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perez/Desktop/Class Analysis Project/Crowdfunding Analysis/"/>
    </mc:Choice>
  </mc:AlternateContent>
  <xr:revisionPtr revIDLastSave="0" documentId="13_ncr:1_{605EC3BF-77EE-2647-B69A-75ADA520C4F4}" xr6:coauthVersionLast="47" xr6:coauthVersionMax="47" xr10:uidLastSave="{00000000-0000-0000-0000-000000000000}"/>
  <bookViews>
    <workbookView xWindow="-36260" yWindow="1660" windowWidth="27620" windowHeight="16720" activeTab="2" xr2:uid="{00000000-000D-0000-FFFF-FFFF00000000}"/>
  </bookViews>
  <sheets>
    <sheet name="Theatre Outcomes by Launch Date" sheetId="18" r:id="rId1"/>
    <sheet name="Outcomes Based on Goals" sheetId="20" r:id="rId2"/>
    <sheet name="Kickstarter" sheetId="1" r:id="rId3"/>
    <sheet name="Category Statistics" sheetId="3" r:id="rId4"/>
    <sheet name="Outcomes Based on Launch Date" sheetId="7" r:id="rId5"/>
    <sheet name="Sheet3" sheetId="19" r:id="rId6"/>
    <sheet name="Descriptive Statistics" sheetId="10" r:id="rId7"/>
    <sheet name="Subcategory Statistics" sheetId="4" r:id="rId8"/>
    <sheet name="Edinburgh Research" sheetId="5" r:id="rId9"/>
  </sheets>
  <externalReferences>
    <externalReference r:id="rId10"/>
  </externalReferences>
  <definedNames>
    <definedName name="_xlnm._FilterDatabase" localSheetId="2" hidden="1">Kickstarter!$A$1:$T$4116</definedName>
  </definedNames>
  <calcPr calcId="191029"/>
  <pivotCaches>
    <pivotCache cacheId="2" r:id="rId11"/>
    <pivotCache cacheId="3" r:id="rId12"/>
    <pivotCache cacheId="2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20" l="1"/>
  <c r="F3" i="20"/>
  <c r="F4" i="20"/>
  <c r="F5" i="20"/>
  <c r="F6" i="20"/>
  <c r="F7" i="20"/>
  <c r="F8" i="20"/>
  <c r="F9" i="20"/>
  <c r="F10" i="20"/>
  <c r="F11" i="20"/>
  <c r="F12" i="20"/>
  <c r="F13" i="20"/>
  <c r="F2" i="20"/>
  <c r="E8" i="20"/>
  <c r="D8" i="20"/>
  <c r="C8" i="20"/>
  <c r="B8" i="20"/>
  <c r="D5" i="20"/>
  <c r="C5" i="20"/>
  <c r="E2" i="20"/>
  <c r="D13" i="20"/>
  <c r="C13" i="20"/>
  <c r="B13" i="20"/>
  <c r="E13" i="20" s="1"/>
  <c r="D12" i="20"/>
  <c r="C12" i="20"/>
  <c r="B12" i="20"/>
  <c r="E12" i="20" s="1"/>
  <c r="H12" i="20" s="1"/>
  <c r="D11" i="20"/>
  <c r="C11" i="20"/>
  <c r="B11" i="20"/>
  <c r="D10" i="20"/>
  <c r="C10" i="20"/>
  <c r="B10" i="20"/>
  <c r="D9" i="20"/>
  <c r="C9" i="20"/>
  <c r="B9" i="20"/>
  <c r="D7" i="20"/>
  <c r="C7" i="20"/>
  <c r="B7" i="20"/>
  <c r="E7" i="20" s="1"/>
  <c r="D6" i="20"/>
  <c r="C6" i="20"/>
  <c r="B6" i="20"/>
  <c r="B5" i="20"/>
  <c r="D4" i="20"/>
  <c r="C4" i="20"/>
  <c r="B4" i="20"/>
  <c r="D2" i="20"/>
  <c r="H2" i="20" s="1"/>
  <c r="D3" i="20"/>
  <c r="H3" i="20" s="1"/>
  <c r="C3" i="20"/>
  <c r="G3" i="20" s="1"/>
  <c r="B3" i="20"/>
  <c r="E3" i="20" s="1"/>
  <c r="B2" i="20"/>
  <c r="C2" i="2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2" i="1"/>
  <c r="C12" i="10"/>
  <c r="C11" i="10"/>
  <c r="C13" i="10" s="1"/>
  <c r="C10" i="10"/>
  <c r="B12" i="10"/>
  <c r="B11" i="10"/>
  <c r="B13" i="10" s="1"/>
  <c r="B10" i="10"/>
  <c r="C6" i="10"/>
  <c r="C5" i="10"/>
  <c r="C7" i="10" s="1"/>
  <c r="C4" i="10"/>
  <c r="B6" i="10"/>
  <c r="B5" i="10"/>
  <c r="B4" i="10"/>
  <c r="C8" i="10"/>
  <c r="C9" i="10"/>
  <c r="B9" i="10"/>
  <c r="B8" i="10"/>
  <c r="C3" i="10"/>
  <c r="B3" i="10"/>
  <c r="C2" i="10"/>
  <c r="B2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U1549" i="1" s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U1909" i="1" s="1"/>
  <c r="S1910" i="1"/>
  <c r="S1911" i="1"/>
  <c r="S1912" i="1"/>
  <c r="S1913" i="1"/>
  <c r="S1914" i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U2679" i="1" s="1"/>
  <c r="S2680" i="1"/>
  <c r="S2681" i="1"/>
  <c r="S2682" i="1"/>
  <c r="S2683" i="1"/>
  <c r="S2684" i="1"/>
  <c r="S2685" i="1"/>
  <c r="U2685" i="1" s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U2875" i="1" s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U3057" i="1" s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U3121" i="1" s="1"/>
  <c r="S3122" i="1"/>
  <c r="S3123" i="1"/>
  <c r="S3124" i="1"/>
  <c r="S3125" i="1"/>
  <c r="S3126" i="1"/>
  <c r="S3127" i="1"/>
  <c r="S3128" i="1"/>
  <c r="U3128" i="1" s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U3288" i="1" s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U3376" i="1" s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U3414" i="1" s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U3509" i="1" s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U3533" i="1" s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U3657" i="1" s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U3992" i="1" s="1"/>
  <c r="S3993" i="1"/>
  <c r="U3993" i="1" s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E2" i="5" s="1"/>
  <c r="P1887" i="1"/>
  <c r="E3" i="5" s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  <c r="G8" i="20"/>
  <c r="H8" i="20"/>
  <c r="G13" i="20"/>
  <c r="G7" i="20"/>
  <c r="H13" i="20"/>
  <c r="H7" i="20"/>
  <c r="H4" i="20"/>
  <c r="H11" i="20"/>
  <c r="G9" i="20"/>
  <c r="H9" i="20"/>
  <c r="G12" i="20"/>
  <c r="E11" i="20"/>
  <c r="G11" i="20" s="1"/>
  <c r="E10" i="20"/>
  <c r="G10" i="20" s="1"/>
  <c r="E9" i="20"/>
  <c r="E4" i="20"/>
  <c r="G4" i="20" s="1"/>
  <c r="E6" i="20"/>
  <c r="G6" i="20" s="1"/>
  <c r="E5" i="20"/>
  <c r="H5" i="20"/>
  <c r="G5" i="20"/>
  <c r="H10" i="20" l="1"/>
  <c r="H6" i="20"/>
</calcChain>
</file>

<file path=xl/sharedStrings.xml><?xml version="1.0" encoding="utf-8"?>
<sst xmlns="http://schemas.openxmlformats.org/spreadsheetml/2006/main" count="33487" uniqueCount="8419">
  <si>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</si>
  <si>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</si>
  <si>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</si>
  <si>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</si>
  <si>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</si>
  <si>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</si>
  <si>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</si>
  <si>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</si>
  <si>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</si>
  <si>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</si>
  <si>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</si>
  <si>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</si>
  <si>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</si>
  <si>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</si>
  <si>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</si>
  <si>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</si>
  <si>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</si>
  <si>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</si>
  <si>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</si>
  <si>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</si>
  <si>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</si>
  <si>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</si>
  <si>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</si>
  <si>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</si>
  <si>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</si>
  <si>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</si>
  <si>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</si>
  <si>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</si>
  <si>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</si>
  <si>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</si>
  <si>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</si>
  <si>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</si>
  <si>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</si>
  <si>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</si>
  <si>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</si>
  <si>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</si>
  <si>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</si>
  <si>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</si>
  <si>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</si>
  <si>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</si>
  <si>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</si>
  <si>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</si>
  <si>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</si>
  <si>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</si>
  <si>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</si>
  <si>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</si>
  <si>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</si>
  <si>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</si>
  <si>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</si>
  <si>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</si>
  <si>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</si>
  <si>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</si>
  <si>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</si>
  <si>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</si>
  <si>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</si>
  <si>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</si>
  <si>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</si>
  <si>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</si>
  <si>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</si>
  <si>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</si>
  <si>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</si>
  <si>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</si>
  <si>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</si>
  <si>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</si>
  <si>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</si>
  <si>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</si>
  <si>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</si>
  <si>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</si>
  <si>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</si>
  <si>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</si>
  <si>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</si>
  <si>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</si>
  <si>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</si>
  <si>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</si>
  <si>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</si>
  <si>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</si>
  <si>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</si>
  <si>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</si>
  <si>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</si>
  <si>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</si>
  <si>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</si>
  <si>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</si>
  <si>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</si>
  <si>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</si>
  <si>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</si>
  <si>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</si>
  <si>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</si>
  <si>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</si>
  <si>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</si>
  <si>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</si>
  <si>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</si>
  <si>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</si>
  <si>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</si>
  <si>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</si>
  <si>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</si>
  <si>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</si>
  <si>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</si>
  <si>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</si>
  <si>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</si>
  <si>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</si>
  <si>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</si>
  <si>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</si>
  <si>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</si>
  <si>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</si>
  <si>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</si>
  <si>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</si>
  <si>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</si>
  <si>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</si>
  <si>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</si>
  <si>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</si>
  <si>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</si>
  <si>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</si>
  <si>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</si>
  <si>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</si>
  <si>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</si>
  <si>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</si>
  <si>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</si>
  <si>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</si>
  <si>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</si>
  <si>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</si>
  <si>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</si>
  <si>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</si>
  <si>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</si>
  <si>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</si>
  <si>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</si>
  <si>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</si>
  <si>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</si>
  <si>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</si>
  <si>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</si>
  <si>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</si>
  <si>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</si>
  <si>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</si>
  <si>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</si>
  <si>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</si>
  <si>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</si>
  <si>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</si>
  <si>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</si>
  <si>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</si>
  <si>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</si>
  <si>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</si>
  <si>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</si>
  <si>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</si>
  <si>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</si>
  <si>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</si>
  <si>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</si>
  <si>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</si>
  <si>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</si>
  <si>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</si>
  <si>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</si>
  <si>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</si>
  <si>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</si>
  <si>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</si>
  <si>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</si>
  <si>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</si>
  <si>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</si>
  <si>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</si>
  <si>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</si>
  <si>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</si>
  <si>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</si>
  <si>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</si>
  <si>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</si>
  <si>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</si>
  <si>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</si>
  <si>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</si>
  <si>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</si>
  <si>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</si>
  <si>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</si>
  <si>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</si>
  <si>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</si>
  <si>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</si>
  <si>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</si>
  <si>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</si>
  <si>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</si>
  <si>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</si>
  <si>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</si>
  <si>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</si>
  <si>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</si>
  <si>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</si>
  <si>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</si>
  <si>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</si>
  <si>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</si>
  <si>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</si>
  <si>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</si>
  <si>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</si>
  <si>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</si>
  <si>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</si>
  <si>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</si>
  <si>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</si>
  <si>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</si>
  <si>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</si>
  <si>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</si>
  <si>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</si>
  <si>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</si>
  <si>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</si>
  <si>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</si>
  <si>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</si>
  <si>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</si>
  <si>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</si>
  <si>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</si>
  <si>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</si>
  <si>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</si>
  <si>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</si>
  <si>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</si>
  <si>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</si>
  <si>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</si>
  <si>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</si>
  <si>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</si>
  <si>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</si>
  <si>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</si>
  <si>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</si>
  <si>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</si>
  <si>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</si>
  <si>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</si>
  <si>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</si>
  <si>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</si>
  <si>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</si>
  <si>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</si>
  <si>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</si>
  <si>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</si>
  <si>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</si>
  <si>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</si>
  <si>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</si>
  <si>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</si>
  <si>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</si>
  <si>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</si>
  <si>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</si>
  <si>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</si>
  <si>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</si>
  <si>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</si>
  <si>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</si>
  <si>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</si>
  <si>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</si>
  <si>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</si>
  <si>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</si>
  <si>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</si>
  <si>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</si>
  <si>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</si>
  <si>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</si>
  <si>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</si>
  <si>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</si>
  <si>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</si>
  <si>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</si>
  <si>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</si>
  <si>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</si>
  <si>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</si>
  <si>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</si>
  <si>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</si>
  <si>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</si>
  <si>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</si>
  <si>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</si>
  <si>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</si>
  <si>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</si>
  <si>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</si>
  <si>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</si>
  <si>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</si>
  <si>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</si>
  <si>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</si>
  <si>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</si>
  <si>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</si>
  <si>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</si>
  <si>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</si>
  <si>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</si>
  <si>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</si>
  <si>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</si>
  <si>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</si>
  <si>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</si>
  <si>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</si>
  <si>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</si>
  <si>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</si>
  <si>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</si>
  <si>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</si>
  <si>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</si>
  <si>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</si>
  <si>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</si>
  <si>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</si>
  <si>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</si>
  <si>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</si>
  <si>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</si>
  <si>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</si>
  <si>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</si>
  <si>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</si>
  <si>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</si>
  <si>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</si>
  <si>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</si>
  <si>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</si>
  <si>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</si>
  <si>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</si>
  <si>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</si>
  <si>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</si>
  <si>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</si>
  <si>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</si>
  <si>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</si>
  <si>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</si>
  <si>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</si>
  <si>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</si>
  <si>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</si>
  <si>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</si>
  <si>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</si>
  <si>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</si>
  <si>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</si>
  <si>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</si>
  <si>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</si>
  <si>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</si>
  <si>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</si>
  <si>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</si>
  <si>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</si>
  <si>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</si>
  <si>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</si>
  <si>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</si>
  <si>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</si>
  <si>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</si>
  <si>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</si>
  <si>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</si>
  <si>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</si>
  <si>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</si>
  <si>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</si>
  <si>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</si>
  <si>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</si>
  <si>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</si>
  <si>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</si>
  <si>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</si>
  <si>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</si>
  <si>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</si>
  <si>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</si>
  <si>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</si>
  <si>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</si>
  <si>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</si>
  <si>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</si>
  <si>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</si>
  <si>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</si>
  <si>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</si>
  <si>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</si>
  <si>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</si>
  <si>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</si>
  <si>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</si>
  <si>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</si>
  <si>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</si>
  <si>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</si>
  <si>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</si>
  <si>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</si>
  <si>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</si>
  <si>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</si>
  <si>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</si>
  <si>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</si>
  <si>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</si>
  <si>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</si>
  <si>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</si>
  <si>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</si>
  <si>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</si>
  <si>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</si>
  <si>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</si>
  <si>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</si>
  <si>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</si>
  <si>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</si>
  <si>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</si>
  <si>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</si>
  <si>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</si>
  <si>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</si>
  <si>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</si>
  <si>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</si>
  <si>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</si>
  <si>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</si>
  <si>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</si>
  <si>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</si>
  <si>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</si>
  <si>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</si>
  <si>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</si>
  <si>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</si>
  <si>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</si>
  <si>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</si>
  <si>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</si>
  <si>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</si>
  <si>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</si>
  <si>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</si>
  <si>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</si>
  <si>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</si>
  <si>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</si>
  <si>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</si>
  <si>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</si>
  <si>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</si>
  <si>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</si>
  <si>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</si>
  <si>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</si>
  <si>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</si>
  <si>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</si>
  <si>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</si>
  <si>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</si>
  <si>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</si>
  <si>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</si>
  <si>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</si>
  <si>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</si>
  <si>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</si>
  <si>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</si>
  <si>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</si>
  <si>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</si>
  <si>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</si>
  <si>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</si>
  <si>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</si>
  <si>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</si>
  <si>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</si>
  <si>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</si>
  <si>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</si>
  <si>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</si>
  <si>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</si>
  <si>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</si>
  <si>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</si>
  <si>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</si>
  <si>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</si>
  <si>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</si>
  <si>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</si>
  <si>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</si>
  <si>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</si>
  <si>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</si>
  <si>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</si>
  <si>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</si>
  <si>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</si>
  <si>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</si>
  <si>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</si>
  <si>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</si>
  <si>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</si>
  <si>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</si>
  <si>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</si>
  <si>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</si>
  <si>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</si>
  <si>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</si>
  <si>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</si>
  <si>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</si>
  <si>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</si>
  <si>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</si>
  <si>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</si>
  <si>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</si>
  <si>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</si>
  <si>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</si>
  <si>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</si>
  <si>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</si>
  <si>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</si>
  <si>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</si>
  <si>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</si>
  <si>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</si>
  <si>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</si>
  <si>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</si>
  <si>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</si>
  <si>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</si>
  <si>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</si>
  <si>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</si>
  <si>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</si>
  <si>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</si>
  <si>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</si>
  <si>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</si>
  <si>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</si>
  <si>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</si>
  <si>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</si>
  <si>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</si>
  <si>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</si>
  <si>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</si>
  <si>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</si>
  <si>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</si>
  <si>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</si>
  <si>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</si>
  <si>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</si>
  <si>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</si>
  <si>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</si>
  <si>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</si>
  <si>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</si>
  <si>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</si>
  <si>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</si>
  <si>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</si>
  <si>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</si>
  <si>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</si>
  <si>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</si>
  <si>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</si>
  <si>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</si>
  <si>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</si>
  <si>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</si>
  <si>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</si>
  <si>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</si>
  <si>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</si>
  <si>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</si>
  <si>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</si>
  <si>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</si>
  <si>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</si>
  <si>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</si>
  <si>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</si>
  <si>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</si>
  <si>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</si>
  <si>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</si>
  <si>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</si>
  <si>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</si>
  <si>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</si>
  <si>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</si>
  <si>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</si>
  <si>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</si>
  <si>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</si>
  <si>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</si>
  <si>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</si>
  <si>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</si>
  <si>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</si>
  <si>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</si>
  <si>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</si>
  <si>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</si>
  <si>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</si>
  <si>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</si>
  <si>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</si>
  <si>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</si>
  <si>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</si>
  <si>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</si>
  <si>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</si>
  <si>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</si>
  <si>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</si>
  <si>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</si>
  <si>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</si>
  <si>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</si>
  <si>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</si>
  <si>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</si>
  <si>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</si>
  <si>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</si>
  <si>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</si>
  <si>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</si>
  <si>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</si>
  <si>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</si>
  <si>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</si>
  <si>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</si>
  <si>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</si>
  <si>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</si>
  <si>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</si>
  <si>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</si>
  <si>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</si>
  <si>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</si>
  <si>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</si>
  <si>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</si>
  <si>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</si>
  <si>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</si>
  <si>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</si>
  <si>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</si>
  <si>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</si>
  <si>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</si>
  <si>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</si>
  <si>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</si>
  <si>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</si>
  <si>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</si>
  <si>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</si>
  <si>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</si>
  <si>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</si>
  <si>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</si>
  <si>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</si>
  <si>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</si>
  <si>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</si>
  <si>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</si>
  <si>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</si>
  <si>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</si>
  <si>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</si>
  <si>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</si>
  <si>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</si>
  <si>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</si>
  <si>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</si>
  <si>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</si>
  <si>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</si>
  <si>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</si>
  <si>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</si>
  <si>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</si>
  <si>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</si>
  <si>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</si>
  <si>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</si>
  <si>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</si>
  <si>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</si>
  <si>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</si>
  <si>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</si>
  <si>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</si>
  <si>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</si>
  <si>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</si>
  <si>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</si>
  <si>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</si>
  <si>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</si>
  <si>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</si>
  <si>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</si>
  <si>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</si>
  <si>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</si>
  <si>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</si>
  <si>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</si>
  <si>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</si>
  <si>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</si>
  <si>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</si>
  <si>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</si>
  <si>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</si>
  <si>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</si>
  <si>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</si>
  <si>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</si>
  <si>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</si>
  <si>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</si>
  <si>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</si>
  <si>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</si>
  <si>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</si>
  <si>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</si>
  <si>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</si>
  <si>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</si>
  <si>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</si>
  <si>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</si>
  <si>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</si>
  <si>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</si>
  <si>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</si>
  <si>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</si>
  <si>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</si>
  <si>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</si>
  <si>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</si>
  <si>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</si>
  <si>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</si>
  <si>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</si>
  <si>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</si>
  <si>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</si>
  <si>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</si>
  <si>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</si>
  <si>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</si>
  <si>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</si>
  <si>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</si>
  <si>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</si>
  <si>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</si>
  <si>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</si>
  <si>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</si>
  <si>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</si>
  <si>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</si>
  <si>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</si>
  <si>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</si>
  <si>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</si>
  <si>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</si>
  <si>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</si>
  <si>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</si>
  <si>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</si>
  <si>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</si>
  <si>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</si>
  <si>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</si>
  <si>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</si>
  <si>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</si>
  <si>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</si>
  <si>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</si>
  <si>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</si>
  <si>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</si>
  <si>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</si>
  <si>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</si>
  <si>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</si>
  <si>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</si>
  <si>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</si>
  <si>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</si>
  <si>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</si>
  <si>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</si>
  <si>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</si>
  <si>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</si>
  <si>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</si>
  <si>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</si>
  <si>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</si>
  <si>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</si>
  <si>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</si>
  <si>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</si>
  <si>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</si>
  <si>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</si>
  <si>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</si>
  <si>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</si>
  <si>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</si>
  <si>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</si>
  <si>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</si>
  <si>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</si>
  <si>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</si>
  <si>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</si>
  <si>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</si>
  <si>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</si>
  <si>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</si>
  <si>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</si>
  <si>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</si>
  <si>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</si>
  <si>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</si>
  <si>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</si>
  <si>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</si>
  <si>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</si>
  <si>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</si>
  <si>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</si>
  <si>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</si>
  <si>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</si>
  <si>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</si>
  <si>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</si>
  <si>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</si>
  <si>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</si>
  <si>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</si>
  <si>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</si>
  <si>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</si>
  <si>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</si>
  <si>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</si>
  <si>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</si>
  <si>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</si>
  <si>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</si>
  <si>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</si>
  <si>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</si>
  <si>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</si>
  <si>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</si>
  <si>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</si>
  <si>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</si>
  <si>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</si>
  <si>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</si>
  <si>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</si>
  <si>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</si>
  <si>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</si>
  <si>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</si>
  <si>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</si>
  <si>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</si>
  <si>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</si>
  <si>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</si>
  <si>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</si>
  <si>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</si>
  <si>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</si>
  <si>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</si>
  <si>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</si>
  <si>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</si>
  <si>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</si>
  <si>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</si>
  <si>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</si>
  <si>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</si>
  <si>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</si>
  <si>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</si>
  <si>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</si>
  <si>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</si>
  <si>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</si>
  <si>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</si>
  <si>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</si>
  <si>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</si>
  <si>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</si>
  <si>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</si>
  <si>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</si>
  <si>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</si>
  <si>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</si>
  <si>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</si>
  <si>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</si>
  <si>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</si>
  <si>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</si>
  <si>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</si>
  <si>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</si>
  <si>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</si>
  <si>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</si>
  <si>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</si>
  <si>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</si>
  <si>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</si>
  <si>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</si>
  <si>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</si>
  <si>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</si>
  <si>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</si>
  <si>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</si>
  <si>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</si>
  <si>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</si>
  <si>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</si>
  <si>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</si>
  <si>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</si>
  <si>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</si>
  <si>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</si>
  <si>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</si>
  <si>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</si>
  <si>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</si>
  <si>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</si>
  <si>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</si>
  <si>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</si>
  <si>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</si>
  <si>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</si>
  <si>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</si>
  <si>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</si>
  <si>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</si>
  <si>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</si>
  <si>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</si>
  <si>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</si>
  <si>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</si>
  <si>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</si>
  <si>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</si>
  <si>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</si>
  <si>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</si>
  <si>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</si>
  <si>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</si>
  <si>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</si>
  <si>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</si>
  <si>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</si>
  <si>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</si>
  <si>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</si>
  <si>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</si>
  <si>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</si>
  <si>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</si>
  <si>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</si>
  <si>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</si>
  <si>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</si>
  <si>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</si>
  <si>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</si>
  <si>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</si>
  <si>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</si>
  <si>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</si>
  <si>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</si>
  <si>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</si>
  <si>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</si>
  <si>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</si>
  <si>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</si>
  <si>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</si>
  <si>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</si>
  <si>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</si>
  <si>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</si>
  <si>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</si>
  <si>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</si>
  <si>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</si>
  <si>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</si>
  <si>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</si>
  <si>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</si>
  <si>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</si>
  <si>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</si>
  <si>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</si>
  <si>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</si>
  <si>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</si>
  <si>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</si>
  <si>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</si>
  <si>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</si>
  <si>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</si>
  <si>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</si>
  <si>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</si>
  <si>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</si>
  <si>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</si>
  <si>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</si>
  <si>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</si>
  <si>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</si>
  <si>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</si>
  <si>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</si>
  <si>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</si>
  <si>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</si>
  <si>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</si>
  <si>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</si>
  <si>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</si>
  <si>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</si>
  <si>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</si>
  <si>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</si>
  <si>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</si>
  <si>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</si>
  <si>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</si>
  <si>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</si>
  <si>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</si>
  <si>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</si>
  <si>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</si>
  <si>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</si>
  <si>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</si>
  <si>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</si>
  <si>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</si>
  <si>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</si>
  <si>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</si>
  <si>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</si>
  <si>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</si>
  <si>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</si>
  <si>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</si>
  <si>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</si>
  <si>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</si>
  <si>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</si>
  <si>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</si>
  <si>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</si>
  <si>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</si>
  <si>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</si>
  <si>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</si>
  <si>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</si>
  <si>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</si>
  <si>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</si>
  <si>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</si>
  <si>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</si>
  <si>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</si>
  <si>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</si>
  <si>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</si>
  <si>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</si>
  <si>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</si>
  <si>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</si>
  <si>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</si>
  <si>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</si>
  <si>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</si>
  <si>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</si>
  <si>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</si>
  <si>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</si>
  <si>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</si>
  <si>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</si>
  <si>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</si>
  <si>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</si>
  <si>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</si>
  <si>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</si>
  <si>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</si>
  <si>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</si>
  <si>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</si>
  <si>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</si>
  <si>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</si>
  <si>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</si>
  <si>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</si>
  <si>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</si>
  <si>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</si>
  <si>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</si>
  <si>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</si>
  <si>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</si>
  <si>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</si>
  <si>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</si>
  <si>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</si>
  <si>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</si>
  <si>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</si>
  <si>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</si>
  <si>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</si>
  <si>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</si>
  <si>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</si>
  <si>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</si>
  <si>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</si>
  <si>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</si>
  <si>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</si>
  <si>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</si>
  <si>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</si>
  <si>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</si>
  <si>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</si>
  <si>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</si>
  <si>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</si>
  <si>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</si>
  <si>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</si>
  <si>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</si>
  <si>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</si>
  <si>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</si>
  <si>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</si>
  <si>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</si>
  <si>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</si>
  <si>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</si>
  <si>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</si>
  <si>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</si>
  <si>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</si>
  <si>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</si>
  <si>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</si>
  <si>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</si>
  <si>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</si>
  <si>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</si>
  <si>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</si>
  <si>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</si>
  <si>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</si>
  <si>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</si>
  <si>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</si>
  <si>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</si>
  <si>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</si>
  <si>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</si>
  <si>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</si>
  <si>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</si>
  <si>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</si>
  <si>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</si>
  <si>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</si>
  <si>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</si>
  <si>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</si>
  <si>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</si>
  <si>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</si>
  <si>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</si>
  <si>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</si>
  <si>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</si>
  <si>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</si>
  <si>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</si>
  <si>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</si>
  <si>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</si>
  <si>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</si>
  <si>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</si>
  <si>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</si>
  <si>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</si>
  <si>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</si>
  <si>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</si>
  <si>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</si>
  <si>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</si>
  <si>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</si>
  <si>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</si>
  <si>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</si>
  <si>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</si>
  <si>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</si>
  <si>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</si>
  <si>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</si>
  <si>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</si>
  <si>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</si>
  <si>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</si>
  <si>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</si>
  <si>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</si>
  <si>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</si>
  <si>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</si>
  <si>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</si>
  <si>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</si>
  <si>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</si>
  <si>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</si>
  <si>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</si>
  <si>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</si>
  <si>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</si>
  <si>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</si>
  <si>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</si>
  <si>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</si>
  <si>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</si>
  <si>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</si>
  <si>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</si>
  <si>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</si>
  <si>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</si>
  <si>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</si>
  <si>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</si>
  <si>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</si>
  <si>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</si>
  <si>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</si>
  <si>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</si>
  <si>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</si>
  <si>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</si>
  <si>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</si>
  <si>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</si>
  <si>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</si>
  <si>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</si>
  <si>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</si>
  <si>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</si>
  <si>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</si>
  <si>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</si>
  <si>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</si>
  <si>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</si>
  <si>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</si>
  <si>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</si>
  <si>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</si>
  <si>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</si>
  <si>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</si>
  <si>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</si>
  <si>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</si>
  <si>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</si>
  <si>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</si>
  <si>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</si>
  <si>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</si>
  <si>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</si>
  <si>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</si>
  <si>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</si>
  <si>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</si>
  <si>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</si>
  <si>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</si>
  <si>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</si>
  <si>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</si>
  <si>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</si>
  <si>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</si>
  <si>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</si>
  <si>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</si>
  <si>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</si>
  <si>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</si>
  <si>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</si>
  <si>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</si>
  <si>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</si>
  <si>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</si>
  <si>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</si>
  <si>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</si>
  <si>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</si>
  <si>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</si>
  <si>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</si>
  <si>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</si>
  <si>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</si>
  <si>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</si>
  <si>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</si>
  <si>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</si>
  <si>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</si>
  <si>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</si>
  <si>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</si>
  <si>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</si>
  <si>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</si>
  <si>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</si>
  <si>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</si>
  <si>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</si>
  <si>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</si>
  <si>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</si>
  <si>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</si>
  <si>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</si>
  <si>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</si>
  <si>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</si>
  <si>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</si>
  <si>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</si>
  <si>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</si>
  <si>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</si>
  <si>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</si>
  <si>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</si>
  <si>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</si>
  <si>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</si>
  <si>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</si>
  <si>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</si>
  <si>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</si>
  <si>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</si>
  <si>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</si>
  <si>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</si>
  <si>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</si>
  <si>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</si>
  <si>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</si>
  <si>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</si>
  <si>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</si>
  <si>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</si>
  <si>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</si>
  <si>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</si>
  <si>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</si>
  <si>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</si>
  <si>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</si>
  <si>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</si>
  <si>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</si>
  <si>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</si>
  <si>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</si>
  <si>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</si>
  <si>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</si>
  <si>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</si>
  <si>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</si>
  <si>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</si>
  <si>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</si>
  <si>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</si>
  <si>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</si>
  <si>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</si>
  <si>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</si>
  <si>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</si>
  <si>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</si>
  <si>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</si>
  <si>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</si>
  <si>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</si>
  <si>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</si>
  <si>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</si>
  <si>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</si>
  <si>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</si>
  <si>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</si>
  <si>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</si>
  <si>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</si>
  <si>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</si>
  <si>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</si>
  <si>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</si>
  <si>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</si>
  <si>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</si>
  <si>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</si>
  <si>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</si>
  <si>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</si>
  <si>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</si>
  <si>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</si>
  <si>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</si>
  <si>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</si>
  <si>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</si>
  <si>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</si>
  <si>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</si>
  <si>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</si>
  <si>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</si>
  <si>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</si>
  <si>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</si>
  <si>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</si>
  <si>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</si>
  <si>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</si>
  <si>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</si>
  <si>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</si>
  <si>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</si>
  <si>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</si>
  <si>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</si>
  <si>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</si>
  <si>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</si>
  <si>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</si>
  <si>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</si>
  <si>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</si>
  <si>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</si>
  <si>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</si>
  <si>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</si>
  <si>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</si>
  <si>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</si>
  <si>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</si>
  <si>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</si>
  <si>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</si>
  <si>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</si>
  <si>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</si>
  <si>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</si>
  <si>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</si>
  <si>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</si>
  <si>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</si>
  <si>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</si>
  <si>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</si>
  <si>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</si>
  <si>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</si>
  <si>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</si>
  <si>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</si>
  <si>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</si>
  <si>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</si>
  <si>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</si>
  <si>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</si>
  <si>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</si>
  <si>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</si>
  <si>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</si>
  <si>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</si>
  <si>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</si>
  <si>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</si>
  <si>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</si>
  <si>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</si>
  <si>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</si>
  <si>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</si>
  <si>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</si>
  <si>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</si>
  <si>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</si>
  <si>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</si>
  <si>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</si>
  <si>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</si>
  <si>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</si>
  <si>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</si>
  <si>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</si>
  <si>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</si>
  <si>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</si>
  <si>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</si>
  <si>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</si>
  <si>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</si>
  <si>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</si>
  <si>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</si>
  <si>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</si>
  <si>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</si>
  <si>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</si>
  <si>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</si>
  <si>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</si>
  <si>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</si>
  <si>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</si>
  <si>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</si>
  <si>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</si>
  <si>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</si>
  <si>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</si>
  <si>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</si>
  <si>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</si>
  <si>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</si>
  <si>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</si>
  <si>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</si>
  <si>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</si>
  <si>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</si>
  <si>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</si>
  <si>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</si>
  <si>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</si>
  <si>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</si>
  <si>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</si>
  <si>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</si>
  <si>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</si>
  <si>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</si>
  <si>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</si>
  <si>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</si>
  <si>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</si>
  <si>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</si>
  <si>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</si>
  <si>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</si>
  <si>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</si>
  <si>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</si>
  <si>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</si>
  <si>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</si>
  <si>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</si>
  <si>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</si>
  <si>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</si>
  <si>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</si>
  <si>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</si>
  <si>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</si>
  <si>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</si>
  <si>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</si>
  <si>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</si>
  <si>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</si>
  <si>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</si>
  <si>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</si>
  <si>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</si>
  <si>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</si>
  <si>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</si>
  <si>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</si>
  <si>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</si>
  <si>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</si>
  <si>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</si>
  <si>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</si>
  <si>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</si>
  <si>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</si>
  <si>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</si>
  <si>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</si>
  <si>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</si>
  <si>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</si>
  <si>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</si>
  <si>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</si>
  <si>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</si>
  <si>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</si>
  <si>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</si>
  <si>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</si>
  <si>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</si>
  <si>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</si>
  <si>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</si>
  <si>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</si>
  <si>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</si>
  <si>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</si>
  <si>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</si>
  <si>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</si>
  <si>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</si>
  <si>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</si>
  <si>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</si>
  <si>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</si>
  <si>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</si>
  <si>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</si>
  <si>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</si>
  <si>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</si>
  <si>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</si>
  <si>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</si>
  <si>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</si>
  <si>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</si>
  <si>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</si>
  <si>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</si>
  <si>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</si>
  <si>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</si>
  <si>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</si>
  <si>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</si>
  <si>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</si>
  <si>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</si>
  <si>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</si>
  <si>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</si>
  <si>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</si>
  <si>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</si>
  <si>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</si>
  <si>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</si>
  <si>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</si>
  <si>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</si>
  <si>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</si>
  <si>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</si>
  <si>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</si>
  <si>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</si>
  <si>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</si>
  <si>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</si>
  <si>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</si>
  <si>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</si>
  <si>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</si>
  <si>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</si>
  <si>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</si>
  <si>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</si>
  <si>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</si>
  <si>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</si>
  <si>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</si>
  <si>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</si>
  <si>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</si>
  <si>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</si>
  <si>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</si>
  <si>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</si>
  <si>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</si>
  <si>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</si>
  <si>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</si>
  <si>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</si>
  <si>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</si>
  <si>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</si>
  <si>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</si>
  <si>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</si>
  <si>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</si>
  <si>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</si>
  <si>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</si>
  <si>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</si>
  <si>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</si>
  <si>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</si>
  <si>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</si>
  <si>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</si>
  <si>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</si>
  <si>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</si>
  <si>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</si>
  <si>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</si>
  <si>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</si>
  <si>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</si>
  <si>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</si>
  <si>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</si>
  <si>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</si>
  <si>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</si>
  <si>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</si>
  <si>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</si>
  <si>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</si>
  <si>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</si>
  <si>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</si>
  <si>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</si>
  <si>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</si>
  <si>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</si>
  <si>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</si>
  <si>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</si>
  <si>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</si>
  <si>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</si>
  <si>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</si>
  <si>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</si>
  <si>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</si>
  <si>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</si>
  <si>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</si>
  <si>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</si>
  <si>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</si>
  <si>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</si>
  <si>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</si>
  <si>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</si>
  <si>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</si>
  <si>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</si>
  <si>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</si>
  <si>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</si>
  <si>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</si>
  <si>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</si>
  <si>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</si>
  <si>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</si>
  <si>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</si>
  <si>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</si>
  <si>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</si>
  <si>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</si>
  <si>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</si>
  <si>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</si>
  <si>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</si>
  <si>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</si>
  <si>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</si>
  <si>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</si>
  <si>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</si>
  <si>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</si>
  <si>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</si>
  <si>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</si>
  <si>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</si>
  <si>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</si>
  <si>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</si>
  <si>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</si>
  <si>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</si>
  <si>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</si>
  <si>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</si>
  <si>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</si>
  <si>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</si>
  <si>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</si>
  <si>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</si>
  <si>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</si>
  <si>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</si>
  <si>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</si>
  <si>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</si>
  <si>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</si>
  <si>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</si>
  <si>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</si>
  <si>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</si>
  <si>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</si>
  <si>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</si>
  <si>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</si>
  <si>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</si>
  <si>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</si>
  <si>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</si>
  <si>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</si>
  <si>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</si>
  <si>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</si>
  <si>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</si>
  <si>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</si>
  <si>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</si>
  <si>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</si>
  <si>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</si>
  <si>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</si>
  <si>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</si>
  <si>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</si>
  <si>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</si>
  <si>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</si>
  <si>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</si>
  <si>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</si>
  <si>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</si>
  <si>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</si>
  <si>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</si>
  <si>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</si>
  <si>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</si>
  <si>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</si>
  <si>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</si>
  <si>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</si>
  <si>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</si>
  <si>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</si>
  <si>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</si>
  <si>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</si>
  <si>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</si>
  <si>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</si>
  <si>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</si>
  <si>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</si>
  <si>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</si>
  <si>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</si>
  <si>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</si>
  <si>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</si>
  <si>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</si>
  <si>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</si>
  <si>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</si>
  <si>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</si>
  <si>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</si>
  <si>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</si>
  <si>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</si>
  <si>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</si>
  <si>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</si>
  <si>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</si>
  <si>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</si>
  <si>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</si>
  <si>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</si>
  <si>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</si>
  <si>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</si>
  <si>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</si>
  <si>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</si>
  <si>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</si>
  <si>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</si>
  <si>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</si>
  <si>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</si>
  <si>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</si>
  <si>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</si>
  <si>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</si>
  <si>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</si>
  <si>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</si>
  <si>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</si>
  <si>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</si>
  <si>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</si>
  <si>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</si>
  <si>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</si>
  <si>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</si>
  <si>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</si>
  <si>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</si>
  <si>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</si>
  <si>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</si>
  <si>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</si>
  <si>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</si>
  <si>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</si>
  <si>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</si>
  <si>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</si>
  <si>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</si>
  <si>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</si>
  <si>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</si>
  <si>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</si>
  <si>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</si>
  <si>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</si>
  <si>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</si>
  <si>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</si>
  <si>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</si>
  <si>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</si>
  <si>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</si>
  <si>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</si>
  <si>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</si>
  <si>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</si>
  <si>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</si>
  <si>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</si>
  <si>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</si>
  <si>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</si>
  <si>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</si>
  <si>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</si>
  <si>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</si>
  <si>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</si>
  <si>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</si>
  <si>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</si>
  <si>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</si>
  <si>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</si>
  <si>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</si>
  <si>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</si>
  <si>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</si>
  <si>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</si>
  <si>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</si>
  <si>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</si>
  <si>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</si>
  <si>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</si>
  <si>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</si>
  <si>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</si>
  <si>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</si>
  <si>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</si>
  <si>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</si>
  <si>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</si>
  <si>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</si>
  <si>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</si>
  <si>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</si>
  <si>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</si>
  <si>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</si>
  <si>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</si>
  <si>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</si>
  <si>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</si>
  <si>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</si>
  <si>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</si>
  <si>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</si>
  <si>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</si>
  <si>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</si>
  <si>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</si>
  <si>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</si>
  <si>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</si>
  <si>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</si>
  <si>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</si>
  <si>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</si>
  <si>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</si>
  <si>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</si>
  <si>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</si>
  <si>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</si>
  <si>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</si>
  <si>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</si>
  <si>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</si>
  <si>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</si>
  <si>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</si>
  <si>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</si>
  <si>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</si>
  <si>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</si>
  <si>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</si>
  <si>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</si>
  <si>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</si>
  <si>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</si>
  <si>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</si>
  <si>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</si>
  <si>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</si>
  <si>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</si>
  <si>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</si>
  <si>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</si>
  <si>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</si>
  <si>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</si>
  <si>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</si>
  <si>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</si>
  <si>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</si>
  <si>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</si>
  <si>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</si>
  <si>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</si>
  <si>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</si>
  <si>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</si>
  <si>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</si>
  <si>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</si>
  <si>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</si>
  <si>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</si>
  <si>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</si>
  <si>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</si>
  <si>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</si>
  <si>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</si>
  <si>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</si>
  <si>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</si>
  <si>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</si>
  <si>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</si>
  <si>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</si>
  <si>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</si>
  <si>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</si>
  <si>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</si>
  <si>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</si>
  <si>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</si>
  <si>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</si>
  <si>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</si>
  <si>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</si>
  <si>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</si>
  <si>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</si>
  <si>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</si>
  <si>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</si>
  <si>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</si>
  <si>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</si>
  <si>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</si>
  <si>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</si>
  <si>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</si>
  <si>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</si>
  <si>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</si>
  <si>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</si>
  <si>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</si>
  <si>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</si>
  <si>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</si>
  <si>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</si>
  <si>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</si>
  <si>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</si>
  <si>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</si>
  <si>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</si>
  <si>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</si>
  <si>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</si>
  <si>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</si>
  <si>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</si>
  <si>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</si>
  <si>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</si>
  <si>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</si>
  <si>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</si>
  <si>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</si>
  <si>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</si>
  <si>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</si>
  <si>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</si>
  <si>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</si>
  <si>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</si>
  <si>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</si>
  <si>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</si>
  <si>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</si>
  <si>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</si>
  <si>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</si>
  <si>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</si>
  <si>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</si>
  <si>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</si>
  <si>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</si>
  <si>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</si>
  <si>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</si>
  <si>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</si>
  <si>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</si>
  <si>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</si>
  <si>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</si>
  <si>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</si>
  <si>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</si>
  <si>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</si>
  <si>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</si>
  <si>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</si>
  <si>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</si>
  <si>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</si>
  <si>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</si>
  <si>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</si>
  <si>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</si>
  <si>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</si>
  <si>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</si>
  <si>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</si>
  <si>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</si>
  <si>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</si>
  <si>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</si>
  <si>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</si>
  <si>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</si>
  <si>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</si>
  <si>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</si>
  <si>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</si>
  <si>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</si>
  <si>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</si>
  <si>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</si>
  <si>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</si>
  <si>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</si>
  <si>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</si>
  <si>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</si>
  <si>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</si>
  <si>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</si>
  <si>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</si>
  <si>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</si>
  <si>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</si>
  <si>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</si>
  <si>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</si>
  <si>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</si>
  <si>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</si>
  <si>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</si>
  <si>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</si>
  <si>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</si>
  <si>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</si>
  <si>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</si>
  <si>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</si>
  <si>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</si>
  <si>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</si>
  <si>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</si>
  <si>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</si>
  <si>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</si>
  <si>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</si>
  <si>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</si>
  <si>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</si>
  <si>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</si>
  <si>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</si>
  <si>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</si>
  <si>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</si>
  <si>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</si>
  <si>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</si>
  <si>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</si>
  <si>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</si>
  <si>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</si>
  <si>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</si>
  <si>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</si>
  <si>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</si>
  <si>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</si>
  <si>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</si>
  <si>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</si>
  <si>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</si>
  <si>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</si>
  <si>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</si>
  <si>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</si>
  <si>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</si>
  <si>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</si>
  <si>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</si>
  <si>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</si>
  <si>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</si>
  <si>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</si>
  <si>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</si>
  <si>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</si>
  <si>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</si>
  <si>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</si>
  <si>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</si>
  <si>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</si>
  <si>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</si>
  <si>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</si>
  <si>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</si>
  <si>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</si>
  <si>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</si>
  <si>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</si>
  <si>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</si>
  <si>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</si>
  <si>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</si>
  <si>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</si>
  <si>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</si>
  <si>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</si>
  <si>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</si>
  <si>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</si>
  <si>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</si>
  <si>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</si>
  <si>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</si>
  <si>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</si>
  <si>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</si>
  <si>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</si>
  <si>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</si>
  <si>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</si>
  <si>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</si>
  <si>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</si>
  <si>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</si>
  <si>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</si>
  <si>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</si>
  <si>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</si>
  <si>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</si>
  <si>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</si>
  <si>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</si>
  <si>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</si>
  <si>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</si>
  <si>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</si>
  <si>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</si>
  <si>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</si>
  <si>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</si>
  <si>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</si>
  <si>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</si>
  <si>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</si>
  <si>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</si>
  <si>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</si>
  <si>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</si>
  <si>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</si>
  <si>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</si>
  <si>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</si>
  <si>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</si>
  <si>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</si>
  <si>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</si>
  <si>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</si>
  <si>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</si>
  <si>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</si>
  <si>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</si>
  <si>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</si>
  <si>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</si>
  <si>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</si>
  <si>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</si>
  <si>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</si>
  <si>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</si>
  <si>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</si>
  <si>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</si>
  <si>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</si>
  <si>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</si>
  <si>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</si>
  <si>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</si>
  <si>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</si>
  <si>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</si>
  <si>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</si>
  <si>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</si>
  <si>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</si>
  <si>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</si>
  <si>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</si>
  <si>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</si>
  <si>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</si>
  <si>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</si>
  <si>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</si>
  <si>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</si>
  <si>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</si>
  <si>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</si>
  <si>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</si>
  <si>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</si>
  <si>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</si>
  <si>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</si>
  <si>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</si>
  <si>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</si>
  <si>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</si>
  <si>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</si>
  <si>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</si>
  <si>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</si>
  <si>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</si>
  <si>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</si>
  <si>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</si>
  <si>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</si>
  <si>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</si>
  <si>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</si>
  <si>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</si>
  <si>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</si>
  <si>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</si>
  <si>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</si>
  <si>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</si>
  <si>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</si>
  <si>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</si>
  <si>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</si>
  <si>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</si>
  <si>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</si>
  <si>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</si>
  <si>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</si>
  <si>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</si>
  <si>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</si>
  <si>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</si>
  <si>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</si>
  <si>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</si>
  <si>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</si>
  <si>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</si>
  <si>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</si>
  <si>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</si>
  <si>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</si>
  <si>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</si>
  <si>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</si>
  <si>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</si>
  <si>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</si>
  <si>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</si>
  <si>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</si>
  <si>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</si>
  <si>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</si>
  <si>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</si>
  <si>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</si>
  <si>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</si>
  <si>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</si>
  <si>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</si>
  <si>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</si>
  <si>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</si>
  <si>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</si>
  <si>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</si>
  <si>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</si>
  <si>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</si>
  <si>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</si>
  <si>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</si>
  <si>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</si>
  <si>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</si>
  <si>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</si>
  <si>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</si>
  <si>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</si>
  <si>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</si>
  <si>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</si>
  <si>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</si>
  <si>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</si>
  <si>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</si>
  <si>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</si>
  <si>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</si>
  <si>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</si>
  <si>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</si>
  <si>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</si>
  <si>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</si>
  <si>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</si>
  <si>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</si>
  <si>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</si>
  <si>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</si>
  <si>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</si>
  <si>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</si>
  <si>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</si>
  <si>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</si>
  <si>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</si>
  <si>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</si>
  <si>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</si>
  <si>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</si>
  <si>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</si>
  <si>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</si>
  <si>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</si>
  <si>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</si>
  <si>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</si>
  <si>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</si>
  <si>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</si>
  <si>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</si>
  <si>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</si>
  <si>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</si>
  <si>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</si>
  <si>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</si>
  <si>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</si>
  <si>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</si>
  <si>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</si>
  <si>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</si>
  <si>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</si>
  <si>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</si>
  <si>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</si>
  <si>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</si>
  <si>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</si>
  <si>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</si>
  <si>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</si>
  <si>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</si>
  <si>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</si>
  <si>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</si>
  <si>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</si>
  <si>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</si>
  <si>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</si>
  <si>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</si>
  <si>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</si>
  <si>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</si>
  <si>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</si>
  <si>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</si>
  <si>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</si>
  <si>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</si>
  <si>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</si>
  <si>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</si>
  <si>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</si>
  <si>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</si>
  <si>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</si>
  <si>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</si>
  <si>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</si>
  <si>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</si>
  <si>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</si>
  <si>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</si>
  <si>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</si>
  <si>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</si>
  <si>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</si>
  <si>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</si>
  <si>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</si>
  <si>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</si>
  <si>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</si>
  <si>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</si>
  <si>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</si>
  <si>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</si>
  <si>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</si>
  <si>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</si>
  <si>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</si>
  <si>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</si>
  <si>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</si>
  <si>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</si>
  <si>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</si>
  <si>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</si>
  <si>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</si>
  <si>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</si>
  <si>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</si>
  <si>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</si>
  <si>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</si>
  <si>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</si>
  <si>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</si>
  <si>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</si>
  <si>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</si>
  <si>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</si>
  <si>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</si>
  <si>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</si>
  <si>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</si>
  <si>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</si>
  <si>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</si>
  <si>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</si>
  <si>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</si>
  <si>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</si>
  <si>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</si>
  <si>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</si>
  <si>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</si>
  <si>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</si>
  <si>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</si>
  <si>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</si>
  <si>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</si>
  <si>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</si>
  <si>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</si>
  <si>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</si>
  <si>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</si>
  <si>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</si>
  <si>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</si>
  <si>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</si>
  <si>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</si>
  <si>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</si>
  <si>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</si>
  <si>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</si>
  <si>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</si>
  <si>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</si>
  <si>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</si>
  <si>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</si>
  <si>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</si>
  <si>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</si>
  <si>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</si>
  <si>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</si>
  <si>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</si>
  <si>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</si>
  <si>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</si>
  <si>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</si>
  <si>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</si>
  <si>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</si>
  <si>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</si>
  <si>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</si>
  <si>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</si>
  <si>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</si>
  <si>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</si>
  <si>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</si>
  <si>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</si>
  <si>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</si>
  <si>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</si>
  <si>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</si>
  <si>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</si>
  <si>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</si>
  <si>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</si>
  <si>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</si>
  <si>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</si>
  <si>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</si>
  <si>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</si>
  <si>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</si>
  <si>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</si>
  <si>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</si>
  <si>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</si>
  <si>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</si>
  <si>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</si>
  <si>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</si>
  <si>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</si>
  <si>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</si>
  <si>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</si>
  <si>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</si>
  <si>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</si>
  <si>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</si>
  <si>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</si>
  <si>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</si>
  <si>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</si>
  <si>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</si>
  <si>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</si>
  <si>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</si>
  <si>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</si>
  <si>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</si>
  <si>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</si>
  <si>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</si>
  <si>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</si>
  <si>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</si>
  <si>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</si>
  <si>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</si>
  <si>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</si>
  <si>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</si>
  <si>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</si>
  <si>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</si>
  <si>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</si>
  <si>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</si>
  <si>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</si>
  <si>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</si>
  <si>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</si>
  <si>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</si>
  <si>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</si>
  <si>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</si>
  <si>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</si>
  <si>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</si>
  <si>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</si>
  <si>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</si>
  <si>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</si>
  <si>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</si>
  <si>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</si>
  <si>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</si>
  <si>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</si>
  <si>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</si>
  <si>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</si>
  <si>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</si>
  <si>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</si>
  <si>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</si>
  <si>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</si>
  <si>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</si>
  <si>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</si>
  <si>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</si>
  <si>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</si>
  <si>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</si>
  <si>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</si>
  <si>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</si>
  <si>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</si>
  <si>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</si>
  <si>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</si>
  <si>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</si>
  <si>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</si>
  <si>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</si>
  <si>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</si>
  <si>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</si>
  <si>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</si>
  <si>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</si>
  <si>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</si>
  <si>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</si>
  <si>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</si>
  <si>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</si>
  <si>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</si>
  <si>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</si>
  <si>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</si>
  <si>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</si>
  <si>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</si>
  <si>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</si>
  <si>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</si>
  <si>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</si>
  <si>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</si>
  <si>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</si>
  <si>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</si>
  <si>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</si>
  <si>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</si>
  <si>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</si>
  <si>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</si>
  <si>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</si>
  <si>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</si>
  <si>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</si>
  <si>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</si>
  <si>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</si>
  <si>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</si>
  <si>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</si>
  <si>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</si>
  <si>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</si>
  <si>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</si>
  <si>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</si>
  <si>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</si>
  <si>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</si>
  <si>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</si>
  <si>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</si>
  <si>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</si>
  <si>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</si>
  <si>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</si>
  <si>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</si>
  <si>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</si>
  <si>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</si>
  <si>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</si>
  <si>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</si>
  <si>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</si>
  <si>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</si>
  <si>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</si>
  <si>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</si>
  <si>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</si>
  <si>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</si>
  <si>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</si>
  <si>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</si>
  <si>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</si>
  <si>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</si>
  <si>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</si>
  <si>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</si>
  <si>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</si>
  <si>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</si>
  <si>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</si>
  <si>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</si>
  <si>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</si>
  <si>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</si>
  <si>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</si>
  <si>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</si>
  <si>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</si>
  <si>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</si>
  <si>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</si>
  <si>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</si>
  <si>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</si>
  <si>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</si>
  <si>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</si>
  <si>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</si>
  <si>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</si>
  <si>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</si>
  <si>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</si>
  <si>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</si>
  <si>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</si>
  <si>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</si>
  <si>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</si>
  <si>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</si>
  <si>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</si>
  <si>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</si>
  <si>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</si>
  <si>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</si>
  <si>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</si>
  <si>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</si>
  <si>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</si>
  <si>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</si>
  <si>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</si>
  <si>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</si>
  <si>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</si>
  <si>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</si>
  <si>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</si>
  <si>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</si>
  <si>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</si>
  <si>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</si>
  <si>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</si>
  <si>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</si>
  <si>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</si>
  <si>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</si>
  <si>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</si>
  <si>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</si>
  <si>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</si>
  <si>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</si>
  <si>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</si>
  <si>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</si>
  <si>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</si>
  <si>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</si>
  <si>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</si>
  <si>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</si>
  <si>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</si>
  <si>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</si>
  <si>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</si>
  <si>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</si>
  <si>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</si>
  <si>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</si>
  <si>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</si>
  <si>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</si>
  <si>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</si>
  <si>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</si>
  <si>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</si>
  <si>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</si>
  <si>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</si>
  <si>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</si>
  <si>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</si>
  <si>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</si>
  <si>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</si>
  <si>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</si>
  <si>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</si>
  <si>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</si>
  <si>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</si>
  <si>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</si>
  <si>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</si>
  <si>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</si>
  <si>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</si>
  <si>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</si>
  <si>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</si>
  <si>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</si>
  <si>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</si>
  <si>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</si>
  <si>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</si>
  <si>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</si>
  <si>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</si>
  <si>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</si>
  <si>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</si>
  <si>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</si>
  <si>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</si>
  <si>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</si>
  <si>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</si>
  <si>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</si>
  <si>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</si>
  <si>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</si>
  <si>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</si>
  <si>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</si>
  <si>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</si>
  <si>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</si>
  <si>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</si>
  <si>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</si>
  <si>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</si>
  <si>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</si>
  <si>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</si>
  <si>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</si>
  <si>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</si>
  <si>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</si>
  <si>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</si>
  <si>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</si>
  <si>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</si>
  <si>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</si>
  <si>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</si>
  <si>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</si>
  <si>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</si>
  <si>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</si>
  <si>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</si>
  <si>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</si>
  <si>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</si>
  <si>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</si>
  <si>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</si>
  <si>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</si>
  <si>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</si>
  <si>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</si>
  <si>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</si>
  <si>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</si>
  <si>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</si>
  <si>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</si>
  <si>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</si>
  <si>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</si>
  <si>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</si>
  <si>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</si>
  <si>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</si>
  <si>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</si>
  <si>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</si>
  <si>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</si>
  <si>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</si>
  <si>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</si>
  <si>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</si>
  <si>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</si>
  <si>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</si>
  <si>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</si>
  <si>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</si>
  <si>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</si>
  <si>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</si>
  <si>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</si>
  <si>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</si>
  <si>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</si>
  <si>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</si>
  <si>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</si>
  <si>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</si>
  <si>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</si>
  <si>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</si>
  <si>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</si>
  <si>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</si>
  <si>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</si>
  <si>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</si>
  <si>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</si>
  <si>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</si>
  <si>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</si>
  <si>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</si>
  <si>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</si>
  <si>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</si>
  <si>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</si>
  <si>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</si>
  <si>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</si>
  <si>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</si>
  <si>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</si>
  <si>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</si>
  <si>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</si>
  <si>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</si>
  <si>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</si>
  <si>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</si>
  <si>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</si>
  <si>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</si>
  <si>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</si>
  <si>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</si>
  <si>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</si>
  <si>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</si>
  <si>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</si>
  <si>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</si>
  <si>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</si>
  <si>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</si>
  <si>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</si>
  <si>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</si>
  <si>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</si>
  <si>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</si>
  <si>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</si>
  <si>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</si>
  <si>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</si>
  <si>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</si>
  <si>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</si>
  <si>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</si>
  <si>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</si>
  <si>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</si>
  <si>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</si>
  <si>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</si>
  <si>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</si>
  <si>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</si>
  <si>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</si>
  <si>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</si>
  <si>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</si>
  <si>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</si>
  <si>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</si>
  <si>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</si>
  <si>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</si>
  <si>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</si>
  <si>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</si>
  <si>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</si>
  <si>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</si>
  <si>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</si>
  <si>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</si>
  <si>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</si>
  <si>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</si>
  <si>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</si>
  <si>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</si>
  <si>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</si>
  <si>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</si>
  <si>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</si>
  <si>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</si>
  <si>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</si>
  <si>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</si>
  <si>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</si>
  <si>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</si>
  <si>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</si>
  <si>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</si>
  <si>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</si>
  <si>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</si>
  <si>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</si>
  <si>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</si>
  <si>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</si>
  <si>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</si>
  <si>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</si>
  <si>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</si>
  <si>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</si>
  <si>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</si>
  <si>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</si>
  <si>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</si>
  <si>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</si>
  <si>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</si>
  <si>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</si>
  <si>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</si>
  <si>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</si>
  <si>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</si>
  <si>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</si>
  <si>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</si>
  <si>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</si>
  <si>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</si>
  <si>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</si>
  <si>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</si>
  <si>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</si>
  <si>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</si>
  <si>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</si>
  <si>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</si>
  <si>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</si>
  <si>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</si>
  <si>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</si>
  <si>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</si>
  <si>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</si>
  <si>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</si>
  <si>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</si>
  <si>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</si>
  <si>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</si>
  <si>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</si>
  <si>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</si>
  <si>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</si>
  <si>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</si>
  <si>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</si>
  <si>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</si>
  <si>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</si>
  <si>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</si>
  <si>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</si>
  <si>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</si>
  <si>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</si>
  <si>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</si>
  <si>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</si>
  <si>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</si>
  <si>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</si>
  <si>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</si>
  <si>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</si>
  <si>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</si>
  <si>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</si>
  <si>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</si>
  <si>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</si>
  <si>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</si>
  <si>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</si>
  <si>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</si>
  <si>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</si>
  <si>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</si>
  <si>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</si>
  <si>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</si>
  <si>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</si>
  <si>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</si>
  <si>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</si>
  <si>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</si>
  <si>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</si>
  <si>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</si>
  <si>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</si>
  <si>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</si>
  <si>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</si>
  <si>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</si>
  <si>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</si>
  <si>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</si>
  <si>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</si>
  <si>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</si>
  <si>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</si>
  <si>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</si>
  <si>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</si>
  <si>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</si>
  <si>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</si>
  <si>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</si>
  <si>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</si>
  <si>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</si>
  <si>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</si>
  <si>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</si>
  <si>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</si>
  <si>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</si>
  <si>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</si>
  <si>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</si>
  <si>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</si>
  <si>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</si>
  <si>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</si>
  <si>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</si>
  <si>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</si>
  <si>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</si>
  <si>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</si>
  <si>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</si>
  <si>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</si>
  <si>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</si>
  <si>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</si>
  <si>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</si>
  <si>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</si>
  <si>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</si>
  <si>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</si>
  <si>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</si>
  <si>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</si>
  <si>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</si>
  <si>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</si>
  <si>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</si>
  <si>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</si>
  <si>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</si>
  <si>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</si>
  <si>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</si>
  <si>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</si>
  <si>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</si>
  <si>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</si>
  <si>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</si>
  <si>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</si>
  <si>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</si>
  <si>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</si>
  <si>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</si>
  <si>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</si>
  <si>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</si>
  <si>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</si>
  <si>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</si>
  <si>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</si>
  <si>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</si>
  <si>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</si>
  <si>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</si>
  <si>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</si>
  <si>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</si>
  <si>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</si>
  <si>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</si>
  <si>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</si>
  <si>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</si>
  <si>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</si>
  <si>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</si>
  <si>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</si>
  <si>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</si>
  <si>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</si>
  <si>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</si>
  <si>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</si>
  <si>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</si>
  <si>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</si>
  <si>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</si>
  <si>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</si>
  <si>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</si>
  <si>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</si>
  <si>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</si>
  <si>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</si>
  <si>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</si>
  <si>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</si>
  <si>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</si>
  <si>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</si>
  <si>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</si>
  <si>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</si>
  <si>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</si>
  <si>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</si>
  <si>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</si>
  <si>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</si>
  <si>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</si>
  <si>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</si>
  <si>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</si>
  <si>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</si>
  <si>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</si>
  <si>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</si>
  <si>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</si>
  <si>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</si>
  <si>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</si>
  <si>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</si>
  <si>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</si>
  <si>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</si>
  <si>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</si>
  <si>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</si>
  <si>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</si>
  <si>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</si>
  <si>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</si>
  <si>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</si>
  <si>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</si>
  <si>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</si>
  <si>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</si>
  <si>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</si>
  <si>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</si>
  <si>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</si>
  <si>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</si>
  <si>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</si>
  <si>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</si>
  <si>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</si>
  <si>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</si>
  <si>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</si>
  <si>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</si>
  <si>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</si>
  <si>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</si>
  <si>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</si>
  <si>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</si>
  <si>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</si>
  <si>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</si>
  <si>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</si>
  <si>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</si>
  <si>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</si>
  <si>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</si>
  <si>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</si>
  <si>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</si>
  <si>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</si>
  <si>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</si>
  <si>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</si>
  <si>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</si>
  <si>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</si>
  <si>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</si>
  <si>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</si>
  <si>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</si>
  <si>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</si>
  <si>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</si>
  <si>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</si>
  <si>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</si>
  <si>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</si>
  <si>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</si>
  <si>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</si>
  <si>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</si>
  <si>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</si>
  <si>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</si>
  <si>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</si>
  <si>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</si>
  <si>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</si>
  <si>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</si>
  <si>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</si>
  <si>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</si>
  <si>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</si>
  <si>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</si>
  <si>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</si>
  <si>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</si>
  <si>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</si>
  <si>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</si>
  <si>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</si>
  <si>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</si>
  <si>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</si>
  <si>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</si>
  <si>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</si>
  <si>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</si>
  <si>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</si>
  <si>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</si>
  <si>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</si>
  <si>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</si>
  <si>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</si>
  <si>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</si>
  <si>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</si>
  <si>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</si>
  <si>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</si>
  <si>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</si>
  <si>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</si>
  <si>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</si>
  <si>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</si>
  <si>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</si>
  <si>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</si>
  <si>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</si>
  <si>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</si>
  <si>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</si>
  <si>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</si>
  <si>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</si>
  <si>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</si>
  <si>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</si>
  <si>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</si>
  <si>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</si>
  <si>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</si>
  <si>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</si>
  <si>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</si>
  <si>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</si>
  <si>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</si>
  <si>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</si>
  <si>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</si>
  <si>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</si>
  <si>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</si>
  <si>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</si>
  <si>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</si>
  <si>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</si>
  <si>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</si>
  <si>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</si>
  <si>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</si>
  <si>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</si>
  <si>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</si>
  <si>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</si>
  <si>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</si>
  <si>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</si>
  <si>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</si>
  <si>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</si>
  <si>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</si>
  <si>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</si>
  <si>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</si>
  <si>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</si>
  <si>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</si>
  <si>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</si>
  <si>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</si>
  <si>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</si>
  <si>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</si>
  <si>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</si>
  <si>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</si>
  <si>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</si>
  <si>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</si>
  <si>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</si>
  <si>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</si>
  <si>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</si>
  <si>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</si>
  <si>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</si>
  <si>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</si>
  <si>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</si>
  <si>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</si>
  <si>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</si>
  <si>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</si>
  <si>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</si>
  <si>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</si>
  <si>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</si>
  <si>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</si>
  <si>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</si>
  <si>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</si>
  <si>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</si>
  <si>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</si>
  <si>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</si>
  <si>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</si>
  <si>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</si>
  <si>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</si>
  <si>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</si>
  <si>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</si>
  <si>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</si>
  <si>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</si>
  <si>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</si>
  <si>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</si>
  <si>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</si>
  <si>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</si>
  <si>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</si>
  <si>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</si>
  <si>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</si>
  <si>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</si>
  <si>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</si>
  <si>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</si>
  <si>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</si>
  <si>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</si>
  <si>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</si>
  <si>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</si>
  <si>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</si>
  <si>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</si>
  <si>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</si>
  <si>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</si>
  <si>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</si>
  <si>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</si>
  <si>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</si>
  <si>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</si>
  <si>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</si>
  <si>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</si>
  <si>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</si>
  <si>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</si>
  <si>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</si>
  <si>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</si>
  <si>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</si>
  <si>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</si>
  <si>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</si>
  <si>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</si>
  <si>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</si>
  <si>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</si>
  <si>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</si>
  <si>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</si>
  <si>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</si>
  <si>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</si>
  <si>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</si>
  <si>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</si>
  <si>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</si>
  <si>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</si>
  <si>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</si>
  <si>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</si>
  <si>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</si>
  <si>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</si>
  <si>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</si>
  <si>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</si>
  <si>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</si>
  <si>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</si>
  <si>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</si>
  <si>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</si>
  <si>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</si>
  <si>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</si>
  <si>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</si>
  <si>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</si>
  <si>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</si>
  <si>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</si>
  <si>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</si>
  <si>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</si>
  <si>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</si>
  <si>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</si>
  <si>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</si>
  <si>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</si>
  <si>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</si>
  <si>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</si>
  <si>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</si>
  <si>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</si>
  <si>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</si>
  <si>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</si>
  <si>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</si>
  <si>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</si>
  <si>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</si>
  <si>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</si>
  <si>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</si>
  <si>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</si>
  <si>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</si>
  <si>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</si>
  <si>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</si>
  <si>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</si>
  <si>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</si>
  <si>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</si>
  <si>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</si>
  <si>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</si>
  <si>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</si>
  <si>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</si>
  <si>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</si>
  <si>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</si>
  <si>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</si>
  <si>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</si>
  <si>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</si>
  <si>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</si>
  <si>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</si>
  <si>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</si>
  <si>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</si>
  <si>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</si>
  <si>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</si>
  <si>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</si>
  <si>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</si>
  <si>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</si>
  <si>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</si>
  <si>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</si>
  <si>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</si>
  <si>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</si>
  <si>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</si>
  <si>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</si>
  <si>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</si>
  <si>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</si>
  <si>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</si>
  <si>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</si>
  <si>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</si>
  <si>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</si>
  <si>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</si>
  <si>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</si>
  <si>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</si>
  <si>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</si>
  <si>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</si>
  <si>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</si>
  <si>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</si>
  <si>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</si>
  <si>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</si>
  <si>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</si>
  <si>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</si>
  <si>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</si>
  <si>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</si>
  <si>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</si>
  <si>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</si>
  <si>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</si>
  <si>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</si>
  <si>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</si>
  <si>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</si>
  <si>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</si>
  <si>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</si>
  <si>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</si>
  <si>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</si>
  <si>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</si>
  <si>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</si>
  <si>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</si>
  <si>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</si>
  <si>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</si>
  <si>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</si>
  <si>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</si>
  <si>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</si>
  <si>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</si>
  <si>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</si>
  <si>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</si>
  <si>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</si>
  <si>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</si>
  <si>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</si>
  <si>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</si>
  <si>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</si>
  <si>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</si>
  <si>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</si>
  <si>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</si>
  <si>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</si>
  <si>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</si>
  <si>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</si>
  <si>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</si>
  <si>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</si>
  <si>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</si>
  <si>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</si>
  <si>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</si>
  <si>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</si>
  <si>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</si>
  <si>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</si>
  <si>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</si>
  <si>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</si>
  <si>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</si>
  <si>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</si>
  <si>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</si>
  <si>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</si>
  <si>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</si>
  <si>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</si>
  <si>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</si>
  <si>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</si>
  <si>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</si>
  <si>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</si>
  <si>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</si>
  <si>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</si>
  <si>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</si>
  <si>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</si>
  <si>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</si>
  <si>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</si>
  <si>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</si>
  <si>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</si>
  <si>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</si>
  <si>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</si>
  <si>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</si>
  <si>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</si>
  <si>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</si>
  <si>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</si>
  <si>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</si>
  <si>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</si>
  <si>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</si>
  <si>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</si>
  <si>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</si>
  <si>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</si>
  <si>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</si>
  <si>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</si>
  <si>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</si>
  <si>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</si>
  <si>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</si>
  <si>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</si>
  <si>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</si>
  <si>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</si>
  <si>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</si>
  <si>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</si>
  <si>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</si>
  <si>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</si>
  <si>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</si>
  <si>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</si>
  <si>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</si>
  <si>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</si>
  <si>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</si>
  <si>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</si>
  <si>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</si>
  <si>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</si>
  <si>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</si>
  <si>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</si>
  <si>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</si>
  <si>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</si>
  <si>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</si>
  <si>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</si>
  <si>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</si>
  <si>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</si>
  <si>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</si>
  <si>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</si>
  <si>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</si>
  <si>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</si>
  <si>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</si>
  <si>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</si>
  <si>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</si>
  <si>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</si>
  <si>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</si>
  <si>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</si>
  <si>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</si>
  <si>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</si>
  <si>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</si>
  <si>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</si>
  <si>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</si>
  <si>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</si>
  <si>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</si>
  <si>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</si>
  <si>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</si>
  <si>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</si>
  <si>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</si>
  <si>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</si>
  <si>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</si>
  <si>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</si>
  <si>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</si>
  <si>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</si>
  <si>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</si>
  <si>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</si>
  <si>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</si>
  <si>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</si>
  <si>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</si>
  <si>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</si>
  <si>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</si>
  <si>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</si>
  <si>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</si>
  <si>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</si>
  <si>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</si>
  <si>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</si>
  <si>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</si>
  <si>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</si>
  <si>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</si>
  <si>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</si>
  <si>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</si>
  <si>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</si>
  <si>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</si>
  <si>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</si>
  <si>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</si>
  <si>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</si>
  <si>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</si>
  <si>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</si>
  <si>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</si>
  <si>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</si>
  <si>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</si>
  <si>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</si>
  <si>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</si>
  <si>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</si>
  <si>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</si>
  <si>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</si>
  <si>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</si>
  <si>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</si>
  <si>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</si>
  <si>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</si>
  <si>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</si>
  <si>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</si>
  <si>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</si>
  <si>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</si>
  <si>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</si>
  <si>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</si>
  <si>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</si>
  <si>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</si>
  <si>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</si>
  <si>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</si>
  <si>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</si>
  <si>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</si>
  <si>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</si>
  <si>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</si>
  <si>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</si>
  <si>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</si>
  <si>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</si>
  <si>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</si>
  <si>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</si>
  <si>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</si>
  <si>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</si>
  <si>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</si>
  <si>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</si>
  <si>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</si>
  <si>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</si>
  <si>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</si>
  <si>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</si>
  <si>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</si>
  <si>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</si>
  <si>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</si>
  <si>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</si>
  <si>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</si>
  <si>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</si>
  <si>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</si>
  <si>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</si>
  <si>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</si>
  <si>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</si>
  <si>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</si>
  <si>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</si>
  <si>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</si>
  <si>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</si>
  <si>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</si>
  <si>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</si>
  <si>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</si>
  <si>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</si>
  <si>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</si>
  <si>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</si>
  <si>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</si>
  <si>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</si>
  <si>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</si>
  <si>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</si>
  <si>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</si>
  <si>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</si>
  <si>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</si>
  <si>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</si>
  <si>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</si>
  <si>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</si>
  <si>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</si>
  <si>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</si>
  <si>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</si>
  <si>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</si>
  <si>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</si>
  <si>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</si>
  <si>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</si>
  <si>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</si>
  <si>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</si>
  <si>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</si>
  <si>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</si>
  <si>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</si>
  <si>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</si>
  <si>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</si>
  <si>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</si>
  <si>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</si>
  <si>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</si>
  <si>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</si>
  <si>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</si>
  <si>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</si>
  <si>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</si>
  <si>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</si>
  <si>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</si>
  <si>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</si>
  <si>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</si>
  <si>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</si>
  <si>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</si>
  <si>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</si>
  <si>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</si>
  <si>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</si>
  <si>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</si>
  <si>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</si>
  <si>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</si>
  <si>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</si>
  <si>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</si>
  <si>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</si>
  <si>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</si>
  <si>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</si>
  <si>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</si>
  <si>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</si>
  <si>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</si>
  <si>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</si>
  <si>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</si>
  <si>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</si>
  <si>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</si>
  <si>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</si>
  <si>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</si>
  <si>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</si>
  <si>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</si>
  <si>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</si>
  <si>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</si>
  <si>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</si>
  <si>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</si>
  <si>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</si>
  <si>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</si>
  <si>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</si>
  <si>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</si>
  <si>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</si>
  <si>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</si>
  <si>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</si>
  <si>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</si>
  <si>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</si>
  <si>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</si>
  <si>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</si>
  <si>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</si>
  <si>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</si>
  <si>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</si>
  <si>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</si>
  <si>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</si>
  <si>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</si>
  <si>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</si>
  <si>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</si>
  <si>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</si>
  <si>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</si>
  <si>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</si>
  <si>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</si>
  <si>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</si>
  <si>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</si>
  <si>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</si>
  <si>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</si>
  <si>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</si>
  <si>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</si>
  <si>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</si>
  <si>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</si>
  <si>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</si>
  <si>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</si>
  <si>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</si>
  <si>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</si>
  <si>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</si>
  <si>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</si>
  <si>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</si>
  <si>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</si>
  <si>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</si>
  <si>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</si>
  <si>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</si>
  <si>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</si>
  <si>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</si>
  <si>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</si>
  <si>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</si>
  <si>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</si>
  <si>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</si>
  <si>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</si>
  <si>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</si>
  <si>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</si>
  <si>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</si>
  <si>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</si>
  <si>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</si>
  <si>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</si>
  <si>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</si>
  <si>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</si>
  <si>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</si>
  <si>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</si>
  <si>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</si>
  <si>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</si>
  <si>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</si>
  <si>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</si>
  <si>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</si>
  <si>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</si>
  <si>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</si>
  <si>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</si>
  <si>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</si>
  <si>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</si>
  <si>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</si>
  <si>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</si>
  <si>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</si>
  <si>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</si>
  <si>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</si>
  <si>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</si>
  <si>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</si>
  <si>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</si>
  <si>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</si>
  <si>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</si>
  <si>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</si>
  <si>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</si>
  <si>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</si>
  <si>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</si>
  <si>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</si>
  <si>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</si>
  <si>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</si>
  <si>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</si>
  <si>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</si>
  <si>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</si>
  <si>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</si>
  <si>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</si>
  <si>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</si>
  <si>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</si>
  <si>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</si>
  <si>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</si>
  <si>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</si>
  <si>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</si>
  <si>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</si>
  <si>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</si>
  <si>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</si>
  <si>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</si>
  <si>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</si>
  <si>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</si>
  <si>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</si>
  <si>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</si>
  <si>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</si>
  <si>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</si>
  <si>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</si>
  <si>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</si>
  <si>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</si>
  <si>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</si>
  <si>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</si>
  <si>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</si>
  <si>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</si>
  <si>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</si>
  <si>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</si>
  <si>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</si>
  <si>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</si>
  <si>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</si>
  <si>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</si>
  <si>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</si>
  <si>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</si>
  <si>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</si>
  <si>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</si>
  <si>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</si>
  <si>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</si>
  <si>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</si>
  <si>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</si>
  <si>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</si>
  <si>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</si>
  <si>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</si>
  <si>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</si>
  <si>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</si>
  <si>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</si>
  <si>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</si>
  <si>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</si>
  <si>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</si>
  <si>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</si>
  <si>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</si>
  <si>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</si>
  <si>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</si>
  <si>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</si>
  <si>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</si>
  <si>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</si>
  <si>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</si>
  <si>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</si>
  <si>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</si>
  <si>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</si>
  <si>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</si>
  <si>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</si>
  <si>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</si>
  <si>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</si>
  <si>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</si>
  <si>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</si>
  <si>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</si>
  <si>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</si>
  <si>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</si>
  <si>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</si>
  <si>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</si>
  <si>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</si>
  <si>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</si>
  <si>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</si>
  <si>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</si>
  <si>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</si>
  <si>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</si>
  <si>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</si>
  <si>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</si>
  <si>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</si>
  <si>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</si>
  <si>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</si>
  <si>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</si>
  <si>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</si>
  <si>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</si>
  <si>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</si>
  <si>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</si>
  <si>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</si>
  <si>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</si>
  <si>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</si>
  <si>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</si>
  <si>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</si>
  <si>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</si>
  <si>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</si>
  <si>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</si>
  <si>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</si>
  <si>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</si>
  <si>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</si>
  <si>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</si>
  <si>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</si>
  <si>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</si>
  <si>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</si>
  <si>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</si>
  <si>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</si>
  <si>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</si>
  <si>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</si>
  <si>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</si>
  <si>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</si>
  <si>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</si>
  <si>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</si>
  <si>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</si>
  <si>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</si>
  <si>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</si>
  <si>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</si>
  <si>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</si>
  <si>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</si>
  <si>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</si>
  <si>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</si>
  <si>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</si>
  <si>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</si>
  <si>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</si>
  <si>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</si>
  <si>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</si>
  <si>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</si>
  <si>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</si>
  <si>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</si>
  <si>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</si>
  <si>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</si>
  <si>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</si>
  <si>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</si>
  <si>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</si>
  <si>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</si>
  <si>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</si>
  <si>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</si>
  <si>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</si>
  <si>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</si>
  <si>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</si>
  <si>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</si>
  <si>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</si>
  <si>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</si>
  <si>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</si>
  <si>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</si>
  <si>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</si>
  <si>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</si>
  <si>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</si>
  <si>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</si>
  <si>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</si>
  <si>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</si>
  <si>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</si>
  <si>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</si>
  <si>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</si>
  <si>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</si>
  <si>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</si>
  <si>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</si>
  <si>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</si>
  <si>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</si>
  <si>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</si>
  <si>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</si>
  <si>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</si>
  <si>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</si>
  <si>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</si>
  <si>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</si>
  <si>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</si>
  <si>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</si>
  <si>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</si>
  <si>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</si>
  <si>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</si>
  <si>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</si>
  <si>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</si>
  <si>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</si>
  <si>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</si>
  <si>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</si>
  <si>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</si>
  <si>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</si>
  <si>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</si>
  <si>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</si>
  <si>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</si>
  <si>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</si>
  <si>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</si>
  <si>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</si>
  <si>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</si>
  <si>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</si>
  <si>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</si>
  <si>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</si>
  <si>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</si>
  <si>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</si>
  <si>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</si>
  <si>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</si>
  <si>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</si>
  <si>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</si>
  <si>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</si>
  <si>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</si>
  <si>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</si>
  <si>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</si>
  <si>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</si>
  <si>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</si>
  <si>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</si>
  <si>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</si>
  <si>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</si>
  <si>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</si>
  <si>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</si>
  <si>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</si>
  <si>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</si>
  <si>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</si>
  <si>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</si>
  <si>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</si>
  <si>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</si>
  <si>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</si>
  <si>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</si>
  <si>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</si>
  <si>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</si>
  <si>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</si>
  <si>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</si>
  <si>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</si>
  <si>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</si>
  <si>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</si>
  <si>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</si>
  <si>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</si>
  <si>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</si>
  <si>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</si>
  <si>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</si>
  <si>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</si>
  <si>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</si>
  <si>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</si>
  <si>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</si>
  <si>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</si>
  <si>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</si>
  <si>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</si>
  <si>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</si>
  <si>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</si>
  <si>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</si>
  <si>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</si>
  <si>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</si>
  <si>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</si>
  <si>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</si>
  <si>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</si>
  <si>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</si>
  <si>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</si>
  <si>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</si>
  <si>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</si>
  <si>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</si>
  <si>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</si>
  <si>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</si>
  <si>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</si>
  <si>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</si>
  <si>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</si>
  <si>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</si>
  <si>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</si>
  <si>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</si>
  <si>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</si>
  <si>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</si>
  <si>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</si>
  <si>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</si>
  <si>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</si>
  <si>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</si>
  <si>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</si>
  <si>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</si>
  <si>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</si>
  <si>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</si>
  <si>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</si>
  <si>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</si>
  <si>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</si>
  <si>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</si>
  <si>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</si>
  <si>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</si>
  <si>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</si>
  <si>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</si>
  <si>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</si>
  <si>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</si>
  <si>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</si>
  <si>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</si>
  <si>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</si>
  <si>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</si>
  <si>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</si>
  <si>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</si>
  <si>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</si>
  <si>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</si>
  <si>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</si>
  <si>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</si>
  <si>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</si>
  <si>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</si>
  <si>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</si>
  <si>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</si>
  <si>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</si>
  <si>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</si>
  <si>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</si>
  <si>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</si>
  <si>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</si>
  <si>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</si>
  <si>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</si>
  <si>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</si>
  <si>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</si>
  <si>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</si>
  <si>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</si>
  <si>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</si>
  <si>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</si>
  <si>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</si>
  <si>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</si>
  <si>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</si>
  <si>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</si>
  <si>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</si>
  <si>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</si>
  <si>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</si>
  <si>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</si>
  <si>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</si>
  <si>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</si>
  <si>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</si>
  <si>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</si>
  <si>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</si>
  <si>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</si>
  <si>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</si>
  <si>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</si>
  <si>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</si>
  <si>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</si>
  <si>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</si>
  <si>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</si>
  <si>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</si>
  <si>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</si>
  <si>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</si>
  <si>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</si>
  <si>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</si>
  <si>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</si>
  <si>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</si>
  <si>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</si>
  <si>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</si>
  <si>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</si>
  <si>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</si>
  <si>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</si>
  <si>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</si>
  <si>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</si>
  <si>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</si>
  <si>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</si>
  <si>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</si>
  <si>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</si>
  <si>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</si>
  <si>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</si>
  <si>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</si>
  <si>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</si>
  <si>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</si>
  <si>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</si>
  <si>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</si>
  <si>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</si>
  <si>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</si>
  <si>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</si>
  <si>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</si>
  <si>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</si>
  <si>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</si>
  <si>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</si>
  <si>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</si>
  <si>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</si>
  <si>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</si>
  <si>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</si>
  <si>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</si>
  <si>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</si>
  <si>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</si>
  <si>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</si>
  <si>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</si>
  <si>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</si>
  <si>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</si>
  <si>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</si>
  <si>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</si>
  <si>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</si>
  <si>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</si>
  <si>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</si>
  <si>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</si>
  <si>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</si>
  <si>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</si>
  <si>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</si>
  <si>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</si>
  <si>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</si>
  <si>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</si>
  <si>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</si>
  <si>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</si>
  <si>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</si>
  <si>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</si>
  <si>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</si>
  <si>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</si>
  <si>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</si>
  <si>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</si>
  <si>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</si>
  <si>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</si>
  <si>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</si>
  <si>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</si>
  <si>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</si>
  <si>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</si>
  <si>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</si>
  <si>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</si>
  <si>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</si>
  <si>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</si>
  <si>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</si>
  <si>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</si>
  <si>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</si>
  <si>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</si>
  <si>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</si>
  <si>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</si>
  <si>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</si>
  <si>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</si>
  <si>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</si>
  <si>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</si>
  <si>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</si>
  <si>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</si>
  <si>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</si>
  <si>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</si>
  <si>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</si>
  <si>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</si>
  <si>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</si>
  <si>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</si>
  <si>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</si>
  <si>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</si>
  <si>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</si>
  <si>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</si>
  <si>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</si>
  <si>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</si>
  <si>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</si>
  <si>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</si>
  <si>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</si>
  <si>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</si>
  <si>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</si>
  <si>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</si>
  <si>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</si>
  <si>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</si>
  <si>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</si>
  <si>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</si>
  <si>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</si>
  <si>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</si>
  <si>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</si>
  <si>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</si>
  <si>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</si>
  <si>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</si>
  <si>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</si>
  <si>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</si>
  <si>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</si>
  <si>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</si>
  <si>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</si>
  <si>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</si>
  <si>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</si>
  <si>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</si>
  <si>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</si>
  <si>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</si>
  <si>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</si>
  <si>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</si>
  <si>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</si>
  <si>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</si>
  <si>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</si>
  <si>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</si>
  <si>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</si>
  <si>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</si>
  <si>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</si>
  <si>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</si>
  <si>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</si>
  <si>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</si>
  <si>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</si>
  <si>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</si>
  <si>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</si>
  <si>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</si>
  <si>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</si>
  <si>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</si>
  <si>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</si>
  <si>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</si>
  <si>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</si>
  <si>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</si>
  <si>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</si>
  <si>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</si>
  <si>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</si>
  <si>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</si>
  <si>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</si>
  <si>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</si>
  <si>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</si>
  <si>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</si>
  <si>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</si>
  <si>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</si>
  <si>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</si>
  <si>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</si>
  <si>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</si>
  <si>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</si>
  <si>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</si>
  <si>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</si>
  <si>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</si>
  <si>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</si>
  <si>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</si>
  <si>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</si>
  <si>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</si>
  <si>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</si>
  <si>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</si>
  <si>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</si>
  <si>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</si>
  <si>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</si>
  <si>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</si>
  <si>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</si>
  <si>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</si>
  <si>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</si>
  <si>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</si>
  <si>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</si>
  <si>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</si>
  <si>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</si>
  <si>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</si>
  <si>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</si>
  <si>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</si>
  <si>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</si>
  <si>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</si>
  <si>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</si>
  <si>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</si>
  <si>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</si>
  <si>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</si>
  <si>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</si>
  <si>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</si>
  <si>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</si>
  <si>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</si>
  <si>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</si>
  <si>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</si>
  <si>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</si>
  <si>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</si>
  <si>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</si>
  <si>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</si>
  <si>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</si>
  <si>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</si>
  <si>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</si>
  <si>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</si>
  <si>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</si>
  <si>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</si>
  <si>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</si>
  <si>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</si>
  <si>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</si>
  <si>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</si>
  <si>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</si>
  <si>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</si>
  <si>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</si>
  <si>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</si>
  <si>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</si>
  <si>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</si>
  <si>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</si>
  <si>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</si>
  <si>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</si>
  <si>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</si>
  <si>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</si>
  <si>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</si>
  <si>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</si>
  <si>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</si>
  <si>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</si>
  <si>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</si>
  <si>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</si>
  <si>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</si>
  <si>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</si>
  <si>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</si>
  <si>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</si>
  <si>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</si>
  <si>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</si>
  <si>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</si>
  <si>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</si>
  <si>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</si>
  <si>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</si>
  <si>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</si>
  <si>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</si>
  <si>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</si>
  <si>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</si>
  <si>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</si>
  <si>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</si>
  <si>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</si>
  <si>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</si>
  <si>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</si>
  <si>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</si>
  <si>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</si>
  <si>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</si>
  <si>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</si>
  <si>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</si>
  <si>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</si>
  <si>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</si>
  <si>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</si>
  <si>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</si>
  <si>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</si>
  <si>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</si>
  <si>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</si>
  <si>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</si>
  <si>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</si>
  <si>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</si>
  <si>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</si>
  <si>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</si>
  <si>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</si>
  <si>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</si>
  <si>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</si>
  <si>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</si>
  <si>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</si>
  <si>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</si>
  <si>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</si>
  <si>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</si>
  <si>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</si>
  <si>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</si>
  <si>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</si>
  <si>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</si>
  <si>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</si>
  <si>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</si>
  <si>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</si>
  <si>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</si>
  <si>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</si>
  <si>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</si>
  <si>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</si>
  <si>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</si>
  <si>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</si>
  <si>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</si>
  <si>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</si>
  <si>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</si>
  <si>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</si>
  <si>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</si>
  <si>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</si>
  <si>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</si>
  <si>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</si>
  <si>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</si>
  <si>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</si>
  <si>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</si>
  <si>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</si>
  <si>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</si>
  <si>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</si>
  <si>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</si>
  <si>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</si>
  <si>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</si>
  <si>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</si>
  <si>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</si>
  <si>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</si>
  <si>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</si>
  <si>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</si>
  <si>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</si>
  <si>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</si>
  <si>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</si>
  <si>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</si>
  <si>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</si>
  <si>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</si>
  <si>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</si>
  <si>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</si>
  <si>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</si>
  <si>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</si>
  <si>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</si>
  <si>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</si>
  <si>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</si>
  <si>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</si>
  <si>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</si>
  <si>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</si>
  <si>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</si>
  <si>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</si>
  <si>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</si>
  <si>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</si>
  <si>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</si>
  <si>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</si>
  <si>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</si>
  <si>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</si>
  <si>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</si>
  <si>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</si>
  <si>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</si>
  <si>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</si>
  <si>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</si>
  <si>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</si>
  <si>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</si>
  <si>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</si>
  <si>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</si>
  <si>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</si>
  <si>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</si>
  <si>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</si>
  <si>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</si>
  <si>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</si>
  <si>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</si>
  <si>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</si>
  <si>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</si>
  <si>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</si>
  <si>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</si>
  <si>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</si>
  <si>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</si>
  <si>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</si>
  <si>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</si>
  <si>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</si>
  <si>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</si>
  <si>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</si>
  <si>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</si>
  <si>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</si>
  <si>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</si>
  <si>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</si>
  <si>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</si>
  <si>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</si>
  <si>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</si>
  <si>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</si>
  <si>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</si>
  <si>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</si>
  <si>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</si>
  <si>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</si>
  <si>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</si>
  <si>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</si>
  <si>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</si>
  <si>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</si>
  <si>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</si>
  <si>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</si>
  <si>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</si>
  <si>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</si>
  <si>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</si>
  <si>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</si>
  <si>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</si>
  <si>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</si>
  <si>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</si>
  <si>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</si>
  <si>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</si>
  <si>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</si>
  <si>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</si>
  <si>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</si>
  <si>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</si>
  <si>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</si>
  <si>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</si>
  <si>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</si>
  <si>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</si>
  <si>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</si>
  <si>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</si>
  <si>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</si>
  <si>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</si>
  <si>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</si>
  <si>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</si>
  <si>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</si>
  <si>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</si>
  <si>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</si>
  <si>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</si>
  <si>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</si>
  <si>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</si>
  <si>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</si>
  <si>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</si>
  <si>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</si>
  <si>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</si>
  <si>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</si>
  <si>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</si>
  <si>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</si>
  <si>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</si>
  <si>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</si>
  <si>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</si>
  <si>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</si>
  <si>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</si>
  <si>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</si>
  <si>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</si>
  <si>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</si>
  <si>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</si>
  <si>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</si>
  <si>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</si>
  <si>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</si>
  <si>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</si>
  <si>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</si>
  <si>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</si>
  <si>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</si>
  <si>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</si>
  <si>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</si>
  <si>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</si>
  <si>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</si>
  <si>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</si>
  <si>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</si>
  <si>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</si>
  <si>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</si>
  <si>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</si>
  <si>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</si>
  <si>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</si>
  <si>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</si>
  <si>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</si>
  <si>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</si>
  <si>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</si>
  <si>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</si>
  <si>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</si>
  <si>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</si>
  <si>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</si>
  <si>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</si>
  <si>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</si>
  <si>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</si>
  <si>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</si>
  <si>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</si>
  <si>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</si>
  <si>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</si>
  <si>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</si>
  <si>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</si>
  <si>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</si>
  <si>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</si>
  <si>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</si>
  <si>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</si>
  <si>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</si>
  <si>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</si>
  <si>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</si>
  <si>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</si>
  <si>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</si>
  <si>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</si>
  <si>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</si>
  <si>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</si>
  <si>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</si>
  <si>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</si>
  <si>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</si>
  <si>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</si>
  <si>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</si>
  <si>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</si>
  <si>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</si>
  <si>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</si>
  <si>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</si>
  <si>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</si>
  <si>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</si>
  <si>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</si>
  <si>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</si>
  <si>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</si>
  <si>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</si>
  <si>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</si>
  <si>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</si>
  <si>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</si>
  <si>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</si>
  <si>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</si>
  <si>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</si>
  <si>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</si>
  <si>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</si>
  <si>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</si>
  <si>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</si>
  <si>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</si>
  <si>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</si>
  <si>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</si>
  <si>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</si>
  <si>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</si>
  <si>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</si>
  <si>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</si>
  <si>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</si>
  <si>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</si>
  <si>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</si>
  <si>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</si>
  <si>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</si>
  <si>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</si>
  <si>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</si>
  <si>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</si>
  <si>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</si>
  <si>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</si>
  <si>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</si>
  <si>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</si>
  <si>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</si>
  <si>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</si>
  <si>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</si>
  <si>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</si>
  <si>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</si>
  <si>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</si>
  <si>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</si>
  <si>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</si>
  <si>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</si>
  <si>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</si>
  <si>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</si>
  <si>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</si>
  <si>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</si>
  <si>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</si>
  <si>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</si>
  <si>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</si>
  <si>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</si>
  <si>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</si>
  <si>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</si>
  <si>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</si>
  <si>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</si>
  <si>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</si>
  <si>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</si>
  <si>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</si>
  <si>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</si>
  <si>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</si>
  <si>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</si>
  <si>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</si>
  <si>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</si>
  <si>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</si>
  <si>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</si>
  <si>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</si>
  <si>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</si>
  <si>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</si>
  <si>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</si>
  <si>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</si>
  <si>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</si>
  <si>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</si>
  <si>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</si>
  <si>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</si>
  <si>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</si>
  <si>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</si>
  <si>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</si>
  <si>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</si>
  <si>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</si>
  <si>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</si>
  <si>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</si>
  <si>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</si>
  <si>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</si>
  <si>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</si>
  <si>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</si>
  <si>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</si>
  <si>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</si>
  <si>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</si>
  <si>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</si>
  <si>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</si>
  <si>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</si>
  <si>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</si>
  <si>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</si>
  <si>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</si>
  <si>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</si>
  <si>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</si>
  <si>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</si>
  <si>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</si>
  <si>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</si>
  <si>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</si>
  <si>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</si>
  <si>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</si>
  <si>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</si>
  <si>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</si>
  <si>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</si>
  <si>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</si>
  <si>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</si>
  <si>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</si>
  <si>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</si>
  <si>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</si>
  <si>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</si>
  <si>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</si>
  <si>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</si>
  <si>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</si>
  <si>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</si>
  <si>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</si>
  <si>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</si>
  <si>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</si>
  <si>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</si>
  <si>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</si>
  <si>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</si>
  <si>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</si>
  <si>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</si>
  <si>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</si>
  <si>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</si>
  <si>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</si>
  <si>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</si>
  <si>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</si>
  <si>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</si>
  <si>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</si>
  <si>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</si>
  <si>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</si>
  <si>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</si>
  <si>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</si>
  <si>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</si>
  <si>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</si>
  <si>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</si>
  <si>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</si>
  <si>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</si>
  <si>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</si>
  <si>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</si>
  <si>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</si>
  <si>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</si>
  <si>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</si>
  <si>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</si>
  <si>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</si>
  <si>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</si>
  <si>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</si>
  <si>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</si>
  <si>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</si>
  <si>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</si>
  <si>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</si>
  <si>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</si>
  <si>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</si>
  <si>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</si>
  <si>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</si>
  <si>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</si>
  <si>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</si>
  <si>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</si>
  <si>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</si>
  <si>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</si>
  <si>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</si>
  <si>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</si>
  <si>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</si>
  <si>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</si>
  <si>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</si>
  <si>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</si>
  <si>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</si>
  <si>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</si>
  <si>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</si>
  <si>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</si>
  <si>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</si>
  <si>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</si>
  <si>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</si>
  <si>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</si>
  <si>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</si>
  <si>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</si>
  <si>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</si>
  <si>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</si>
  <si>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</si>
  <si>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</si>
  <si>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</si>
  <si>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</si>
  <si>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</si>
  <si>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</si>
  <si>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</si>
  <si>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</si>
  <si>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</si>
  <si>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</si>
  <si>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</si>
  <si>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</si>
  <si>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</si>
  <si>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</si>
  <si>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</si>
  <si>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</si>
  <si>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</si>
  <si>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</si>
  <si>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</si>
  <si>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</si>
  <si>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</si>
  <si>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</si>
  <si>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</si>
  <si>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</si>
  <si>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</si>
  <si>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</si>
  <si>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</si>
  <si>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</si>
  <si>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</si>
  <si>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</si>
  <si>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</si>
  <si>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</si>
  <si>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</si>
  <si>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</si>
  <si>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</si>
  <si>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</si>
  <si>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</si>
  <si>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</si>
  <si>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</si>
  <si>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</si>
  <si>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</si>
  <si>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</si>
  <si>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</si>
  <si>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</si>
  <si>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</si>
  <si>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</si>
  <si>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</si>
  <si>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</si>
  <si>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</si>
  <si>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</si>
  <si>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</si>
  <si>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</si>
  <si>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</si>
  <si>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</si>
  <si>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</si>
  <si>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</si>
  <si>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</si>
  <si>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</si>
  <si>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</si>
  <si>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</si>
  <si>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</si>
  <si>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</si>
  <si>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</si>
  <si>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</si>
  <si>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</si>
  <si>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</si>
  <si>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</si>
  <si>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</si>
  <si>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</si>
  <si>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</si>
  <si>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</si>
  <si>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</si>
  <si>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</si>
  <si>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</si>
  <si>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</si>
  <si>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</si>
  <si>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</si>
  <si>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</si>
  <si>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</si>
  <si>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</si>
  <si>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</si>
  <si>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</si>
  <si>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</si>
  <si>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</si>
  <si>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</si>
  <si>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</si>
  <si>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</si>
  <si>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</si>
  <si>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</si>
  <si>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</si>
  <si>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</si>
  <si>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</si>
  <si>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</si>
  <si>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</si>
  <si>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</si>
  <si>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</si>
  <si>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</si>
  <si>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</si>
  <si>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</si>
  <si>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</si>
  <si>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</si>
  <si>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</si>
  <si>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</si>
  <si>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</si>
  <si>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</si>
  <si>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</si>
  <si>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</si>
  <si>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</si>
  <si>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</si>
  <si>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</si>
  <si>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</si>
  <si>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</si>
  <si>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</si>
  <si>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</si>
  <si>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</si>
  <si>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</si>
  <si>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</si>
  <si>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</si>
  <si>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</si>
  <si>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</si>
  <si>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</si>
  <si>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</si>
  <si>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</si>
  <si>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</si>
  <si>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</si>
  <si>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</si>
  <si>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</si>
  <si>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</si>
  <si>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</si>
  <si>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</si>
  <si>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</si>
  <si>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</si>
  <si>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</si>
  <si>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</si>
  <si>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</si>
  <si>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</si>
  <si>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</si>
  <si>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</si>
  <si>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</si>
  <si>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</si>
  <si>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</si>
  <si>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</si>
  <si>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</si>
  <si>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</si>
  <si>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</si>
  <si>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</si>
  <si>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</si>
  <si>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</si>
  <si>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</si>
  <si>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</si>
  <si>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</si>
  <si>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</si>
  <si>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</si>
  <si>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</si>
  <si>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</si>
  <si>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</si>
  <si>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</si>
  <si>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</si>
  <si>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</si>
  <si>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</si>
  <si>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</si>
  <si>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</si>
  <si>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</si>
  <si>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</si>
  <si>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</si>
  <si>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</si>
  <si>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</si>
  <si>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</si>
  <si>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</si>
  <si>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</si>
  <si>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</si>
  <si>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</si>
  <si>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</si>
  <si>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</si>
  <si>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</si>
  <si>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</si>
  <si>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</si>
  <si>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</si>
  <si>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</si>
  <si>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</si>
  <si>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</si>
  <si>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</si>
  <si>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</si>
  <si>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</si>
  <si>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</si>
  <si>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</si>
  <si>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</si>
  <si>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</si>
  <si>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</si>
  <si>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</si>
  <si>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</si>
  <si>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</si>
  <si>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</si>
  <si>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</si>
  <si>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</si>
  <si>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</si>
  <si>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</si>
  <si>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</si>
  <si>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</si>
  <si>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</si>
  <si>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</si>
  <si>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</si>
  <si>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</si>
  <si>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</si>
  <si>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</si>
  <si>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</si>
  <si>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</si>
  <si>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</si>
  <si>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</si>
  <si>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</si>
  <si>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</si>
  <si>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</si>
  <si>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</si>
  <si>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</si>
  <si>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</si>
  <si>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</si>
  <si>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</si>
  <si>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</si>
  <si>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</si>
  <si>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</si>
  <si>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</si>
  <si>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</si>
  <si>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</si>
  <si>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</si>
  <si>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</si>
  <si>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</si>
  <si>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</si>
  <si>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</si>
  <si>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</si>
  <si>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</si>
  <si>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</si>
  <si>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</si>
  <si>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</si>
  <si>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</si>
  <si>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</si>
  <si>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</si>
  <si>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</si>
  <si>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</si>
  <si>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</si>
  <si>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</si>
  <si>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</si>
  <si>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</si>
  <si>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</si>
  <si>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</si>
  <si>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</si>
  <si>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</si>
  <si>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</si>
  <si>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</si>
  <si>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</si>
  <si>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</si>
  <si>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</si>
  <si>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</si>
  <si>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</si>
  <si>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</si>
  <si>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</si>
  <si>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</si>
  <si>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</si>
  <si>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</si>
  <si>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</si>
  <si>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</si>
  <si>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</si>
  <si>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</si>
  <si>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</si>
  <si>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</si>
  <si>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</si>
  <si>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</si>
  <si>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</si>
  <si>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</si>
  <si>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</si>
  <si>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</si>
  <si>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</si>
  <si>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</si>
  <si>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</si>
  <si>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</si>
  <si>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</si>
  <si>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</si>
  <si>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</si>
  <si>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</si>
  <si>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</si>
  <si>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</si>
  <si>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</si>
  <si>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</si>
  <si>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</si>
  <si>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</si>
  <si>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</si>
  <si>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</si>
  <si>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</si>
  <si>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</si>
  <si>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</si>
  <si>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</si>
  <si>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</si>
  <si>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</si>
  <si>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</si>
  <si>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</si>
  <si>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</si>
  <si>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</si>
  <si>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</si>
  <si>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</si>
  <si>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</si>
  <si>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</si>
  <si>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</si>
  <si>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</si>
  <si>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</si>
  <si>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</si>
  <si>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</si>
  <si>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</si>
  <si>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</si>
  <si>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</si>
  <si>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</si>
  <si>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</si>
  <si>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</si>
  <si>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</si>
  <si>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</si>
  <si>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</si>
  <si>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</si>
  <si>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</si>
  <si>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</si>
  <si>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</si>
  <si>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</si>
  <si>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</si>
  <si>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</si>
  <si>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</si>
  <si>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</si>
  <si>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</si>
  <si>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</si>
  <si>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</si>
  <si>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</si>
  <si>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</si>
  <si>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</si>
  <si>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</si>
  <si>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</si>
  <si>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</si>
  <si>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</si>
  <si>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</si>
  <si>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</si>
  <si>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</si>
  <si>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</si>
  <si>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</si>
  <si>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</si>
  <si>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</si>
  <si>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</si>
  <si>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</si>
  <si>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</si>
  <si>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</si>
  <si>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</si>
  <si>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</si>
  <si>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</si>
  <si>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</si>
  <si>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</si>
  <si>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</si>
  <si>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</si>
  <si>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</si>
  <si>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</si>
  <si>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</si>
  <si>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</si>
  <si>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</si>
  <si>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</si>
  <si>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</si>
  <si>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</si>
  <si>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</si>
  <si>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</si>
  <si>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</si>
  <si>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</si>
  <si>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</si>
  <si>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</si>
  <si>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</si>
  <si>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</si>
  <si>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</si>
  <si>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</si>
  <si>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</si>
  <si>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</si>
  <si>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</si>
  <si>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</si>
  <si>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</si>
  <si>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</si>
  <si>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</si>
  <si>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</si>
  <si>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</si>
  <si>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</si>
  <si>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</si>
  <si>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</si>
  <si>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</si>
  <si>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</si>
  <si>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</si>
  <si>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</si>
  <si>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</si>
  <si>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</si>
  <si>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</si>
  <si>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</si>
  <si>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</si>
  <si>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</si>
  <si>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</si>
  <si>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</si>
  <si>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</si>
  <si>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</si>
  <si>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</si>
  <si>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</si>
  <si>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</si>
  <si>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</si>
  <si>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</si>
  <si>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</si>
  <si>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</si>
  <si>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</si>
  <si>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</si>
  <si>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</si>
  <si>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</si>
  <si>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</si>
  <si>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</si>
  <si>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</si>
  <si>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</si>
  <si>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</si>
  <si>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</si>
  <si>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</si>
  <si>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</si>
  <si>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</si>
  <si>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</si>
  <si>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</si>
  <si>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</si>
  <si>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</si>
  <si>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</si>
  <si>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</si>
  <si>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</si>
  <si>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</si>
  <si>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</si>
  <si>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</si>
  <si>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</si>
  <si>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</si>
  <si>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</si>
  <si>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</si>
  <si>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</si>
  <si>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</si>
  <si>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</si>
  <si>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</si>
  <si>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</si>
  <si>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</si>
  <si>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</si>
  <si>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</si>
  <si>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</si>
  <si>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</si>
  <si>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</si>
  <si>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</si>
  <si>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</si>
  <si>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</si>
  <si>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</si>
  <si>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</si>
  <si>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</si>
  <si>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</si>
  <si>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</si>
  <si>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</si>
  <si>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</si>
  <si>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</si>
  <si>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</si>
  <si>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</si>
  <si>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</si>
  <si>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</si>
  <si>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</si>
  <si>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</si>
  <si>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</si>
  <si>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</si>
  <si>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</si>
  <si>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</si>
  <si>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</si>
  <si>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</si>
  <si>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</si>
  <si>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</si>
  <si>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</si>
  <si>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</si>
  <si>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</si>
  <si>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</si>
  <si>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</si>
  <si>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</si>
  <si>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</si>
  <si>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</si>
  <si>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</si>
  <si>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</si>
  <si>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</si>
  <si>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</si>
  <si>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</si>
  <si>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</si>
  <si>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</si>
  <si>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</si>
  <si>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</si>
  <si>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</si>
  <si>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</si>
  <si>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</si>
  <si>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</si>
  <si>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</si>
  <si>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</si>
  <si>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</si>
  <si>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</si>
  <si>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</si>
  <si>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</si>
  <si>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</si>
  <si>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</si>
  <si>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</si>
  <si>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</si>
  <si>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</si>
  <si>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</si>
  <si>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</si>
  <si>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</si>
  <si>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</si>
  <si>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</si>
  <si>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</si>
  <si>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</si>
  <si>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</si>
  <si>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</si>
  <si>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</si>
  <si>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</si>
  <si>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</si>
  <si>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</si>
  <si>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</si>
  <si>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</si>
  <si>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</si>
  <si>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</si>
  <si>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</si>
  <si>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</si>
  <si>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</si>
  <si>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</si>
  <si>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</si>
  <si>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</si>
  <si>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</si>
  <si>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</si>
  <si>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</si>
  <si>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</si>
  <si>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</si>
  <si>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</si>
  <si>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</si>
  <si>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</si>
  <si>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</si>
  <si>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</si>
  <si>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</si>
  <si>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</si>
  <si>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</si>
  <si>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</si>
  <si>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</si>
  <si>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</si>
  <si>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</si>
  <si>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</si>
  <si>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</si>
  <si>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</si>
  <si>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</si>
  <si>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</si>
  <si>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</si>
  <si>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</si>
  <si>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</si>
  <si>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</si>
  <si>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</si>
  <si>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</si>
  <si>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</si>
  <si>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</si>
  <si>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</si>
  <si>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</si>
  <si>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</si>
  <si>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</si>
  <si>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</si>
  <si>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</si>
  <si>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</si>
  <si>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</si>
  <si>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</si>
  <si>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</si>
  <si>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</si>
  <si>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</si>
  <si>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</si>
  <si>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</si>
  <si>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</si>
  <si>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</si>
  <si>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</si>
  <si>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</si>
  <si>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</si>
  <si>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</si>
  <si>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</si>
  <si>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</si>
  <si>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</si>
  <si>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</si>
  <si>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</si>
  <si>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</si>
  <si>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</si>
  <si>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</si>
  <si>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</si>
  <si>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</si>
  <si>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</si>
  <si>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</si>
  <si>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</si>
  <si>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</si>
  <si>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</si>
  <si>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</si>
  <si>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</si>
  <si>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</si>
  <si>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</si>
  <si>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</si>
  <si>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</si>
  <si>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</si>
  <si>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</si>
  <si>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</si>
  <si>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</si>
  <si>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</si>
  <si>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</si>
  <si>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</si>
  <si>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</si>
  <si>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</si>
  <si>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</si>
  <si>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</si>
  <si>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</si>
  <si>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</si>
  <si>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</si>
  <si>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</si>
  <si>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</si>
  <si>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</si>
  <si>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</si>
  <si>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</si>
  <si>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</si>
  <si>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</si>
  <si>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</si>
  <si>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</si>
  <si>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</si>
  <si>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</si>
  <si>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</si>
  <si>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</si>
  <si>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</si>
  <si>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</si>
  <si>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</si>
  <si>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</si>
  <si>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</si>
  <si>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</si>
  <si>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</si>
  <si>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</si>
  <si>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</si>
  <si>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</si>
  <si>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</si>
  <si>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</si>
  <si>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</si>
  <si>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</si>
  <si>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</si>
  <si>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</si>
  <si>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</si>
  <si>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</si>
  <si>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</si>
  <si>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</si>
  <si>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</si>
  <si>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</si>
  <si>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</si>
  <si>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</si>
  <si>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</si>
  <si>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</si>
  <si>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</si>
  <si>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</si>
  <si>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</si>
  <si>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</si>
  <si>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</si>
  <si>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</si>
  <si>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</si>
  <si>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</si>
  <si>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</si>
  <si>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</si>
  <si>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</si>
  <si>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</si>
  <si>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</si>
  <si>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</si>
  <si>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</si>
  <si>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</si>
  <si>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</si>
  <si>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</si>
  <si>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</si>
  <si>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</si>
  <si>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</si>
  <si>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</si>
  <si>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</si>
  <si>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</si>
  <si>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</si>
  <si>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</si>
  <si>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</si>
  <si>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</si>
  <si>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</si>
  <si>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</si>
  <si>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</si>
  <si>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</si>
  <si>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</si>
  <si>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</si>
  <si>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</si>
  <si>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</si>
  <si>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</si>
  <si>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</si>
  <si>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</si>
  <si>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</si>
  <si>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</si>
  <si>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</si>
  <si>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</si>
  <si>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</si>
  <si>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</si>
  <si>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</si>
  <si>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</si>
  <si>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</si>
  <si>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</si>
  <si>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</si>
  <si>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</si>
  <si>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</si>
  <si>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</si>
  <si>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</si>
  <si>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</si>
  <si>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</si>
  <si>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</si>
  <si>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</si>
  <si>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</si>
  <si>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</si>
  <si>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</si>
  <si>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</si>
  <si>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</si>
  <si>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</si>
  <si>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</si>
  <si>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</si>
  <si>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</si>
  <si>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</si>
  <si>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</si>
  <si>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</si>
  <si>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</si>
  <si>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</si>
  <si>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</si>
  <si>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</si>
  <si>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</si>
  <si>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</si>
  <si>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</si>
  <si>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</si>
  <si>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</si>
  <si>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</si>
  <si>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</si>
  <si>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</si>
  <si>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</si>
  <si>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</si>
  <si>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</si>
  <si>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</si>
  <si>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</si>
  <si>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</si>
  <si>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</si>
  <si>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</si>
  <si>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</si>
  <si>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</si>
  <si>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</si>
  <si>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</si>
  <si>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</si>
  <si>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</si>
  <si>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</si>
  <si>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</si>
  <si>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</si>
  <si>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</si>
  <si>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</si>
  <si>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</si>
  <si>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</si>
  <si>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</si>
  <si>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</si>
  <si>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</si>
  <si>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</si>
  <si>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</si>
  <si>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</si>
  <si>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</si>
  <si>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</si>
  <si>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</si>
  <si>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</si>
  <si>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</si>
  <si>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</si>
  <si>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</si>
  <si>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</si>
  <si>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</si>
  <si>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</si>
  <si>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</si>
  <si>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</si>
  <si>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</si>
  <si>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</si>
  <si>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</si>
  <si>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</si>
  <si>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</si>
  <si>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</si>
  <si>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</si>
  <si>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</si>
  <si>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</si>
  <si>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</si>
  <si>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</si>
  <si>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</si>
  <si>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</si>
  <si>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</si>
  <si>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</si>
  <si>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</si>
  <si>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</si>
  <si>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</si>
  <si>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</si>
  <si>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</si>
  <si>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</si>
  <si>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</si>
  <si>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</si>
  <si>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</si>
  <si>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</si>
  <si>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</si>
  <si>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</si>
  <si>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</si>
  <si>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</si>
  <si>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</si>
  <si>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</si>
  <si>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</si>
  <si>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</si>
  <si>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</si>
  <si>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</si>
  <si>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</si>
  <si>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</si>
  <si>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</si>
  <si>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</si>
  <si>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</si>
  <si>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</si>
  <si>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</si>
  <si>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</si>
  <si>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</si>
  <si>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</si>
  <si>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</si>
  <si>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</si>
  <si>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</si>
  <si>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</si>
  <si>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</si>
  <si>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</si>
  <si>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</si>
  <si>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</si>
  <si>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</si>
  <si>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</si>
  <si>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</si>
  <si>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</si>
  <si>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</si>
  <si>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</si>
  <si>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</si>
  <si>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</si>
  <si>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</si>
  <si>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</si>
  <si>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</si>
  <si>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</si>
  <si>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</si>
  <si>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</si>
  <si>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</si>
  <si>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</si>
  <si>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</si>
  <si>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</si>
  <si>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</si>
  <si>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</si>
  <si>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</si>
  <si>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</si>
  <si>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</si>
  <si>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</si>
  <si>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</si>
  <si>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</si>
  <si>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</si>
  <si>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</si>
  <si>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</si>
  <si>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</si>
  <si>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</si>
  <si>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</si>
  <si>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</si>
  <si>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</si>
  <si>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</si>
  <si>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</si>
  <si>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</si>
  <si>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</si>
  <si>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</si>
  <si>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</si>
  <si>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</si>
  <si>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</si>
  <si>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</si>
  <si>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</si>
  <si>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</si>
  <si>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</si>
  <si>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</si>
  <si>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</si>
  <si>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</si>
  <si>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</si>
  <si>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</si>
  <si>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</si>
  <si>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</si>
  <si>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</si>
  <si>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</si>
  <si>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</si>
  <si>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</si>
  <si>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</si>
  <si>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</si>
  <si>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</si>
  <si>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</si>
  <si>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</si>
  <si>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</si>
  <si>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</si>
  <si>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</si>
  <si>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</si>
  <si>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</si>
  <si>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</si>
  <si>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</si>
  <si>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</si>
  <si>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</si>
  <si>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</si>
  <si>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</si>
  <si>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</si>
  <si>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</si>
  <si>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</si>
  <si>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</si>
  <si>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</si>
  <si>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</si>
  <si>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</si>
  <si>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</si>
  <si>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</si>
  <si>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</si>
  <si>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</si>
  <si>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</si>
  <si>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</si>
  <si>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</si>
  <si>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</si>
  <si>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</si>
  <si>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</si>
  <si>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</si>
  <si>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</si>
  <si>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</si>
  <si>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</si>
  <si>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</si>
  <si>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</si>
  <si>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</si>
  <si>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</si>
  <si>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</si>
  <si>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</si>
  <si>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</si>
  <si>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</si>
  <si>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</si>
  <si>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</si>
  <si>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</si>
  <si>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</si>
  <si>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</si>
  <si>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</si>
  <si>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</si>
  <si>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</si>
  <si>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</si>
  <si>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</si>
  <si>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</si>
  <si>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</si>
  <si>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</si>
  <si>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</si>
  <si>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</si>
  <si>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</si>
  <si>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</si>
  <si>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</si>
  <si>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</si>
  <si>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</si>
  <si>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</si>
  <si>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</si>
  <si>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</si>
  <si>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</si>
  <si>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</si>
  <si>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</si>
  <si>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</si>
  <si>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</si>
  <si>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</si>
  <si>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</si>
  <si>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</si>
  <si>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</si>
  <si>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</si>
  <si>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</si>
  <si>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</si>
  <si>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</si>
  <si>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</si>
  <si>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</si>
  <si>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</si>
  <si>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</si>
  <si>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</si>
  <si>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</si>
  <si>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</si>
  <si>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</si>
  <si>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</si>
  <si>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</si>
  <si>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</si>
  <si>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</si>
  <si>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</si>
  <si>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</si>
  <si>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</si>
  <si>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</si>
  <si>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</si>
  <si>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</si>
  <si>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</si>
  <si>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</si>
  <si>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</si>
  <si>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</si>
  <si>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</si>
  <si>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</si>
  <si>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</si>
  <si>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</si>
  <si>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</si>
  <si>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</si>
  <si>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</si>
  <si>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</si>
  <si>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</si>
  <si>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</si>
  <si>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</si>
  <si>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</si>
  <si>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</si>
  <si>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</si>
  <si>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</si>
  <si>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</si>
  <si>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</si>
  <si>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</si>
  <si>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</si>
  <si>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</si>
  <si>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</si>
  <si>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</si>
  <si>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</si>
  <si>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</si>
  <si>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</si>
  <si>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</si>
  <si>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</si>
  <si>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</si>
  <si>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</si>
  <si>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</si>
  <si>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</si>
  <si>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</si>
  <si>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</si>
  <si>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</si>
  <si>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</si>
  <si>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</si>
  <si>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</si>
  <si>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</si>
  <si>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</si>
  <si>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</si>
  <si>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</si>
  <si>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</si>
  <si>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</si>
  <si>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</si>
  <si>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</si>
  <si>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</si>
  <si>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</si>
  <si>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</si>
  <si>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</si>
  <si>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</si>
  <si>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</si>
  <si>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</si>
  <si>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</si>
  <si>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</si>
  <si>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</si>
  <si>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</si>
  <si>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</si>
  <si>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</si>
  <si>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</si>
  <si>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</si>
  <si>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</si>
  <si>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</si>
  <si>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</si>
  <si>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</si>
  <si>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</si>
  <si>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</si>
  <si>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</si>
  <si>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</si>
  <si>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</si>
  <si>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</si>
  <si>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</si>
  <si>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</si>
  <si>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</si>
  <si>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</si>
  <si>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</si>
  <si>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</si>
  <si>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</si>
  <si>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</si>
  <si>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</si>
  <si>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</si>
  <si>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</si>
  <si>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</si>
  <si>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</si>
  <si>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</si>
  <si>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</si>
  <si>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</si>
  <si>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</si>
  <si>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</si>
  <si>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</si>
  <si>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</si>
  <si>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</si>
  <si>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</si>
  <si>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</si>
  <si>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</si>
  <si>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</si>
  <si>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</si>
  <si>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</si>
  <si>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</si>
  <si>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</si>
  <si>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</si>
  <si>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</si>
  <si>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</si>
  <si>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</si>
  <si>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</si>
  <si>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</si>
  <si>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</si>
  <si>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</si>
  <si>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</si>
  <si>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</si>
  <si>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</si>
  <si>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</si>
  <si>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</si>
  <si>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</si>
  <si>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</si>
  <si>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</si>
  <si>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</si>
  <si>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</si>
  <si>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</si>
  <si>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</si>
  <si>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</si>
  <si>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</si>
  <si>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</si>
  <si>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</si>
  <si>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</si>
  <si>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</si>
  <si>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</si>
  <si>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</si>
  <si>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</si>
  <si>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</si>
  <si>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</si>
  <si>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</si>
  <si>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</si>
  <si>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</si>
  <si>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</si>
  <si>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</si>
  <si>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</si>
  <si>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</si>
  <si>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</si>
  <si>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</si>
  <si>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</si>
  <si>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</si>
  <si>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</si>
  <si>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</si>
  <si>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</si>
  <si>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</si>
  <si>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</si>
  <si>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</si>
  <si>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</si>
  <si>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</si>
  <si>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</si>
  <si>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</si>
  <si>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</si>
  <si>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</si>
  <si>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</si>
  <si>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</si>
  <si>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</si>
  <si>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</si>
  <si>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</si>
  <si>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</si>
  <si>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</si>
  <si>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</si>
  <si>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</si>
  <si>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</si>
  <si>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</si>
  <si>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</si>
  <si>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</si>
  <si>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</si>
  <si>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</si>
  <si>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</si>
  <si>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</si>
  <si>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</si>
  <si>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</si>
  <si>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</si>
  <si>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</si>
  <si>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</si>
  <si>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</si>
  <si>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</si>
  <si>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</si>
  <si>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</si>
  <si>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</si>
  <si>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</si>
  <si>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</si>
  <si>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</si>
  <si>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</si>
  <si>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</si>
  <si>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</si>
  <si>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</si>
  <si>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</si>
  <si>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</si>
  <si>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</si>
  <si>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</si>
  <si>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</si>
  <si>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</si>
  <si>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</si>
  <si>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</si>
  <si>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</si>
  <si>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</si>
  <si>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</si>
  <si>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</si>
  <si>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</si>
  <si>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</si>
  <si>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</si>
  <si>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</si>
  <si>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</si>
  <si>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</si>
  <si>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</si>
  <si>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</si>
  <si>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</si>
  <si>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</si>
  <si>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</si>
  <si>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</si>
  <si>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</si>
  <si>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</si>
  <si>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</si>
  <si>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</si>
  <si>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</si>
  <si>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</si>
  <si>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</si>
  <si>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</si>
  <si>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</si>
  <si>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</si>
  <si>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</si>
  <si>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</si>
  <si>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</si>
  <si>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</si>
  <si>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</si>
  <si>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</si>
  <si>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</si>
  <si>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</si>
  <si>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</si>
  <si>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</si>
  <si>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</si>
  <si>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</si>
  <si>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</si>
  <si>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</si>
  <si>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</si>
  <si>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</si>
  <si>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</si>
  <si>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</si>
  <si>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</si>
  <si>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</si>
  <si>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</si>
  <si>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</si>
  <si>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</si>
  <si>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</si>
  <si>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</si>
  <si>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</si>
  <si>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</si>
  <si>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</si>
  <si>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</si>
  <si>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</si>
  <si>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</si>
  <si>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</si>
  <si>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</si>
  <si>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</si>
  <si>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</si>
  <si>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</si>
  <si>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</si>
  <si>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</si>
  <si>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</si>
  <si>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</si>
  <si>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</si>
  <si>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</si>
  <si>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</si>
  <si>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</si>
  <si>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</si>
  <si>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</si>
  <si>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</si>
  <si>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</si>
  <si>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</si>
  <si>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</si>
  <si>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</si>
  <si>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</si>
  <si>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</si>
  <si>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</si>
  <si>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</si>
  <si>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</si>
  <si>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</si>
  <si>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</si>
  <si>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</si>
  <si>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</si>
  <si>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</si>
  <si>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</si>
  <si>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</si>
  <si>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</si>
  <si>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</si>
  <si>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</si>
  <si>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</si>
  <si>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</si>
  <si>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</si>
  <si>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</si>
  <si>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</si>
  <si>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</si>
  <si>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</si>
  <si>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</si>
  <si>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</si>
  <si>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</si>
  <si>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</si>
  <si>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</si>
  <si>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</si>
  <si>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</si>
  <si>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</si>
  <si>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</si>
  <si>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</si>
  <si>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</si>
  <si>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</si>
  <si>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</si>
  <si>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</si>
  <si>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</si>
  <si>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</si>
  <si>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</si>
  <si>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</si>
  <si>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</si>
  <si>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</si>
  <si>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</si>
  <si>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</si>
  <si>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</si>
  <si>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</si>
  <si>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</si>
  <si>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</si>
  <si>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</si>
  <si>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</si>
  <si>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</si>
  <si>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</si>
  <si>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</si>
  <si>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</si>
  <si>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</si>
  <si>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</si>
  <si>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</si>
  <si>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</si>
  <si>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</si>
  <si>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</si>
  <si>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</si>
  <si>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</si>
  <si>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</si>
  <si>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</si>
  <si>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</si>
  <si>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</si>
  <si>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</si>
  <si>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</si>
  <si>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</si>
  <si>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</si>
  <si>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</si>
  <si>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</si>
  <si>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</si>
  <si>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</si>
  <si>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</si>
  <si>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</si>
  <si>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</si>
  <si>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</si>
  <si>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</si>
  <si>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</si>
  <si>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</si>
  <si>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</si>
  <si>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</si>
  <si>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</si>
  <si>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</si>
  <si>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</si>
  <si>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</si>
  <si>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</si>
  <si>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</si>
  <si>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</si>
  <si>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</si>
  <si>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</si>
  <si>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</si>
  <si>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</si>
  <si>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</si>
  <si>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</si>
  <si>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</si>
  <si>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</si>
  <si>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</si>
  <si>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</si>
  <si>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</si>
  <si>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</si>
  <si>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</si>
  <si>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</si>
  <si>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</si>
  <si>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</si>
  <si>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</si>
  <si>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</si>
  <si>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</si>
  <si>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</si>
  <si>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</si>
  <si>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</si>
  <si>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</si>
  <si>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</si>
  <si>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</si>
  <si>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</si>
  <si>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</si>
  <si>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</si>
  <si>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</si>
  <si>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</si>
  <si>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</si>
  <si>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</si>
  <si>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</si>
  <si>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</si>
  <si>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</si>
  <si>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</si>
  <si>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</si>
  <si>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</si>
  <si>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</si>
  <si>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</si>
  <si>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</si>
  <si>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</si>
  <si>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</si>
  <si>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</si>
  <si>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</si>
  <si>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</si>
  <si>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</si>
  <si>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</si>
  <si>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</si>
  <si>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</si>
  <si>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</si>
  <si>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</si>
  <si>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</si>
  <si>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</si>
  <si>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</si>
  <si>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</si>
  <si>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</si>
  <si>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</si>
  <si>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</si>
  <si>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</si>
  <si>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</si>
  <si>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</si>
  <si>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</si>
  <si>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</si>
  <si>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</si>
  <si>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</si>
  <si>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</si>
  <si>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</si>
  <si>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</si>
  <si>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</si>
  <si>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</si>
  <si>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</si>
  <si>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</si>
  <si>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</si>
  <si>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</si>
  <si>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</si>
  <si>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</si>
  <si>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</si>
  <si>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</si>
  <si>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</si>
  <si>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</si>
  <si>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</si>
  <si>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</si>
  <si>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</si>
  <si>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</si>
  <si>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</si>
  <si>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</si>
  <si>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</si>
  <si>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</si>
  <si>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</si>
  <si>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</si>
  <si>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</si>
  <si>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</si>
  <si>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</si>
  <si>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</si>
  <si>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</si>
  <si>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</si>
  <si>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</si>
  <si>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</si>
  <si>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</si>
  <si>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</si>
  <si>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</si>
  <si>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</si>
  <si>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</si>
  <si>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</si>
  <si>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</si>
  <si>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</si>
  <si>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</si>
  <si>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</si>
  <si>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</si>
  <si>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</si>
  <si>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</si>
  <si>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</si>
  <si>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</si>
  <si>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</si>
  <si>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</si>
  <si>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</si>
  <si>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</si>
  <si>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</si>
  <si>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</si>
  <si>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</si>
  <si>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</si>
  <si>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</si>
  <si>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</si>
  <si>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</si>
  <si>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</si>
  <si>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</si>
  <si>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</si>
  <si>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</si>
  <si>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</si>
  <si>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</si>
  <si>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</si>
  <si>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</si>
  <si>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</si>
  <si>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</si>
  <si>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</si>
  <si>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</si>
  <si>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</si>
  <si>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</si>
  <si>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</si>
  <si>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</si>
  <si>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</si>
  <si>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</si>
  <si>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</si>
  <si>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</si>
  <si>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</si>
  <si>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</si>
  <si>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</si>
  <si>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</si>
  <si>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</si>
  <si>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</si>
  <si>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</si>
  <si>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</si>
  <si>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</si>
  <si>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</si>
  <si>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</si>
  <si>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</si>
  <si>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</si>
  <si>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</si>
  <si>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</si>
  <si>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</si>
  <si>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</si>
  <si>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</si>
  <si>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</si>
  <si>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</si>
  <si>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</si>
  <si>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</si>
  <si>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</si>
  <si>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</si>
  <si>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</si>
  <si>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</si>
  <si>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</si>
  <si>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</si>
  <si>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</si>
  <si>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</si>
  <si>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</si>
  <si>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</si>
  <si>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</si>
  <si>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</si>
  <si>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</si>
  <si>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</si>
  <si>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</si>
  <si>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</si>
  <si>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</si>
  <si>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</si>
  <si>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</si>
  <si>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</si>
  <si>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</si>
  <si>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</si>
  <si>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</si>
  <si>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</si>
  <si>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</si>
  <si>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</si>
  <si>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</si>
  <si>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</si>
  <si>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</si>
  <si>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</si>
  <si>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</si>
  <si>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</si>
  <si>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</si>
  <si>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</si>
  <si>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</si>
  <si>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</si>
  <si>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</si>
  <si>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</si>
  <si>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</si>
  <si>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</si>
  <si>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</si>
  <si>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</si>
  <si>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</si>
  <si>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</si>
  <si>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</si>
  <si>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</si>
  <si>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</si>
  <si>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</si>
  <si>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</si>
  <si>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</si>
  <si>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</si>
  <si>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</si>
  <si>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</si>
  <si>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</si>
  <si>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</si>
  <si>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</si>
  <si>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</si>
  <si>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</si>
  <si>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</si>
  <si>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</si>
  <si>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</si>
  <si>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</si>
  <si>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</si>
  <si>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</si>
  <si>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</si>
  <si>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</si>
  <si>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</si>
  <si>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</si>
  <si>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</si>
  <si>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</si>
  <si>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</si>
  <si>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</si>
  <si>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</si>
  <si>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</si>
  <si>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</si>
  <si>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</si>
  <si>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</si>
  <si>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</si>
  <si>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</si>
  <si>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</si>
  <si>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</si>
  <si>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</si>
  <si>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</si>
  <si>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</si>
  <si>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</si>
  <si>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</si>
  <si>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</si>
  <si>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</si>
  <si>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</si>
  <si>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</si>
  <si>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</si>
  <si>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</si>
  <si>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</si>
  <si>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</si>
  <si>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</si>
  <si>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</si>
  <si>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</si>
  <si>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</si>
  <si>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</si>
  <si>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</si>
  <si>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</si>
  <si>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</si>
  <si>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</si>
  <si>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</si>
  <si>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</si>
  <si>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</si>
  <si>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</si>
  <si>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</si>
  <si>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</si>
  <si>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</si>
  <si>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</si>
  <si>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</si>
  <si>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</si>
  <si>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</si>
  <si>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</si>
  <si>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</si>
  <si>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</si>
  <si>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</si>
  <si>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</si>
  <si>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</si>
  <si>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</si>
  <si>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</si>
  <si>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</si>
  <si>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</si>
  <si>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</si>
  <si>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</si>
  <si>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</si>
  <si>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</si>
  <si>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</si>
  <si>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</si>
  <si>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</si>
  <si>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</si>
  <si>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</si>
  <si>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</si>
  <si>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</si>
  <si>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</si>
  <si>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</si>
  <si>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</si>
  <si>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</si>
  <si>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</si>
  <si>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</si>
  <si>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</si>
  <si>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</si>
  <si>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</si>
  <si>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</si>
  <si>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</si>
  <si>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</si>
  <si>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</si>
  <si>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</si>
  <si>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</si>
  <si>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</si>
  <si>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</si>
  <si>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</si>
  <si>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</si>
  <si>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</si>
  <si>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</si>
  <si>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</si>
  <si>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</si>
  <si>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</si>
  <si>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</si>
  <si>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</si>
  <si>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</si>
  <si>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</si>
  <si>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</si>
  <si>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</si>
  <si>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</si>
  <si>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</si>
  <si>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</si>
  <si>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</si>
  <si>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</si>
  <si>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</si>
  <si>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</si>
  <si>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</si>
  <si>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</si>
  <si>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</si>
  <si>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</si>
  <si>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</si>
  <si>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</si>
  <si>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</si>
  <si>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</si>
  <si>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</si>
  <si>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</si>
  <si>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</si>
  <si>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</si>
  <si>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</si>
  <si>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</si>
  <si>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</si>
  <si>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</si>
  <si>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</si>
  <si>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</si>
  <si>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</si>
  <si>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</si>
  <si>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</si>
  <si>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</si>
  <si>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</si>
  <si>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</si>
  <si>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</si>
  <si>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</si>
  <si>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</si>
  <si>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</si>
  <si>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</si>
  <si>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</si>
  <si>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</si>
  <si>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</si>
  <si>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</si>
  <si>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</si>
  <si>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</si>
  <si>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</si>
  <si>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</si>
  <si>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</si>
  <si>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</si>
  <si>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</si>
  <si>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</si>
  <si>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</si>
  <si>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</si>
  <si>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</si>
  <si>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</si>
  <si>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</si>
  <si>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</si>
  <si>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</si>
  <si>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</si>
  <si>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</si>
  <si>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</si>
  <si>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</si>
  <si>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</si>
  <si>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</si>
  <si>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</si>
  <si>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</si>
  <si>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</si>
  <si>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</si>
  <si>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</si>
  <si>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</si>
  <si>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</si>
  <si>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</si>
  <si>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</si>
  <si>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</si>
  <si>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</si>
  <si>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</si>
  <si>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</si>
  <si>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</si>
  <si>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</si>
  <si>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</si>
  <si>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</si>
  <si>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</si>
  <si>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</si>
  <si>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</si>
  <si>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</si>
  <si>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</si>
  <si>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</si>
  <si>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</si>
  <si>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</si>
  <si>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</si>
  <si>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</si>
  <si>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</si>
  <si>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</si>
  <si>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</si>
  <si>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</si>
  <si>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</si>
  <si>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</si>
  <si>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</si>
  <si>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</si>
  <si>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</si>
  <si>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</si>
  <si>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</si>
  <si>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</si>
  <si>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</si>
  <si>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</si>
  <si>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</si>
  <si>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</si>
  <si>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</si>
  <si>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</si>
  <si>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</si>
  <si>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</si>
  <si>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</si>
  <si>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</si>
  <si>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</si>
  <si>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</si>
  <si>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</si>
  <si>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</si>
  <si>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</si>
  <si>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</si>
  <si>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</si>
  <si>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</si>
  <si>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</si>
  <si>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</si>
  <si>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</si>
  <si>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</si>
  <si>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</si>
  <si>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</si>
  <si>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</si>
  <si>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</si>
  <si>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</si>
  <si>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</si>
  <si>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</si>
  <si>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</si>
  <si>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</si>
  <si>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</si>
  <si>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</si>
  <si>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</si>
  <si>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</si>
  <si>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</si>
  <si>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</si>
  <si>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</si>
  <si>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</si>
  <si>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</si>
  <si>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</si>
  <si>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</si>
  <si>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</si>
  <si>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</si>
  <si>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</si>
  <si>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</si>
  <si>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</si>
  <si>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</si>
  <si>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</si>
  <si>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</si>
  <si>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</si>
  <si>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</si>
  <si>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</si>
  <si>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</si>
  <si>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</si>
  <si>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</si>
  <si>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</si>
  <si>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</si>
  <si>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</si>
  <si>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</si>
  <si>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</si>
  <si>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</si>
  <si>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</si>
  <si>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</si>
  <si>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</si>
  <si>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</si>
  <si>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</si>
  <si>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</si>
  <si>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</si>
  <si>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</si>
  <si>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</si>
  <si>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</si>
  <si>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</si>
  <si>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</si>
  <si>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</si>
  <si>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</si>
  <si>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</si>
  <si>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</si>
  <si>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</si>
  <si>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</si>
  <si>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</si>
  <si>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</si>
  <si>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</si>
  <si>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</si>
  <si>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</si>
  <si>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</si>
  <si>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</si>
  <si>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</si>
  <si>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</si>
  <si>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</si>
  <si>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</si>
  <si>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</si>
  <si>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</si>
  <si>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</si>
  <si>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</si>
  <si>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</si>
  <si>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</si>
  <si>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</si>
  <si>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</si>
  <si>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</si>
  <si>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</si>
  <si>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</si>
  <si>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</si>
  <si>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</si>
  <si>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</si>
  <si>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</si>
  <si>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</si>
  <si>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</si>
  <si>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</si>
  <si>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</si>
  <si>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</si>
  <si>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</si>
  <si>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</si>
  <si>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</si>
  <si>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</si>
  <si>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</si>
  <si>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</si>
  <si>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</si>
  <si>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</si>
  <si>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</si>
  <si>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</si>
  <si>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</si>
  <si>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</si>
  <si>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</si>
  <si>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</si>
  <si>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</si>
  <si>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</si>
  <si>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</si>
  <si>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</si>
  <si>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</si>
  <si>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</si>
  <si>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</si>
  <si>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</si>
  <si>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</si>
  <si>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</si>
  <si>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</si>
  <si>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</si>
  <si>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</si>
  <si>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</si>
  <si>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</si>
  <si>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</si>
  <si>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</si>
  <si>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</si>
  <si>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</si>
  <si>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</si>
  <si>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</si>
  <si>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</si>
  <si>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</si>
  <si>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</si>
  <si>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</si>
  <si>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</si>
  <si>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</si>
  <si>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</si>
  <si>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</si>
  <si>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</si>
  <si>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</si>
  <si>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</si>
  <si>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</si>
  <si>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</si>
  <si>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</si>
  <si>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</si>
  <si>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</si>
  <si>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</si>
  <si>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</si>
  <si>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</si>
  <si>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</si>
  <si>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</si>
  <si>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</si>
  <si>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</si>
  <si>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</si>
  <si>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</si>
  <si>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</si>
  <si>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</si>
  <si>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</si>
  <si>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</si>
  <si>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</si>
  <si>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</si>
  <si>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</si>
  <si>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</si>
  <si>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</si>
  <si>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</si>
  <si>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</si>
  <si>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</si>
  <si>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</si>
  <si>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</si>
  <si>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</si>
  <si>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</si>
  <si>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</si>
  <si>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</si>
  <si>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</si>
  <si>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</si>
  <si>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</si>
  <si>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</si>
  <si>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</si>
  <si>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</si>
  <si>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</si>
  <si>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</si>
  <si>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</si>
  <si>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</si>
  <si>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</si>
  <si>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</si>
  <si>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</si>
  <si>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</si>
  <si>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</si>
  <si>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</si>
  <si>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</si>
  <si>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</si>
  <si>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</si>
  <si>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</si>
  <si>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</si>
  <si>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</si>
  <si>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</si>
  <si>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</si>
  <si>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</si>
  <si>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</si>
  <si>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</si>
  <si>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</si>
  <si>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</si>
  <si>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</si>
  <si>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</si>
  <si>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</si>
  <si>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</si>
  <si>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</si>
  <si>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</si>
  <si>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</si>
  <si>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</si>
  <si>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</si>
  <si>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</si>
  <si>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</si>
  <si>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</si>
  <si>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</si>
  <si>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</si>
  <si>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</si>
  <si>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</si>
  <si>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</si>
  <si>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</si>
  <si>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</si>
  <si>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</si>
  <si>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</si>
  <si>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</si>
  <si>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</si>
  <si>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</si>
  <si>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</si>
  <si>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</si>
  <si>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</si>
  <si>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</si>
  <si>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</si>
  <si>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</si>
  <si>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</si>
  <si>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</si>
  <si>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</si>
  <si>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</si>
  <si>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</si>
  <si>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</si>
  <si>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</si>
  <si>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</si>
  <si>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</si>
  <si>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</si>
  <si>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</si>
  <si>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</si>
  <si>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</si>
  <si>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</si>
  <si>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</si>
  <si>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</si>
  <si>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</si>
  <si>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</si>
  <si>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</si>
  <si>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</si>
  <si>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</si>
  <si>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</si>
  <si>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</si>
  <si>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</si>
  <si>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</si>
  <si>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</si>
  <si>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</si>
  <si>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</si>
  <si>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</si>
  <si>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</si>
  <si>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</si>
  <si>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</si>
  <si>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</si>
  <si>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</si>
  <si>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</si>
  <si>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</si>
  <si>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</si>
  <si>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</si>
  <si>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</si>
  <si>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</si>
  <si>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</si>
  <si>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</si>
  <si>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</si>
  <si>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</si>
  <si>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</si>
  <si>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</si>
  <si>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</si>
  <si>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</si>
  <si>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</si>
  <si>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</si>
  <si>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</si>
  <si>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</si>
  <si>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</si>
  <si>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</si>
  <si>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</si>
  <si>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</si>
  <si>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</si>
  <si>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</si>
  <si>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</si>
  <si>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</si>
  <si>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</si>
  <si>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</si>
  <si>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</si>
  <si>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</si>
  <si>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</si>
  <si>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</si>
  <si>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</si>
  <si>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</si>
  <si>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</si>
  <si>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</si>
  <si>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</si>
  <si>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</si>
  <si>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</si>
  <si>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</si>
  <si>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</si>
  <si>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</si>
  <si>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</si>
  <si>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</si>
  <si>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</si>
  <si>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</si>
  <si>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</si>
  <si>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</si>
  <si>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</si>
  <si>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</si>
  <si>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</si>
  <si>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</si>
  <si>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</si>
  <si>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</si>
  <si>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</si>
  <si>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</si>
  <si>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</si>
  <si>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</si>
  <si>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</si>
  <si>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</si>
  <si>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</si>
  <si>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</si>
  <si>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</si>
  <si>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</si>
  <si>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</si>
  <si>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</si>
  <si>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</si>
  <si>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</si>
  <si>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</si>
  <si>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</si>
  <si>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</si>
  <si>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</si>
  <si>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</si>
  <si>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</si>
  <si>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</si>
  <si>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</si>
  <si>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</si>
  <si>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</si>
  <si>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</si>
  <si>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</si>
  <si>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</si>
  <si>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</si>
  <si>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</si>
  <si>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</si>
  <si>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</si>
  <si>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</si>
  <si>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</si>
  <si>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</si>
  <si>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</si>
  <si>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</si>
  <si>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</si>
  <si>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</si>
  <si>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</si>
  <si>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</si>
  <si>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</si>
  <si>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</si>
  <si>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</si>
  <si>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</si>
  <si>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</si>
  <si>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</si>
  <si>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</si>
  <si>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</si>
  <si>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</si>
  <si>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</si>
  <si>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</si>
  <si>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</si>
  <si>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</si>
  <si>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</si>
  <si>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</si>
  <si>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</si>
  <si>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</si>
  <si>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</si>
  <si>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</si>
  <si>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</si>
  <si>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</si>
  <si>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</si>
  <si>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</si>
  <si>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</si>
  <si>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</si>
  <si>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</si>
  <si>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</si>
  <si>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</si>
  <si>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</si>
  <si>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</si>
  <si>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</si>
  <si>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</si>
  <si>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</si>
  <si>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</si>
  <si>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</si>
  <si>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</si>
  <si>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</si>
  <si>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</si>
  <si>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</si>
  <si>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</si>
  <si>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</si>
  <si>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</si>
  <si>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</si>
  <si>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</si>
  <si>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</si>
  <si>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</si>
  <si>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</si>
  <si>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</si>
  <si>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</si>
  <si>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</si>
  <si>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</si>
  <si>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</si>
  <si>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</si>
  <si>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</si>
  <si>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</si>
  <si>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</si>
  <si>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</si>
  <si>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</si>
  <si>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</si>
  <si>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</si>
  <si>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</si>
  <si>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</si>
  <si>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</si>
  <si>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</si>
  <si>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</si>
  <si>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</si>
  <si>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</si>
  <si>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</si>
  <si>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</si>
  <si>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</si>
  <si>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</si>
  <si>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</si>
  <si>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</si>
  <si>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</si>
  <si>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</si>
  <si>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</si>
  <si>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</si>
  <si>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</si>
  <si>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</si>
  <si>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</si>
  <si>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</si>
  <si>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</si>
  <si>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</si>
  <si>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</si>
  <si>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</si>
  <si>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</si>
  <si>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</si>
  <si>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</si>
  <si>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</si>
  <si>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</si>
  <si>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</si>
  <si>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</si>
  <si>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</si>
  <si>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</si>
  <si>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</si>
  <si>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</si>
  <si>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</si>
  <si>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</si>
  <si>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</si>
  <si>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</si>
  <si>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</si>
  <si>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</si>
  <si>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</si>
  <si>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</si>
  <si>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</si>
  <si>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</si>
  <si>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</si>
  <si>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</si>
  <si>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</si>
  <si>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</si>
  <si>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</si>
  <si>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</si>
  <si>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</si>
  <si>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</si>
  <si>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</si>
  <si>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</si>
  <si>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</si>
  <si>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</si>
  <si>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</si>
  <si>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</si>
  <si>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</si>
  <si>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</si>
  <si>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</si>
  <si>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</si>
  <si>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</si>
  <si>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</si>
  <si>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</si>
  <si>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</si>
  <si>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</si>
  <si>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</si>
  <si>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</si>
  <si>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</si>
  <si>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</si>
  <si>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</si>
  <si>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</si>
  <si>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</si>
  <si>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</si>
  <si>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</si>
  <si>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</si>
  <si>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</si>
  <si>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</si>
  <si>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</si>
  <si>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</si>
  <si>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</si>
  <si>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</si>
  <si>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</si>
  <si>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</si>
  <si>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</si>
  <si>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</si>
  <si>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</si>
  <si>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</si>
  <si>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</si>
  <si>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</si>
  <si>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</si>
  <si>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</si>
  <si>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</si>
  <si>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</si>
  <si>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</si>
  <si>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</si>
  <si>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</si>
  <si>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</si>
  <si>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</si>
  <si>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</si>
  <si>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</si>
  <si>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</si>
  <si>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</si>
  <si>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</si>
  <si>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</si>
  <si>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</si>
  <si>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</si>
  <si>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</si>
  <si>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</si>
  <si>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</si>
  <si>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</si>
  <si>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</si>
  <si>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</si>
  <si>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</si>
  <si>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</si>
  <si>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</si>
  <si>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</si>
  <si>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</si>
  <si>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</si>
  <si>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</si>
  <si>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</si>
  <si>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</si>
  <si>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</si>
  <si>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</si>
  <si>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</si>
  <si>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</si>
  <si>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</si>
  <si>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</si>
  <si>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</si>
  <si>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</si>
  <si>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</si>
  <si>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</si>
  <si>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</si>
  <si>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</si>
  <si>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</si>
  <si>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</si>
  <si>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</si>
  <si>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</si>
  <si>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</si>
  <si>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</si>
  <si>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</si>
  <si>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</si>
  <si>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</si>
  <si>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</si>
  <si>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</si>
  <si>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</si>
  <si>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</si>
  <si>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</si>
  <si>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</si>
  <si>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</si>
  <si>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</si>
  <si>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</si>
  <si>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</si>
  <si>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</si>
  <si>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</si>
  <si>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</si>
  <si>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</si>
  <si>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</si>
  <si>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</si>
  <si>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</si>
  <si>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</si>
  <si>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</si>
  <si>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</si>
  <si>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</si>
  <si>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</si>
  <si>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</si>
  <si>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</si>
  <si>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</si>
  <si>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</si>
  <si>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</si>
  <si>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</si>
  <si>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</si>
  <si>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</si>
  <si>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</si>
  <si>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</si>
  <si>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</si>
  <si>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</si>
  <si>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</si>
  <si>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</si>
  <si>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</si>
  <si>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</si>
  <si>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</si>
  <si>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</si>
  <si>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</si>
  <si>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</si>
  <si>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</si>
  <si>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</si>
  <si>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</si>
  <si>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</si>
  <si>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</si>
  <si>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</si>
  <si>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</si>
  <si>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</si>
  <si>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</si>
  <si>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</si>
  <si>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</si>
  <si>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</si>
  <si>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</si>
  <si>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</si>
  <si>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</si>
  <si>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</si>
  <si>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</si>
  <si>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</si>
  <si>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</si>
  <si>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</si>
  <si>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</si>
  <si>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</si>
  <si>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</si>
  <si>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</si>
  <si>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</si>
  <si>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</si>
  <si>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</si>
  <si>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</si>
  <si>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</si>
  <si>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</si>
  <si>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</si>
  <si>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</si>
  <si>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</si>
  <si>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</si>
  <si>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</si>
  <si>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</si>
  <si>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</si>
  <si>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</si>
  <si>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</si>
  <si>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</si>
  <si>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</si>
  <si>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</si>
  <si>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</si>
  <si>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</si>
  <si>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</si>
  <si>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</si>
  <si>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</si>
  <si>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</si>
  <si>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</si>
  <si>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</si>
  <si>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</si>
  <si>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</si>
  <si>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</si>
  <si>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</si>
  <si>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</si>
  <si>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</si>
  <si>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</si>
  <si>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</si>
  <si>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</si>
  <si>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</si>
  <si>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</si>
  <si>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</si>
  <si>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</si>
  <si>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</si>
  <si>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</si>
  <si>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</si>
  <si>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</si>
  <si>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</si>
  <si>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</si>
  <si>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</si>
  <si>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</si>
  <si>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</si>
  <si>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</si>
  <si>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</si>
  <si>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</si>
  <si>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</si>
  <si>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</si>
  <si>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</si>
  <si>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</si>
  <si>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</si>
  <si>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</si>
  <si>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</si>
  <si>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</si>
  <si>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</si>
  <si>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</si>
  <si>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</si>
  <si>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</si>
  <si>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</si>
  <si>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</si>
  <si>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</si>
  <si>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</si>
  <si>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</si>
  <si>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</si>
  <si>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</si>
  <si>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</si>
  <si>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</si>
  <si>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</si>
  <si>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</si>
  <si>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</si>
  <si>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</si>
  <si>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</si>
  <si>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</si>
  <si>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</si>
  <si>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</si>
  <si>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</si>
  <si>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</si>
  <si>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</si>
  <si>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</si>
  <si>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</si>
  <si>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</si>
  <si>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</si>
  <si>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</si>
  <si>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</si>
  <si>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</si>
  <si>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</si>
  <si>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</si>
  <si>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</si>
  <si>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</si>
  <si>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</si>
  <si>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</si>
  <si>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</si>
  <si>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</si>
  <si>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</si>
  <si>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</si>
  <si>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</si>
  <si>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</si>
  <si>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</si>
  <si>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</si>
  <si>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</si>
  <si>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</si>
  <si>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</si>
  <si>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</si>
  <si>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</si>
  <si>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</si>
  <si>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</si>
  <si>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</si>
  <si>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</si>
  <si>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</si>
  <si>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</si>
  <si>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</si>
  <si>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</si>
  <si>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</si>
  <si>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</si>
  <si>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</si>
  <si>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</si>
  <si>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</si>
  <si>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</si>
  <si>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</si>
  <si>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</si>
  <si>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</si>
  <si>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</si>
  <si>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</si>
  <si>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</si>
  <si>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</si>
  <si>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</si>
  <si>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</si>
  <si>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</si>
  <si>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</si>
  <si>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</si>
  <si>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</si>
  <si>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</si>
  <si>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</si>
  <si>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</si>
  <si>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</si>
  <si>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</si>
  <si>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</si>
  <si>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</si>
  <si>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</si>
  <si>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</si>
  <si>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</si>
  <si>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</si>
  <si>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</si>
  <si>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</si>
  <si>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</si>
  <si>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</si>
  <si>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</si>
  <si>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</si>
  <si>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</si>
  <si>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</si>
  <si>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</si>
  <si>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</si>
  <si>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</si>
  <si>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</si>
  <si>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</si>
  <si>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</si>
  <si>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</si>
  <si>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</si>
  <si>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</si>
  <si>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</si>
  <si>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</si>
  <si>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</si>
  <si>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</si>
  <si>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</si>
  <si>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</si>
  <si>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</si>
  <si>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</si>
  <si>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</si>
  <si>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</si>
  <si>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</si>
  <si>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</si>
  <si>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</si>
  <si>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</si>
  <si>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</si>
  <si>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</si>
  <si>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</si>
  <si>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</si>
  <si>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</si>
  <si>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</si>
  <si>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</si>
  <si>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</si>
  <si>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</si>
  <si>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</si>
  <si>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</si>
  <si>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</si>
  <si>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</si>
  <si>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</si>
  <si>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</si>
  <si>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</si>
  <si>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</si>
  <si>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</si>
  <si>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</si>
  <si>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</si>
  <si>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</si>
  <si>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</si>
  <si>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</si>
  <si>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</si>
  <si>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</si>
  <si>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</si>
  <si>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</si>
  <si>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</si>
  <si>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</si>
  <si>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</si>
  <si>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</si>
  <si>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</si>
  <si>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</si>
  <si>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</si>
  <si>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</si>
  <si>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</si>
  <si>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</si>
  <si>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</si>
  <si>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</si>
  <si>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</si>
  <si>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</si>
  <si>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</si>
  <si>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</si>
  <si>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</si>
  <si>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</si>
  <si>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</si>
  <si>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</si>
  <si>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</si>
  <si>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</si>
  <si>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</si>
  <si>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</si>
  <si>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</si>
  <si>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</si>
  <si>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</si>
  <si>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</si>
  <si>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</si>
  <si>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</si>
  <si>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</si>
  <si>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</si>
  <si>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</si>
  <si>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</si>
  <si>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</si>
  <si>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</si>
  <si>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</si>
  <si>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</si>
  <si>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</si>
  <si>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</si>
  <si>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</si>
  <si>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</si>
  <si>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</si>
  <si>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</si>
  <si>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</si>
  <si>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</si>
  <si>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</si>
  <si>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</si>
  <si>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</si>
  <si>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</si>
  <si>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</si>
  <si>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</si>
  <si>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</si>
  <si>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</si>
  <si>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</si>
  <si>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</si>
  <si>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</si>
  <si>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</si>
  <si>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</si>
  <si>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</si>
  <si>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</si>
  <si>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</si>
  <si>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</si>
  <si>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</si>
  <si>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</si>
  <si>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</si>
  <si>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</si>
  <si>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</si>
  <si>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</si>
  <si>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</si>
  <si>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</si>
  <si>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</si>
  <si>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</si>
  <si>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</si>
  <si>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</si>
  <si>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</si>
  <si>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</si>
  <si>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</si>
  <si>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</si>
  <si>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</si>
  <si>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</si>
  <si>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</si>
  <si>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</si>
  <si>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</si>
  <si>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</si>
  <si>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</si>
  <si>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</si>
  <si>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</si>
  <si>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</si>
  <si>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</si>
  <si>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</si>
  <si>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</si>
  <si>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</si>
  <si>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</si>
  <si>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</si>
  <si>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</si>
  <si>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</si>
  <si>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</si>
  <si>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</si>
  <si>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</si>
  <si>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</si>
  <si>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</si>
  <si>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</si>
  <si>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</si>
  <si>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</si>
  <si>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</si>
  <si>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</si>
  <si>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</si>
  <si>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</si>
  <si>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</si>
  <si>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</si>
  <si>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</si>
  <si>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</si>
  <si>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</si>
  <si>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</si>
  <si>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</si>
  <si>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</si>
  <si>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</si>
  <si>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</si>
  <si>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</si>
  <si>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</si>
  <si>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</si>
  <si>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</si>
  <si>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</si>
  <si>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</si>
  <si>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</si>
  <si>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</si>
  <si>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</si>
  <si>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</si>
  <si>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</si>
  <si>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</si>
  <si>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</si>
  <si>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</si>
  <si>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</si>
  <si>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</si>
  <si>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</si>
  <si>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</si>
  <si>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</si>
  <si>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</si>
  <si>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</si>
  <si>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</si>
  <si>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</si>
  <si>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</si>
  <si>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</si>
  <si>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</si>
  <si>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</si>
  <si>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</si>
  <si>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</si>
  <si>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</si>
  <si>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</si>
  <si>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</si>
  <si>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</si>
  <si>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</si>
  <si>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</si>
  <si>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</si>
  <si>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</si>
  <si>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</si>
  <si>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</si>
  <si>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</si>
  <si>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</si>
  <si>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</si>
  <si>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</si>
  <si>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</si>
  <si>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</si>
  <si>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</si>
  <si>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</si>
  <si>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</si>
  <si>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</si>
  <si>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</si>
  <si>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</si>
  <si>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</si>
  <si>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</si>
  <si>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</si>
  <si>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</si>
  <si>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</si>
  <si>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</si>
  <si>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</si>
  <si>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</si>
  <si>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</si>
  <si>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</si>
  <si>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</si>
  <si>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</si>
  <si>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</si>
  <si>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</si>
  <si>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</si>
  <si>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</si>
  <si>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</si>
  <si>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</si>
  <si>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</si>
  <si>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</si>
  <si>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</si>
  <si>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</si>
  <si>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</si>
  <si>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</si>
  <si>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</si>
  <si>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</si>
  <si>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</si>
  <si>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</si>
  <si>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</si>
  <si>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</si>
  <si>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</si>
  <si>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</si>
  <si>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</si>
  <si>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</si>
  <si>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</si>
  <si>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</si>
  <si>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</si>
  <si>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</si>
  <si>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</si>
  <si>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</si>
  <si>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</si>
  <si>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</si>
  <si>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</si>
  <si>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</si>
  <si>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</si>
  <si>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</si>
  <si>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</si>
  <si>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</si>
  <si>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</si>
  <si>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</si>
  <si>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</si>
  <si>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</si>
  <si>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</si>
  <si>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</si>
  <si>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</si>
  <si>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</si>
  <si>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</si>
  <si>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</si>
  <si>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</si>
  <si>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</si>
  <si>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</si>
  <si>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</si>
  <si>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</si>
  <si>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</si>
  <si>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</si>
  <si>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</si>
  <si>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</si>
  <si>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</si>
  <si>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</si>
  <si>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</si>
  <si>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</si>
  <si>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</si>
  <si>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</si>
  <si>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</si>
  <si>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</si>
  <si>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</si>
  <si>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</si>
  <si>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</si>
  <si>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</si>
  <si>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</si>
  <si>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</si>
  <si>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</si>
  <si>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</si>
  <si>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</si>
  <si>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</si>
  <si>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</si>
  <si>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</si>
  <si>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</si>
  <si>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</si>
  <si>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</si>
  <si>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</si>
  <si>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</si>
  <si>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</si>
  <si>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</si>
  <si>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</si>
  <si>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</si>
  <si>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</si>
  <si>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</si>
  <si>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</si>
  <si>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</si>
  <si>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</si>
  <si>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</si>
  <si>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</si>
  <si>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</si>
  <si>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</si>
  <si>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</si>
  <si>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</si>
  <si>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</si>
  <si>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</si>
  <si>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</si>
  <si>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</si>
  <si>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</si>
  <si>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</si>
  <si>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</si>
  <si>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</si>
  <si>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</si>
  <si>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</si>
  <si>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</si>
  <si>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</si>
  <si>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</si>
  <si>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</si>
  <si>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</si>
  <si>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</si>
  <si>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</si>
  <si>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</si>
  <si>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</si>
  <si>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</si>
  <si>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</si>
  <si>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</si>
  <si>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</si>
  <si>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</si>
  <si>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</si>
  <si>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</si>
  <si>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</si>
  <si>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</si>
  <si>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</si>
  <si>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</si>
  <si>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</si>
  <si>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</si>
  <si>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</si>
  <si>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</si>
  <si>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</si>
  <si>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</si>
  <si>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</si>
  <si>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</si>
  <si>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</si>
  <si>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</si>
  <si>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</si>
  <si>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</si>
  <si>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</si>
  <si>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</si>
  <si>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</si>
  <si>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</si>
  <si>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</si>
  <si>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</si>
  <si>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</si>
  <si>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</si>
  <si>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</si>
  <si>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</si>
  <si>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</si>
  <si>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</si>
  <si>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</si>
  <si>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</si>
  <si>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</si>
  <si>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</si>
  <si>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</si>
  <si>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</si>
  <si>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</si>
  <si>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</si>
  <si>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</si>
  <si>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</si>
  <si>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</si>
  <si>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</si>
  <si>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</si>
  <si>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</si>
  <si>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</si>
  <si>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</si>
  <si>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</si>
  <si>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</si>
  <si>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</si>
  <si>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</si>
  <si>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</si>
  <si>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</si>
  <si>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</si>
  <si>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</si>
  <si>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</si>
  <si>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</si>
  <si>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</si>
  <si>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</si>
  <si>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</si>
  <si>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</si>
  <si>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</si>
  <si>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</si>
  <si>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</si>
  <si>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</si>
  <si>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</si>
  <si>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</si>
  <si>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</si>
  <si>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</si>
  <si>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</si>
  <si>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</si>
  <si>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</si>
  <si>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</si>
  <si>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</si>
  <si>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</si>
  <si>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</si>
  <si>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</si>
  <si>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</si>
  <si>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</si>
  <si>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</si>
  <si>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</si>
  <si>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</si>
  <si>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</si>
  <si>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</si>
  <si>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</si>
  <si>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</si>
  <si>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</si>
  <si>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</si>
  <si>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</si>
  <si>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</si>
  <si>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</si>
  <si>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</si>
  <si>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</si>
  <si>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</si>
  <si>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</si>
  <si>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</si>
  <si>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</si>
  <si>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</si>
  <si>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</si>
  <si>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</si>
  <si>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</si>
  <si>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</si>
  <si>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</si>
  <si>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</si>
  <si>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</si>
  <si>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</si>
  <si>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</si>
  <si>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</si>
  <si>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</si>
  <si>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</si>
  <si>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</si>
  <si>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</si>
  <si>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</si>
  <si>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</si>
  <si>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</si>
  <si>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</si>
  <si>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</si>
  <si>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</si>
  <si>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</si>
  <si>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</si>
  <si>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</si>
  <si>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</si>
  <si>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</si>
  <si>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</si>
  <si>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</si>
  <si>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</si>
  <si>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</si>
  <si>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</si>
  <si>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</si>
  <si>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</si>
  <si>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</si>
  <si>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</si>
  <si>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</si>
  <si>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</si>
  <si>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</si>
  <si>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</si>
  <si>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</si>
  <si>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</si>
  <si>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</si>
  <si>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</si>
  <si>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</si>
  <si>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</si>
  <si>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</si>
  <si>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</si>
  <si>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</si>
  <si>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</si>
  <si>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</si>
  <si>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</si>
  <si>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</si>
  <si>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</si>
  <si>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</si>
  <si>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</si>
  <si>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</si>
  <si>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</si>
  <si>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</si>
  <si>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</si>
  <si>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</si>
  <si>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</si>
  <si>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</si>
  <si>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</si>
  <si>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</si>
  <si>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</si>
  <si>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</si>
  <si>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</si>
  <si>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</si>
  <si>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</si>
  <si>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</si>
  <si>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</si>
  <si>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</si>
  <si>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</si>
  <si>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</si>
  <si>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</si>
  <si>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</si>
  <si>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</si>
  <si>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</si>
  <si>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</si>
  <si>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</si>
  <si>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</si>
  <si>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</si>
  <si>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</si>
  <si>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</si>
  <si>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</si>
  <si>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</si>
  <si>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</si>
  <si>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</si>
  <si>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</si>
  <si>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</si>
  <si>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</si>
  <si>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</si>
  <si>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</si>
  <si>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</si>
  <si>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</si>
  <si>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</si>
  <si>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</si>
  <si>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</si>
  <si>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</si>
  <si>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</si>
  <si>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</si>
  <si>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</si>
  <si>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</si>
  <si>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</si>
  <si>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</si>
  <si>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</si>
  <si>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</si>
  <si>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</si>
  <si>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</si>
  <si>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</si>
  <si>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</si>
  <si>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</si>
  <si>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</si>
  <si>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</si>
  <si>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</si>
  <si>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</si>
  <si>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</si>
  <si>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</si>
  <si>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</si>
  <si>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</si>
  <si>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</si>
  <si>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</si>
  <si>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</si>
  <si>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</si>
  <si>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</si>
  <si>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</si>
  <si>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</si>
  <si>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</si>
  <si>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</si>
  <si>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</si>
  <si>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</si>
  <si>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</si>
  <si>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</si>
  <si>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</si>
  <si>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</si>
  <si>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</si>
  <si>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</si>
  <si>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</si>
  <si>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</si>
  <si>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</si>
  <si>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</si>
  <si>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</si>
  <si>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</si>
  <si>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</si>
  <si>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</si>
  <si>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</si>
  <si>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</si>
  <si>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</si>
  <si>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</si>
  <si>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</si>
  <si>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</si>
  <si>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</si>
  <si>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</si>
  <si>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</si>
  <si>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</si>
  <si>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</si>
  <si>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</si>
  <si>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</si>
  <si>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</si>
  <si>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</si>
  <si>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</si>
  <si>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</si>
  <si>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</si>
  <si>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</si>
  <si>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</si>
  <si>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</si>
  <si>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</si>
  <si>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</si>
  <si>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</si>
  <si>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</si>
  <si>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</si>
  <si>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</si>
  <si>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</si>
  <si>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</si>
  <si>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</si>
  <si>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</si>
  <si>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</si>
  <si>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</si>
  <si>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</si>
  <si>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</si>
  <si>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</si>
  <si>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</si>
  <si>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</si>
  <si>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</si>
  <si>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</si>
  <si>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</si>
  <si>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</si>
  <si>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</si>
  <si>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</si>
  <si>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</si>
  <si>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</si>
  <si>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</si>
  <si>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</si>
  <si>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</si>
  <si>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</si>
  <si>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</si>
  <si>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</si>
  <si>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</si>
  <si>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</si>
  <si>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</si>
  <si>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</si>
  <si>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</si>
  <si>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</si>
  <si>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</si>
  <si>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</si>
  <si>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</si>
  <si>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</si>
  <si>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</si>
  <si>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</si>
  <si>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</si>
  <si>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</si>
  <si>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</si>
  <si>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</si>
  <si>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</si>
  <si>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</si>
  <si>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</si>
  <si>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</si>
  <si>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</si>
  <si>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</si>
  <si>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</si>
  <si>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</si>
  <si>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</si>
  <si>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</si>
  <si>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</si>
  <si>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</si>
  <si>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</si>
  <si>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</si>
  <si>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</si>
  <si>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</si>
  <si>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</si>
  <si>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</si>
  <si>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</si>
  <si>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</si>
  <si>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</si>
  <si>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</si>
  <si>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</si>
  <si>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</si>
  <si>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</si>
  <si>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</si>
  <si>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</si>
  <si>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</si>
  <si>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</si>
  <si>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</si>
  <si>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</si>
  <si>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</si>
  <si>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</si>
  <si>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</si>
  <si>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</si>
  <si>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</si>
  <si>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</si>
  <si>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</si>
  <si>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</si>
  <si>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</si>
  <si>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</si>
  <si>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</si>
  <si>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</si>
  <si>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</si>
  <si>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</si>
  <si>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</si>
  <si>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</si>
  <si>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</si>
  <si>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</si>
  <si>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</si>
  <si>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</si>
  <si>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</si>
  <si>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</si>
  <si>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</si>
  <si>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</si>
  <si>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</si>
  <si>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</si>
  <si>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</si>
  <si>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</si>
  <si>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</si>
  <si>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</si>
  <si>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</si>
  <si>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</si>
  <si>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</si>
  <si>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</si>
  <si>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</si>
  <si>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</si>
  <si>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</si>
  <si>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</si>
  <si>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</si>
  <si>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</si>
  <si>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</si>
  <si>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</si>
  <si>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</si>
  <si>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</si>
  <si>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</si>
  <si>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</si>
  <si>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</si>
  <si>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</si>
  <si>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</si>
  <si>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</si>
  <si>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</si>
  <si>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</si>
  <si>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</si>
  <si>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</si>
  <si>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</si>
  <si>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</si>
  <si>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</si>
  <si>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</si>
  <si>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</si>
  <si>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</si>
  <si>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</si>
  <si>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</si>
  <si>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</si>
  <si>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</si>
  <si>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</si>
  <si>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</si>
  <si>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</si>
  <si>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</si>
  <si>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</si>
  <si>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</si>
  <si>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</si>
  <si>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</si>
  <si>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</si>
  <si>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</si>
  <si>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</si>
  <si>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</si>
  <si>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</si>
  <si>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</si>
  <si>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</si>
  <si>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</si>
  <si>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</si>
  <si>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</si>
  <si>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</si>
  <si>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</si>
  <si>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</si>
  <si>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</si>
  <si>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</si>
  <si>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</si>
  <si>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</si>
  <si>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</si>
  <si>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</si>
  <si>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</si>
  <si>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</si>
  <si>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</si>
  <si>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</si>
  <si>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</si>
  <si>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</si>
  <si>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</si>
  <si>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</si>
  <si>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</si>
  <si>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</si>
  <si>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</si>
  <si>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</si>
  <si>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</si>
  <si>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</si>
  <si>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</si>
  <si>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</si>
  <si>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</si>
  <si>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</si>
  <si>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</si>
  <si>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</si>
  <si>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</si>
  <si>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</si>
  <si>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</si>
  <si>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</si>
  <si>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</si>
  <si>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</si>
  <si>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</si>
  <si>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</si>
  <si>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</si>
  <si>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</si>
  <si>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</si>
  <si>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</si>
  <si>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</si>
  <si>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</si>
  <si>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</si>
  <si>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</si>
  <si>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</si>
  <si>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</si>
  <si>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</si>
  <si>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</si>
  <si>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</si>
  <si>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</si>
  <si>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</si>
  <si>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</si>
  <si>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</si>
  <si>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</si>
  <si>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</si>
  <si>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</si>
  <si>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</si>
  <si>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</si>
  <si>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</si>
  <si>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</si>
  <si>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</si>
  <si>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</si>
  <si>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</si>
  <si>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</si>
  <si>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</si>
  <si>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</si>
  <si>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</si>
  <si>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</si>
  <si>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</si>
  <si>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</si>
  <si>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</si>
  <si>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</si>
  <si>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</si>
  <si>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</si>
  <si>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</si>
  <si>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</si>
  <si>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</si>
  <si>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</si>
  <si>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</si>
  <si>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</si>
  <si>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</si>
  <si>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</si>
  <si>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</si>
  <si>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</si>
  <si>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</si>
  <si>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</si>
  <si>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</si>
  <si>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</si>
  <si>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</si>
  <si>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</si>
  <si>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</si>
  <si>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</si>
  <si>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</si>
  <si>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</si>
  <si>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</si>
  <si>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</si>
  <si>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</si>
  <si>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</si>
  <si>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</si>
  <si>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</si>
  <si>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</si>
  <si>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</si>
  <si>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</si>
  <si>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</si>
  <si>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</si>
  <si>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</si>
  <si>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</si>
  <si>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</si>
  <si>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</si>
  <si>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</si>
  <si>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</si>
  <si>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</si>
  <si>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</si>
  <si>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</si>
  <si>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</si>
  <si>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</si>
  <si>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</si>
  <si>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</si>
  <si>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</si>
  <si>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</si>
  <si>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</si>
  <si>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</si>
  <si>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</si>
  <si>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</si>
  <si>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</si>
  <si>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</si>
  <si>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</si>
  <si>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</si>
  <si>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</si>
  <si>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</si>
  <si>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</si>
  <si>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</si>
  <si>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</si>
  <si>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</si>
  <si>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</si>
  <si>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</si>
  <si>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</si>
  <si>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</si>
  <si>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</si>
  <si>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</si>
  <si>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</si>
  <si>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</si>
  <si>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</si>
  <si>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</si>
  <si>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</si>
  <si>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</si>
  <si>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</si>
  <si>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</si>
  <si>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</si>
  <si>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</si>
  <si>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</si>
  <si>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</si>
  <si>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</si>
  <si>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</si>
  <si>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</si>
  <si>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</si>
  <si>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</si>
  <si>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</si>
  <si>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</si>
  <si>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</si>
  <si>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</si>
  <si>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</si>
  <si>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</si>
  <si>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</si>
  <si>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</si>
  <si>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</si>
  <si>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</si>
  <si>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</si>
  <si>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</si>
  <si>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</si>
  <si>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</si>
  <si>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</si>
  <si>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</si>
  <si>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</si>
  <si>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</si>
  <si>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</si>
  <si>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</si>
  <si>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</si>
  <si>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</si>
  <si>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</si>
  <si>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</si>
  <si>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</si>
  <si>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</si>
  <si>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</si>
  <si>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</si>
  <si>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</si>
  <si>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</si>
  <si>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</si>
  <si>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</si>
  <si>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</si>
  <si>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</si>
  <si>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</si>
  <si>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</si>
  <si>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</si>
  <si>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</si>
  <si>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</si>
  <si>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</si>
  <si>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</si>
  <si>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</si>
  <si>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</si>
  <si>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</si>
  <si>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</si>
  <si>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</si>
  <si>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</si>
  <si>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</si>
  <si>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</si>
  <si>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</si>
  <si>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</si>
  <si>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</si>
  <si>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</si>
  <si>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</si>
  <si>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</si>
  <si>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</si>
  <si>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</si>
  <si>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</si>
  <si>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</si>
  <si>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</si>
  <si>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</si>
  <si>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</si>
  <si>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</si>
  <si>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</si>
  <si>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</si>
  <si>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</si>
  <si>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</si>
  <si>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</si>
  <si>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</si>
  <si>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</si>
  <si>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</si>
  <si>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</si>
  <si>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</si>
  <si>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</si>
  <si>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</si>
  <si>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</si>
  <si>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</si>
  <si>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</si>
  <si>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</si>
  <si>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</si>
  <si>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</si>
  <si>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</si>
  <si>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</si>
  <si>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</si>
  <si>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</si>
  <si>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</si>
  <si>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</si>
  <si>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</si>
  <si>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</si>
  <si>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</si>
  <si>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</si>
  <si>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</si>
  <si>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</si>
  <si>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</si>
  <si>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</si>
  <si>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</si>
  <si>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</si>
  <si>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</si>
  <si>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</si>
  <si>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</si>
  <si>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</si>
  <si>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</si>
  <si>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</si>
  <si>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</si>
  <si>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</si>
  <si>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</si>
  <si>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</si>
  <si>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</si>
  <si>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</si>
  <si>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</si>
  <si>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</si>
  <si>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</si>
  <si>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</si>
  <si>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</si>
  <si>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</si>
  <si>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</si>
  <si>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</si>
  <si>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</si>
  <si>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</si>
  <si>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</si>
  <si>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</si>
  <si>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</si>
  <si>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</si>
  <si>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</si>
  <si>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</si>
  <si>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</si>
  <si>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</si>
  <si>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</si>
  <si>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</si>
  <si>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</si>
  <si>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</si>
  <si>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</si>
  <si>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</si>
  <si>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</si>
  <si>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</si>
  <si>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</si>
  <si>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</si>
  <si>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</si>
  <si>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</si>
  <si>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</si>
  <si>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</si>
  <si>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</si>
  <si>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</si>
  <si>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</si>
  <si>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</si>
  <si>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</si>
  <si>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</si>
  <si>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</si>
  <si>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</si>
  <si>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</si>
  <si>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</si>
  <si>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</si>
  <si>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</si>
  <si>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</si>
  <si>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</si>
  <si>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</si>
  <si>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</si>
  <si>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</si>
  <si>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</si>
  <si>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</si>
  <si>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</si>
  <si>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</si>
  <si>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</si>
  <si>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</si>
  <si>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</si>
  <si>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</si>
  <si>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</si>
  <si>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</si>
  <si>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</si>
  <si>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</si>
  <si>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</si>
  <si>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</si>
  <si>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</si>
  <si>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</si>
  <si>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</si>
  <si>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</si>
  <si>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</si>
  <si>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</si>
  <si>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</si>
  <si>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</si>
  <si>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</si>
  <si>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</si>
  <si>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</si>
  <si>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</si>
  <si>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</si>
  <si>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</si>
  <si>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</si>
  <si>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</si>
  <si>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</si>
  <si>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</si>
  <si>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</si>
  <si>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</si>
  <si>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</si>
  <si>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</si>
  <si>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</si>
  <si>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</si>
  <si>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</si>
  <si>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</si>
  <si>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</si>
  <si>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</si>
  <si>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</si>
  <si>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</si>
  <si>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</si>
  <si>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</si>
  <si>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</si>
  <si>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</si>
  <si>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</si>
  <si>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</si>
  <si>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</si>
  <si>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</si>
  <si>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</si>
  <si>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</si>
  <si>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</si>
  <si>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</si>
  <si>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</si>
  <si>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</si>
  <si>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</si>
  <si>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</si>
  <si>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</si>
  <si>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</si>
  <si>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</si>
  <si>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</si>
  <si>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</si>
  <si>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</si>
  <si>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</si>
  <si>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</si>
  <si>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</si>
  <si>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</si>
  <si>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</si>
  <si>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</si>
  <si>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</si>
  <si>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</si>
  <si>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</si>
  <si>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</si>
  <si>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</si>
  <si>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</si>
  <si>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</si>
  <si>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</si>
  <si>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</si>
  <si>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</si>
  <si>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</si>
  <si>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</si>
  <si>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</si>
  <si>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</si>
  <si>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</si>
  <si>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</si>
  <si>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</si>
  <si>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</si>
  <si>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</si>
  <si>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</si>
  <si>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</si>
  <si>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</si>
  <si>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</si>
  <si>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</si>
  <si>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</si>
  <si>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</si>
  <si>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</si>
  <si>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</si>
  <si>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</si>
  <si>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</si>
  <si>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</si>
  <si>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</si>
  <si>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</si>
  <si>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</si>
  <si>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</si>
  <si>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</si>
  <si>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</si>
  <si>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</si>
  <si>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</si>
  <si>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</si>
  <si>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</si>
  <si>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</si>
  <si>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</si>
  <si>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</si>
  <si>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</si>
  <si>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</si>
  <si>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</si>
  <si>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</si>
  <si>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</si>
  <si>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</si>
  <si>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</si>
  <si>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</si>
  <si>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</si>
  <si>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</si>
  <si>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</si>
  <si>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</si>
  <si>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</si>
  <si>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</si>
  <si>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</si>
  <si>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</si>
  <si>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</si>
  <si>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</si>
  <si>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</si>
  <si>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</si>
  <si>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</si>
  <si>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</si>
  <si>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</si>
  <si>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</si>
  <si>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</si>
  <si>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</si>
  <si>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</si>
  <si>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</si>
  <si>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</si>
  <si>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</si>
  <si>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</si>
  <si>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</si>
  <si>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</si>
  <si>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</si>
  <si>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</si>
  <si>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</si>
  <si>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</si>
  <si>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</si>
  <si>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</si>
  <si>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</si>
  <si>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</si>
  <si>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</si>
  <si>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</si>
  <si>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</si>
  <si>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</si>
  <si>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</si>
  <si>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</si>
  <si>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</si>
  <si>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</si>
  <si>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</si>
  <si>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</si>
  <si>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</si>
  <si>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</si>
  <si>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</si>
  <si>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</si>
  <si>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</si>
  <si>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</si>
  <si>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</si>
  <si>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</si>
  <si>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</si>
  <si>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</si>
  <si>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</si>
  <si>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</si>
  <si>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</si>
  <si>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</si>
  <si>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</si>
  <si>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</si>
  <si>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</si>
  <si>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</si>
  <si>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</si>
  <si>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</si>
  <si>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</si>
  <si>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</si>
  <si>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</si>
  <si>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</si>
  <si>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</si>
  <si>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</si>
  <si>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</si>
  <si>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</si>
  <si>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</si>
  <si>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</si>
  <si>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</si>
  <si>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</si>
  <si>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</si>
  <si>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</si>
  <si>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</si>
  <si>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</si>
  <si>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</si>
  <si>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</si>
  <si>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</si>
  <si>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</si>
  <si>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</si>
  <si>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</si>
  <si>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</si>
  <si>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</si>
  <si>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</si>
  <si>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</si>
  <si>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</si>
  <si>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</si>
  <si>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</si>
  <si>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</si>
  <si>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</si>
  <si>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</si>
  <si>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</si>
  <si>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</si>
  <si>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</si>
  <si>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</si>
  <si>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</si>
  <si>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</si>
  <si>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</si>
  <si>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</si>
  <si>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</si>
  <si>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</si>
  <si>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</si>
  <si>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</si>
  <si>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</si>
  <si>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</si>
  <si>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</si>
  <si>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</si>
  <si>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</si>
  <si>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</si>
  <si>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</si>
  <si>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</si>
  <si>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</si>
  <si>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</si>
  <si>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</si>
  <si>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</si>
  <si>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</si>
  <si>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</si>
  <si>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</si>
  <si>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</si>
  <si>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</si>
  <si>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</si>
  <si>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</si>
  <si>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</si>
  <si>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</si>
  <si>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</si>
  <si>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</si>
  <si>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</si>
  <si>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</si>
  <si>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</si>
  <si>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</si>
  <si>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</si>
  <si>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</si>
  <si>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</si>
  <si>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</si>
  <si>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</si>
  <si>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</si>
  <si>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</si>
  <si>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</si>
  <si>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</si>
  <si>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</si>
  <si>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</si>
  <si>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</si>
  <si>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</si>
  <si>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</si>
  <si>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</si>
  <si>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</si>
  <si>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</si>
  <si>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</si>
  <si>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</si>
  <si>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</si>
  <si>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</si>
  <si>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</si>
  <si>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</si>
  <si>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</si>
  <si>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</si>
  <si>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</si>
  <si>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</si>
  <si>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</si>
  <si>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</si>
  <si>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</si>
  <si>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</si>
  <si>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</si>
  <si>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</si>
  <si>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</si>
  <si>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</si>
  <si>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</si>
  <si>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</si>
  <si>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</si>
  <si>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</si>
  <si>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</si>
  <si>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</si>
  <si>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</si>
  <si>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</si>
  <si>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</si>
  <si>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</si>
  <si>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</si>
  <si>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</si>
  <si>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</si>
  <si>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</si>
  <si>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</si>
  <si>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</si>
  <si>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</si>
  <si>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</si>
  <si>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</si>
  <si>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</si>
  <si>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</si>
  <si>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</si>
  <si>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</si>
  <si>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</si>
  <si>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</si>
  <si>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</si>
  <si>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</si>
  <si>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</si>
  <si>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</si>
  <si>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</si>
  <si>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</si>
  <si>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</si>
  <si>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</si>
  <si>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</si>
  <si>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</si>
  <si>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</si>
  <si>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</si>
  <si>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</si>
  <si>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</si>
  <si>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</si>
  <si>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</si>
  <si>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</si>
  <si>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</si>
  <si>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</si>
  <si>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</si>
  <si>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</si>
  <si>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</si>
  <si>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</si>
  <si>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</si>
  <si>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</si>
  <si>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</si>
  <si>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</si>
  <si>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</si>
  <si>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</si>
  <si>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</si>
  <si>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</si>
  <si>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</si>
  <si>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</si>
  <si>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</si>
  <si>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</si>
  <si>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</si>
  <si>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</si>
  <si>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</si>
  <si>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</si>
  <si>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</si>
  <si>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</si>
  <si>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</si>
  <si>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</si>
  <si>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</si>
  <si>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</si>
  <si>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</si>
  <si>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</si>
  <si>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</si>
  <si>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</si>
  <si>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</si>
  <si>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</si>
  <si>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</si>
  <si>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</si>
  <si>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</si>
  <si>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</si>
  <si>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</si>
  <si>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</si>
  <si>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</si>
  <si>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</si>
  <si>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</si>
  <si>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</si>
  <si>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</si>
  <si>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</si>
  <si>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</si>
  <si>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</si>
  <si>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</si>
  <si>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</si>
  <si>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</si>
  <si>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</si>
  <si>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</si>
  <si>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</si>
  <si>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</si>
  <si>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</si>
  <si>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</si>
  <si>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</si>
  <si>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</si>
  <si>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</si>
  <si>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</si>
  <si>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</si>
  <si>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</si>
  <si>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</si>
  <si>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</si>
  <si>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</si>
  <si>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</si>
  <si>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</si>
  <si>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</si>
  <si>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</si>
  <si>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</si>
  <si>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</si>
  <si>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</si>
  <si>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</si>
  <si>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</si>
  <si>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</si>
  <si>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</si>
  <si>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</si>
  <si>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</si>
  <si>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</si>
  <si>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</si>
  <si>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</si>
  <si>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</si>
  <si>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</si>
  <si>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</si>
  <si>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</si>
  <si>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</si>
  <si>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</si>
  <si>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</si>
  <si>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</si>
  <si>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</si>
  <si>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</si>
  <si>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</si>
  <si>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</si>
  <si>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</si>
  <si>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</si>
  <si>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</si>
  <si>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</si>
  <si>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</si>
  <si>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</si>
  <si>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</si>
  <si>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</si>
  <si>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</si>
  <si>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</si>
  <si>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</si>
  <si>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</si>
  <si>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</si>
  <si>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</si>
  <si>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</si>
  <si>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</si>
  <si>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</si>
  <si>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</si>
  <si>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</si>
  <si>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</si>
  <si>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</si>
  <si>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</si>
  <si>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</si>
  <si>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</si>
  <si>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</si>
  <si>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</si>
  <si>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</si>
  <si>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</si>
  <si>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</si>
  <si>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</si>
  <si>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</si>
  <si>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</si>
  <si>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</si>
  <si>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</si>
  <si>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</si>
  <si>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</si>
  <si>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</si>
  <si>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</si>
  <si>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</si>
  <si>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</si>
  <si>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</si>
  <si>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</si>
  <si>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</si>
  <si>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</si>
  <si>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</si>
  <si>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</si>
  <si>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</si>
  <si>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</si>
  <si>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</si>
  <si>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</si>
  <si>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</si>
  <si>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</si>
  <si>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</si>
  <si>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</si>
  <si>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</si>
  <si>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</si>
  <si>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</si>
  <si>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</si>
  <si>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</si>
  <si>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</si>
  <si>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</si>
  <si>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</si>
  <si>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</si>
  <si>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</si>
  <si>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</si>
  <si>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</si>
  <si>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</si>
  <si>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</si>
  <si>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</si>
  <si>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</si>
  <si>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</si>
  <si>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</si>
  <si>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</si>
  <si>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</si>
  <si>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</si>
  <si>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</si>
  <si>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</si>
  <si>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</si>
  <si>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</si>
  <si>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</si>
  <si>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</si>
  <si>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</si>
  <si>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</si>
  <si>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</si>
  <si>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</si>
  <si>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</si>
  <si>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</si>
  <si>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</si>
  <si>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</si>
  <si>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</si>
  <si>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</si>
  <si>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</si>
  <si>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</si>
  <si>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</si>
  <si>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</si>
  <si>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</si>
  <si>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</si>
  <si>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</si>
  <si>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</si>
  <si>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</si>
  <si>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</si>
  <si>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</si>
  <si>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</si>
  <si>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</si>
  <si>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</si>
  <si>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</si>
  <si>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</si>
  <si>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</si>
  <si>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</si>
  <si>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</si>
  <si>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</si>
  <si>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</si>
  <si>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</si>
  <si>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</si>
  <si>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</si>
  <si>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Conversation</t>
  </si>
  <si>
    <t xml:space="preserve">Date Ended Conversation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</si>
  <si>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</si>
  <si>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</si>
  <si>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</si>
  <si>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</si>
  <si>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</si>
  <si>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</si>
  <si>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</si>
  <si>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</si>
  <si>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</si>
  <si>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</si>
  <si>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</si>
  <si>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</si>
  <si>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</si>
  <si>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</si>
  <si>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</si>
  <si>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</si>
  <si>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</si>
  <si>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</si>
  <si>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</si>
  <si>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</si>
  <si>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</si>
  <si>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</si>
  <si>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</si>
  <si>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</si>
  <si>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</si>
  <si>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</si>
  <si>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</si>
  <si>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 xml:space="preserve">Lower Quartile of Goal </t>
  </si>
  <si>
    <t>IQR of Goal</t>
  </si>
  <si>
    <t xml:space="preserve">Standard Deviation of Pledged </t>
  </si>
  <si>
    <t>Upper Quartile of Pledged</t>
  </si>
  <si>
    <t xml:space="preserve">Lower Quartile of Pledged </t>
  </si>
  <si>
    <t>IQR of Pledged</t>
  </si>
  <si>
    <t xml:space="preserve">Number Successful </t>
  </si>
  <si>
    <t>Number Failed</t>
  </si>
  <si>
    <t>Number Canceled</t>
  </si>
  <si>
    <t>Total Project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</si>
  <si>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</si>
  <si>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</si>
  <si>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</si>
  <si>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</si>
  <si>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</si>
  <si>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</si>
  <si>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</si>
  <si>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</si>
  <si>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</si>
  <si>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</si>
  <si>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</si>
  <si>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</si>
  <si>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</si>
  <si>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 xml:space="preserve">50000 or More 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</si>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</sst>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6" fontId="0" fillId="0" borderId="0" xfId="0" applyNumberFormat="1"/>
    <xf numFmtId="22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7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27" formatCode="m/d/yy\ h:mm"/>
    </dxf>
    <dxf>
      <numFmt numFmtId="27" formatCode="m/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3B0-D94E-AE25-013A78D31245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3B0-D94E-AE25-013A78D31245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3B0-D94E-AE25-013A78D31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467391"/>
        <c:axId val="432469039"/>
      </c:barChart>
      <c:catAx>
        <c:axId val="43246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69039"/>
        <c:crosses val="autoZero"/>
        <c:auto val="1"/>
        <c:lblAlgn val="ctr"/>
        <c:lblOffset val="100"/>
        <c:noMultiLvlLbl val="0"/>
      </c:catAx>
      <c:valAx>
        <c:axId val="43246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6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2-A14B-BE78-803D8A7995CB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2-A14B-BE78-803D8A7995CB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F2-A14B-BE78-803D8A799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921103"/>
        <c:axId val="2107401119"/>
      </c:lineChart>
      <c:catAx>
        <c:axId val="210692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01119"/>
        <c:crosses val="autoZero"/>
        <c:auto val="1"/>
        <c:lblAlgn val="ctr"/>
        <c:lblOffset val="100"/>
        <c:noMultiLvlLbl val="0"/>
      </c:catAx>
      <c:valAx>
        <c:axId val="210740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92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06-5C47-AB5D-20F8C0B7709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06-5C47-AB5D-20F8C0B7709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06-5C47-AB5D-20F8C0B77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007663"/>
        <c:axId val="1998800095"/>
      </c:lineChart>
      <c:catAx>
        <c:axId val="24100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800095"/>
        <c:crosses val="autoZero"/>
        <c:auto val="1"/>
        <c:lblAlgn val="ctr"/>
        <c:lblOffset val="100"/>
        <c:noMultiLvlLbl val="0"/>
      </c:catAx>
      <c:valAx>
        <c:axId val="199880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0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3018372703412E-2"/>
          <c:y val="6.5173116089613028E-2"/>
          <c:w val="0.75165217220981706"/>
          <c:h val="0.73789919335439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9-554F-8EB8-3E41156BBC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29-554F-8EB8-3E41156BBC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29-554F-8EB8-3E41156BBC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29-554F-8EB8-3E41156B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957039"/>
        <c:axId val="83000383"/>
      </c:barChart>
      <c:catAx>
        <c:axId val="8295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0383"/>
        <c:crosses val="autoZero"/>
        <c:auto val="1"/>
        <c:lblAlgn val="ctr"/>
        <c:lblOffset val="100"/>
        <c:noMultiLvlLbl val="0"/>
      </c:catAx>
      <c:valAx>
        <c:axId val="8300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5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D-134C-8516-EE4698E1B3D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6D-134C-8516-EE4698E1B3D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6D-134C-8516-EE4698E1B3D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6D-134C-8516-EE4698E1B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3753423"/>
        <c:axId val="1393777135"/>
      </c:lineChart>
      <c:catAx>
        <c:axId val="139375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777135"/>
        <c:crosses val="autoZero"/>
        <c:auto val="1"/>
        <c:lblAlgn val="ctr"/>
        <c:lblOffset val="100"/>
        <c:noMultiLvlLbl val="0"/>
      </c:catAx>
      <c:valAx>
        <c:axId val="139377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75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546821921574018"/>
          <c:y val="4.6920821114369501E-2"/>
          <c:w val="0.83402190062900494"/>
          <c:h val="0.7418812201260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E-CC41-98BF-9BB1DA2D29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5E-CC41-98BF-9BB1DA2D29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C5E-CC41-98BF-9BB1DA2D2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7012319"/>
        <c:axId val="1327802495"/>
      </c:barChart>
      <c:catAx>
        <c:axId val="1770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02495"/>
        <c:crosses val="autoZero"/>
        <c:auto val="1"/>
        <c:lblAlgn val="ctr"/>
        <c:lblOffset val="100"/>
        <c:noMultiLvlLbl val="0"/>
      </c:catAx>
      <c:valAx>
        <c:axId val="13278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9</xdr:row>
      <xdr:rowOff>127000</xdr:rowOff>
    </xdr:from>
    <xdr:to>
      <xdr:col>11</xdr:col>
      <xdr:colOff>736600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5CA39-93EA-C54D-8730-59DD509F9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736600</xdr:colOff>
      <xdr:row>8</xdr:row>
      <xdr:rowOff>44450</xdr:rowOff>
    </xdr:from>
    <xdr:to>
      <xdr:col>12</xdr:col>
      <xdr:colOff>660400</xdr:colOff>
      <xdr:row>28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538AB1-062C-D745-8C29-BCEC95A7A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996950</xdr:colOff>
      <xdr:row>14</xdr:row>
      <xdr:rowOff>146050</xdr:rowOff>
    </xdr:from>
    <xdr:to>
      <xdr:col>12</xdr:col>
      <xdr:colOff>165100</xdr:colOff>
      <xdr:row>40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A3F1E-B1BA-A042-9363-603A3D20D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17</xdr:row>
      <xdr:rowOff>38100</xdr:rowOff>
    </xdr:from>
    <xdr:to>
      <xdr:col>6</xdr:col>
      <xdr:colOff>812800</xdr:colOff>
      <xdr:row>33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FC728-5DE3-954B-A123-A342B3355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19</xdr:row>
      <xdr:rowOff>25400</xdr:rowOff>
    </xdr:from>
    <xdr:to>
      <xdr:col>7</xdr:col>
      <xdr:colOff>190500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B5183-D9A1-8845-9ACB-03C5F622E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13</xdr:row>
      <xdr:rowOff>12700</xdr:rowOff>
    </xdr:from>
    <xdr:to>
      <xdr:col>9</xdr:col>
      <xdr:colOff>355600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78E13-F9CF-D54A-973B-08C0577D1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ssicaperez/Desktop/Extra%20Sheets%20Kickstar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iled US Kickstarters"/>
      <sheetName val="Sheet1"/>
      <sheetName val="Chart1"/>
      <sheetName val="Successful US Kickstarters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18000</v>
          </cell>
          <cell r="E2">
            <v>12521</v>
          </cell>
        </row>
        <row r="3">
          <cell r="D3">
            <v>50000</v>
          </cell>
          <cell r="E3">
            <v>10775</v>
          </cell>
        </row>
        <row r="4">
          <cell r="D4">
            <v>15000</v>
          </cell>
          <cell r="E4">
            <v>6301.76</v>
          </cell>
        </row>
        <row r="5">
          <cell r="D5">
            <v>9800</v>
          </cell>
          <cell r="E5">
            <v>4066</v>
          </cell>
        </row>
        <row r="6">
          <cell r="D6">
            <v>5000</v>
          </cell>
          <cell r="E6">
            <v>3905</v>
          </cell>
        </row>
        <row r="7">
          <cell r="D7">
            <v>11140</v>
          </cell>
          <cell r="E7">
            <v>3877</v>
          </cell>
        </row>
        <row r="8">
          <cell r="D8">
            <v>10000</v>
          </cell>
          <cell r="E8">
            <v>3685</v>
          </cell>
        </row>
        <row r="9">
          <cell r="D9">
            <v>5000</v>
          </cell>
          <cell r="E9">
            <v>3530</v>
          </cell>
        </row>
        <row r="10">
          <cell r="D10">
            <v>5500</v>
          </cell>
          <cell r="E10">
            <v>3405</v>
          </cell>
        </row>
        <row r="11">
          <cell r="D11">
            <v>5000</v>
          </cell>
          <cell r="E11">
            <v>3045</v>
          </cell>
        </row>
        <row r="12">
          <cell r="D12">
            <v>8000</v>
          </cell>
          <cell r="E12">
            <v>2993</v>
          </cell>
        </row>
        <row r="13">
          <cell r="D13">
            <v>6000</v>
          </cell>
          <cell r="E13">
            <v>2823</v>
          </cell>
        </row>
        <row r="14">
          <cell r="D14">
            <v>12000</v>
          </cell>
          <cell r="E14">
            <v>2800</v>
          </cell>
        </row>
        <row r="15">
          <cell r="D15">
            <v>15000</v>
          </cell>
          <cell r="E15">
            <v>2524</v>
          </cell>
        </row>
        <row r="16">
          <cell r="D16">
            <v>8000</v>
          </cell>
          <cell r="E16">
            <v>2500</v>
          </cell>
        </row>
        <row r="17">
          <cell r="D17">
            <v>2885</v>
          </cell>
          <cell r="E17">
            <v>2485</v>
          </cell>
        </row>
        <row r="18">
          <cell r="D18">
            <v>7500</v>
          </cell>
          <cell r="E18">
            <v>2366</v>
          </cell>
        </row>
        <row r="19">
          <cell r="D19">
            <v>15000</v>
          </cell>
          <cell r="E19">
            <v>2290</v>
          </cell>
        </row>
        <row r="20">
          <cell r="D20">
            <v>13000</v>
          </cell>
          <cell r="E20">
            <v>2129</v>
          </cell>
        </row>
        <row r="21">
          <cell r="D21">
            <v>14440</v>
          </cell>
          <cell r="E21">
            <v>2030</v>
          </cell>
        </row>
        <row r="22">
          <cell r="D22">
            <v>10000</v>
          </cell>
          <cell r="E22">
            <v>1908</v>
          </cell>
        </row>
        <row r="23">
          <cell r="D23">
            <v>20000</v>
          </cell>
          <cell r="E23">
            <v>1862</v>
          </cell>
        </row>
        <row r="24">
          <cell r="D24">
            <v>11000</v>
          </cell>
          <cell r="E24">
            <v>1788</v>
          </cell>
        </row>
        <row r="25">
          <cell r="D25">
            <v>5000</v>
          </cell>
          <cell r="E25">
            <v>1782</v>
          </cell>
        </row>
        <row r="26">
          <cell r="D26">
            <v>7200</v>
          </cell>
          <cell r="E26">
            <v>1742</v>
          </cell>
        </row>
        <row r="27">
          <cell r="D27">
            <v>10500</v>
          </cell>
          <cell r="E27">
            <v>1697</v>
          </cell>
        </row>
        <row r="28">
          <cell r="D28">
            <v>5000</v>
          </cell>
          <cell r="E28">
            <v>1362</v>
          </cell>
        </row>
        <row r="29">
          <cell r="D29">
            <v>15000</v>
          </cell>
          <cell r="E29">
            <v>1335</v>
          </cell>
        </row>
        <row r="30">
          <cell r="D30">
            <v>90000</v>
          </cell>
          <cell r="E30">
            <v>1305</v>
          </cell>
        </row>
        <row r="31">
          <cell r="D31">
            <v>30000</v>
          </cell>
          <cell r="E31">
            <v>1225</v>
          </cell>
        </row>
        <row r="32">
          <cell r="D32">
            <v>7000</v>
          </cell>
          <cell r="E32">
            <v>1156</v>
          </cell>
        </row>
        <row r="33">
          <cell r="D33">
            <v>3000</v>
          </cell>
          <cell r="E33">
            <v>1142</v>
          </cell>
        </row>
        <row r="34">
          <cell r="D34">
            <v>3000</v>
          </cell>
          <cell r="E34">
            <v>1126</v>
          </cell>
        </row>
        <row r="35">
          <cell r="D35">
            <v>7000</v>
          </cell>
          <cell r="E35">
            <v>1102</v>
          </cell>
        </row>
        <row r="36">
          <cell r="D36">
            <v>5000</v>
          </cell>
          <cell r="E36">
            <v>1065</v>
          </cell>
        </row>
        <row r="37">
          <cell r="D37">
            <v>6000</v>
          </cell>
          <cell r="E37">
            <v>1060</v>
          </cell>
        </row>
        <row r="38">
          <cell r="D38">
            <v>10000</v>
          </cell>
          <cell r="E38">
            <v>1000</v>
          </cell>
        </row>
        <row r="39">
          <cell r="D39">
            <v>2500</v>
          </cell>
          <cell r="E39">
            <v>953</v>
          </cell>
        </row>
        <row r="40">
          <cell r="D40">
            <v>10000</v>
          </cell>
          <cell r="E40">
            <v>872</v>
          </cell>
        </row>
        <row r="41">
          <cell r="D41">
            <v>40000</v>
          </cell>
          <cell r="E41">
            <v>842</v>
          </cell>
        </row>
        <row r="42">
          <cell r="D42">
            <v>1500</v>
          </cell>
          <cell r="E42">
            <v>795</v>
          </cell>
        </row>
        <row r="43">
          <cell r="D43">
            <v>3500</v>
          </cell>
          <cell r="E43">
            <v>759</v>
          </cell>
        </row>
        <row r="44">
          <cell r="D44">
            <v>5000</v>
          </cell>
          <cell r="E44">
            <v>750</v>
          </cell>
        </row>
        <row r="45">
          <cell r="D45">
            <v>2000</v>
          </cell>
          <cell r="E45">
            <v>730</v>
          </cell>
        </row>
        <row r="46">
          <cell r="D46">
            <v>1250</v>
          </cell>
          <cell r="E46">
            <v>715</v>
          </cell>
        </row>
        <row r="47">
          <cell r="D47">
            <v>1800</v>
          </cell>
          <cell r="E47">
            <v>657</v>
          </cell>
        </row>
        <row r="48">
          <cell r="D48">
            <v>5000</v>
          </cell>
          <cell r="E48">
            <v>651</v>
          </cell>
        </row>
        <row r="49">
          <cell r="D49">
            <v>6000</v>
          </cell>
          <cell r="E49">
            <v>650</v>
          </cell>
        </row>
        <row r="50">
          <cell r="D50">
            <v>2000</v>
          </cell>
          <cell r="E50">
            <v>641</v>
          </cell>
        </row>
        <row r="51">
          <cell r="D51">
            <v>2000</v>
          </cell>
          <cell r="E51">
            <v>641</v>
          </cell>
        </row>
        <row r="52">
          <cell r="D52">
            <v>3000</v>
          </cell>
          <cell r="E52">
            <v>625</v>
          </cell>
        </row>
        <row r="53">
          <cell r="D53">
            <v>3500</v>
          </cell>
          <cell r="E53">
            <v>622</v>
          </cell>
        </row>
        <row r="54">
          <cell r="D54">
            <v>1300</v>
          </cell>
          <cell r="E54">
            <v>620</v>
          </cell>
        </row>
        <row r="55">
          <cell r="D55">
            <v>5500</v>
          </cell>
          <cell r="E55">
            <v>620</v>
          </cell>
        </row>
        <row r="56">
          <cell r="D56">
            <v>6000</v>
          </cell>
          <cell r="E56">
            <v>565</v>
          </cell>
        </row>
        <row r="57">
          <cell r="D57">
            <v>2000</v>
          </cell>
          <cell r="E57">
            <v>561</v>
          </cell>
        </row>
        <row r="58">
          <cell r="D58">
            <v>5000</v>
          </cell>
          <cell r="E58">
            <v>550</v>
          </cell>
        </row>
        <row r="59">
          <cell r="D59">
            <v>12000</v>
          </cell>
          <cell r="E59">
            <v>550</v>
          </cell>
        </row>
        <row r="60">
          <cell r="D60">
            <v>10000</v>
          </cell>
          <cell r="E60">
            <v>541</v>
          </cell>
        </row>
        <row r="61">
          <cell r="D61">
            <v>5000</v>
          </cell>
          <cell r="E61">
            <v>527</v>
          </cell>
        </row>
        <row r="62">
          <cell r="D62">
            <v>15000</v>
          </cell>
          <cell r="E62">
            <v>520</v>
          </cell>
        </row>
        <row r="63">
          <cell r="D63">
            <v>2500</v>
          </cell>
          <cell r="E63">
            <v>504</v>
          </cell>
        </row>
        <row r="64">
          <cell r="D64">
            <v>5500</v>
          </cell>
          <cell r="E64">
            <v>500</v>
          </cell>
        </row>
        <row r="65">
          <cell r="D65">
            <v>3000</v>
          </cell>
          <cell r="E65">
            <v>497</v>
          </cell>
        </row>
        <row r="66">
          <cell r="D66">
            <v>20000</v>
          </cell>
          <cell r="E66">
            <v>490</v>
          </cell>
        </row>
        <row r="67">
          <cell r="D67">
            <v>10000</v>
          </cell>
          <cell r="E67">
            <v>467</v>
          </cell>
        </row>
        <row r="68">
          <cell r="D68">
            <v>5600</v>
          </cell>
          <cell r="E68">
            <v>460</v>
          </cell>
        </row>
        <row r="69">
          <cell r="D69">
            <v>20000</v>
          </cell>
          <cell r="E69">
            <v>453</v>
          </cell>
        </row>
        <row r="70">
          <cell r="D70">
            <v>2500</v>
          </cell>
          <cell r="E70">
            <v>450</v>
          </cell>
        </row>
        <row r="71">
          <cell r="D71">
            <v>2000</v>
          </cell>
          <cell r="E71">
            <v>437</v>
          </cell>
        </row>
        <row r="72">
          <cell r="D72">
            <v>1500</v>
          </cell>
          <cell r="E72">
            <v>427</v>
          </cell>
        </row>
        <row r="73">
          <cell r="D73">
            <v>1750</v>
          </cell>
          <cell r="E73">
            <v>425</v>
          </cell>
        </row>
        <row r="74">
          <cell r="D74">
            <v>6048</v>
          </cell>
          <cell r="E74">
            <v>413</v>
          </cell>
        </row>
        <row r="75">
          <cell r="D75">
            <v>1700</v>
          </cell>
          <cell r="E75">
            <v>410</v>
          </cell>
        </row>
        <row r="76">
          <cell r="D76">
            <v>2500</v>
          </cell>
          <cell r="E76">
            <v>400</v>
          </cell>
        </row>
        <row r="77">
          <cell r="D77">
            <v>3255</v>
          </cell>
          <cell r="E77">
            <v>397</v>
          </cell>
        </row>
        <row r="78">
          <cell r="D78">
            <v>5000</v>
          </cell>
          <cell r="E78">
            <v>362</v>
          </cell>
        </row>
        <row r="79">
          <cell r="D79">
            <v>2000</v>
          </cell>
          <cell r="E79">
            <v>358</v>
          </cell>
        </row>
        <row r="80">
          <cell r="D80">
            <v>2224</v>
          </cell>
          <cell r="E80">
            <v>350</v>
          </cell>
        </row>
        <row r="81">
          <cell r="D81">
            <v>7500</v>
          </cell>
          <cell r="E81">
            <v>316</v>
          </cell>
        </row>
        <row r="82">
          <cell r="D82">
            <v>8000</v>
          </cell>
          <cell r="E82">
            <v>311</v>
          </cell>
        </row>
        <row r="83">
          <cell r="D83">
            <v>2500</v>
          </cell>
          <cell r="E83">
            <v>301</v>
          </cell>
        </row>
        <row r="84">
          <cell r="D84">
            <v>500</v>
          </cell>
          <cell r="E84">
            <v>300</v>
          </cell>
        </row>
        <row r="85">
          <cell r="D85">
            <v>600</v>
          </cell>
          <cell r="E85">
            <v>300</v>
          </cell>
        </row>
        <row r="86">
          <cell r="D86">
            <v>1200</v>
          </cell>
          <cell r="E86">
            <v>292</v>
          </cell>
        </row>
        <row r="87">
          <cell r="D87">
            <v>2000</v>
          </cell>
          <cell r="E87">
            <v>285</v>
          </cell>
        </row>
        <row r="88">
          <cell r="D88">
            <v>10000</v>
          </cell>
          <cell r="E88">
            <v>273</v>
          </cell>
        </row>
        <row r="89">
          <cell r="D89">
            <v>5000</v>
          </cell>
          <cell r="E89">
            <v>271</v>
          </cell>
        </row>
        <row r="90">
          <cell r="D90">
            <v>4000</v>
          </cell>
          <cell r="E90">
            <v>266</v>
          </cell>
        </row>
        <row r="91">
          <cell r="D91">
            <v>9600</v>
          </cell>
          <cell r="E91">
            <v>264</v>
          </cell>
        </row>
        <row r="92">
          <cell r="D92">
            <v>800</v>
          </cell>
          <cell r="E92">
            <v>260</v>
          </cell>
        </row>
        <row r="93">
          <cell r="D93">
            <v>5000</v>
          </cell>
          <cell r="E93">
            <v>260</v>
          </cell>
        </row>
        <row r="94">
          <cell r="D94">
            <v>750</v>
          </cell>
          <cell r="E94">
            <v>252</v>
          </cell>
        </row>
        <row r="95">
          <cell r="D95">
            <v>2000</v>
          </cell>
          <cell r="E95">
            <v>251</v>
          </cell>
        </row>
        <row r="96">
          <cell r="D96">
            <v>5000</v>
          </cell>
          <cell r="E96">
            <v>240</v>
          </cell>
        </row>
        <row r="97">
          <cell r="D97">
            <v>600</v>
          </cell>
          <cell r="E97">
            <v>225</v>
          </cell>
        </row>
        <row r="98">
          <cell r="D98">
            <v>3000</v>
          </cell>
          <cell r="E98">
            <v>215</v>
          </cell>
        </row>
        <row r="99">
          <cell r="D99">
            <v>2000</v>
          </cell>
          <cell r="E99">
            <v>214</v>
          </cell>
        </row>
        <row r="100">
          <cell r="D100">
            <v>1000</v>
          </cell>
          <cell r="E100">
            <v>211</v>
          </cell>
        </row>
        <row r="101">
          <cell r="D101">
            <v>2825</v>
          </cell>
          <cell r="E101">
            <v>211</v>
          </cell>
        </row>
        <row r="102">
          <cell r="D102">
            <v>1600</v>
          </cell>
          <cell r="E102">
            <v>204</v>
          </cell>
        </row>
        <row r="103">
          <cell r="D103">
            <v>8500</v>
          </cell>
          <cell r="E103">
            <v>202</v>
          </cell>
        </row>
        <row r="104">
          <cell r="D104">
            <v>2000</v>
          </cell>
          <cell r="E104">
            <v>201</v>
          </cell>
        </row>
        <row r="105">
          <cell r="D105">
            <v>13500</v>
          </cell>
          <cell r="E105">
            <v>200</v>
          </cell>
        </row>
        <row r="106">
          <cell r="D106">
            <v>6000</v>
          </cell>
          <cell r="E106">
            <v>195</v>
          </cell>
        </row>
        <row r="107">
          <cell r="D107">
            <v>7000</v>
          </cell>
          <cell r="E107">
            <v>189</v>
          </cell>
        </row>
        <row r="108">
          <cell r="D108">
            <v>6000</v>
          </cell>
          <cell r="E108">
            <v>185</v>
          </cell>
        </row>
        <row r="109">
          <cell r="D109">
            <v>45000</v>
          </cell>
          <cell r="E109">
            <v>185</v>
          </cell>
        </row>
        <row r="110">
          <cell r="D110">
            <v>20000</v>
          </cell>
          <cell r="E110">
            <v>177</v>
          </cell>
        </row>
        <row r="111">
          <cell r="D111">
            <v>1600</v>
          </cell>
          <cell r="E111">
            <v>170</v>
          </cell>
        </row>
        <row r="112">
          <cell r="D112">
            <v>1000</v>
          </cell>
          <cell r="E112">
            <v>165</v>
          </cell>
        </row>
        <row r="113">
          <cell r="D113">
            <v>1000</v>
          </cell>
          <cell r="E113">
            <v>153</v>
          </cell>
        </row>
        <row r="114">
          <cell r="D114">
            <v>700</v>
          </cell>
          <cell r="E114">
            <v>150</v>
          </cell>
        </row>
        <row r="115">
          <cell r="D115">
            <v>3000</v>
          </cell>
          <cell r="E115">
            <v>146</v>
          </cell>
        </row>
        <row r="116">
          <cell r="D116">
            <v>500</v>
          </cell>
          <cell r="E116">
            <v>137</v>
          </cell>
        </row>
        <row r="117">
          <cell r="D117">
            <v>14000</v>
          </cell>
          <cell r="E117">
            <v>136</v>
          </cell>
        </row>
        <row r="118">
          <cell r="D118">
            <v>2500</v>
          </cell>
          <cell r="E118">
            <v>135</v>
          </cell>
        </row>
        <row r="119">
          <cell r="D119">
            <v>60000</v>
          </cell>
          <cell r="E119">
            <v>135</v>
          </cell>
        </row>
        <row r="120">
          <cell r="D120">
            <v>400</v>
          </cell>
          <cell r="E120">
            <v>130</v>
          </cell>
        </row>
        <row r="121">
          <cell r="D121">
            <v>2000</v>
          </cell>
          <cell r="E121">
            <v>126</v>
          </cell>
        </row>
        <row r="122">
          <cell r="D122">
            <v>10000</v>
          </cell>
          <cell r="E122">
            <v>125</v>
          </cell>
        </row>
        <row r="123">
          <cell r="D123">
            <v>15000</v>
          </cell>
          <cell r="E123">
            <v>125</v>
          </cell>
        </row>
        <row r="124">
          <cell r="D124">
            <v>8000</v>
          </cell>
          <cell r="E124">
            <v>118</v>
          </cell>
        </row>
        <row r="125">
          <cell r="D125">
            <v>5000</v>
          </cell>
          <cell r="E125">
            <v>110</v>
          </cell>
        </row>
        <row r="126">
          <cell r="D126">
            <v>10000</v>
          </cell>
          <cell r="E126">
            <v>105</v>
          </cell>
        </row>
        <row r="127">
          <cell r="D127">
            <v>3000</v>
          </cell>
          <cell r="E127">
            <v>101</v>
          </cell>
        </row>
        <row r="128">
          <cell r="D128">
            <v>500</v>
          </cell>
          <cell r="E128">
            <v>100</v>
          </cell>
        </row>
        <row r="129">
          <cell r="D129">
            <v>600</v>
          </cell>
          <cell r="E129">
            <v>100</v>
          </cell>
        </row>
        <row r="130">
          <cell r="D130">
            <v>1000</v>
          </cell>
          <cell r="E130">
            <v>100</v>
          </cell>
        </row>
        <row r="131">
          <cell r="D131">
            <v>1000</v>
          </cell>
          <cell r="E131">
            <v>100</v>
          </cell>
        </row>
        <row r="132">
          <cell r="D132">
            <v>2000</v>
          </cell>
          <cell r="E132">
            <v>100</v>
          </cell>
        </row>
        <row r="133">
          <cell r="D133">
            <v>5000</v>
          </cell>
          <cell r="E133">
            <v>100</v>
          </cell>
        </row>
        <row r="134">
          <cell r="D134">
            <v>3750</v>
          </cell>
          <cell r="E134">
            <v>95</v>
          </cell>
        </row>
        <row r="135">
          <cell r="D135">
            <v>5000</v>
          </cell>
          <cell r="E135">
            <v>95</v>
          </cell>
        </row>
        <row r="136">
          <cell r="D136">
            <v>3000</v>
          </cell>
          <cell r="E136">
            <v>94</v>
          </cell>
        </row>
        <row r="137">
          <cell r="D137">
            <v>700</v>
          </cell>
          <cell r="E137">
            <v>80</v>
          </cell>
        </row>
        <row r="138">
          <cell r="D138">
            <v>35000</v>
          </cell>
          <cell r="E138">
            <v>70</v>
          </cell>
        </row>
        <row r="139">
          <cell r="D139">
            <v>750</v>
          </cell>
          <cell r="E139">
            <v>65</v>
          </cell>
        </row>
        <row r="140">
          <cell r="D140">
            <v>750</v>
          </cell>
          <cell r="E140">
            <v>61</v>
          </cell>
        </row>
        <row r="141">
          <cell r="D141">
            <v>5000</v>
          </cell>
          <cell r="E141">
            <v>60</v>
          </cell>
        </row>
        <row r="142">
          <cell r="D142">
            <v>3000</v>
          </cell>
          <cell r="E142">
            <v>59</v>
          </cell>
        </row>
        <row r="143">
          <cell r="D143">
            <v>12700</v>
          </cell>
          <cell r="E143">
            <v>55</v>
          </cell>
        </row>
        <row r="144">
          <cell r="D144">
            <v>600</v>
          </cell>
          <cell r="E144">
            <v>51</v>
          </cell>
        </row>
        <row r="145">
          <cell r="D145">
            <v>1000</v>
          </cell>
          <cell r="E145">
            <v>50</v>
          </cell>
        </row>
        <row r="146">
          <cell r="D146">
            <v>4500</v>
          </cell>
          <cell r="E146">
            <v>50</v>
          </cell>
        </row>
        <row r="147">
          <cell r="D147">
            <v>5500</v>
          </cell>
          <cell r="E147">
            <v>50</v>
          </cell>
        </row>
        <row r="148">
          <cell r="D148">
            <v>1000</v>
          </cell>
          <cell r="E148">
            <v>47</v>
          </cell>
        </row>
        <row r="149">
          <cell r="D149">
            <v>3000</v>
          </cell>
          <cell r="E149">
            <v>45</v>
          </cell>
        </row>
        <row r="150">
          <cell r="D150">
            <v>5000</v>
          </cell>
          <cell r="E150">
            <v>45</v>
          </cell>
        </row>
        <row r="151">
          <cell r="D151">
            <v>7500</v>
          </cell>
          <cell r="E151">
            <v>45</v>
          </cell>
        </row>
        <row r="152">
          <cell r="D152">
            <v>2000</v>
          </cell>
          <cell r="E152">
            <v>41</v>
          </cell>
        </row>
        <row r="153">
          <cell r="D153">
            <v>3000</v>
          </cell>
          <cell r="E153">
            <v>40</v>
          </cell>
        </row>
        <row r="154">
          <cell r="D154">
            <v>5000</v>
          </cell>
          <cell r="E154">
            <v>39</v>
          </cell>
        </row>
        <row r="155">
          <cell r="D155">
            <v>1000</v>
          </cell>
          <cell r="E155">
            <v>38</v>
          </cell>
        </row>
        <row r="156">
          <cell r="D156">
            <v>3500</v>
          </cell>
          <cell r="E156">
            <v>37</v>
          </cell>
        </row>
        <row r="157">
          <cell r="D157">
            <v>3495</v>
          </cell>
          <cell r="E157">
            <v>34.950000000000003</v>
          </cell>
        </row>
        <row r="158">
          <cell r="D158">
            <v>1000</v>
          </cell>
          <cell r="E158">
            <v>32</v>
          </cell>
        </row>
        <row r="159">
          <cell r="D159">
            <v>1500</v>
          </cell>
          <cell r="E159">
            <v>32</v>
          </cell>
        </row>
        <row r="160">
          <cell r="D160">
            <v>3500</v>
          </cell>
          <cell r="E160">
            <v>29</v>
          </cell>
        </row>
        <row r="161">
          <cell r="D161">
            <v>11200</v>
          </cell>
          <cell r="E161">
            <v>29</v>
          </cell>
        </row>
        <row r="162">
          <cell r="D162">
            <v>4000</v>
          </cell>
          <cell r="E162">
            <v>27</v>
          </cell>
        </row>
        <row r="163">
          <cell r="D163">
            <v>2000</v>
          </cell>
          <cell r="E163">
            <v>26</v>
          </cell>
        </row>
        <row r="164">
          <cell r="D164">
            <v>100000</v>
          </cell>
          <cell r="E164">
            <v>26</v>
          </cell>
        </row>
        <row r="165">
          <cell r="D165">
            <v>1000</v>
          </cell>
          <cell r="E165">
            <v>25</v>
          </cell>
        </row>
        <row r="166">
          <cell r="D166">
            <v>3000</v>
          </cell>
          <cell r="E166">
            <v>25</v>
          </cell>
        </row>
        <row r="167">
          <cell r="D167">
            <v>4000</v>
          </cell>
          <cell r="E167">
            <v>25</v>
          </cell>
        </row>
        <row r="168">
          <cell r="D168">
            <v>5000</v>
          </cell>
          <cell r="E168">
            <v>25</v>
          </cell>
        </row>
        <row r="169">
          <cell r="D169">
            <v>15000</v>
          </cell>
          <cell r="E169">
            <v>25</v>
          </cell>
        </row>
        <row r="170">
          <cell r="D170">
            <v>26000</v>
          </cell>
          <cell r="E170">
            <v>25</v>
          </cell>
        </row>
        <row r="171">
          <cell r="D171">
            <v>150000</v>
          </cell>
          <cell r="E171">
            <v>25</v>
          </cell>
        </row>
        <row r="172">
          <cell r="D172">
            <v>500</v>
          </cell>
          <cell r="E172">
            <v>23</v>
          </cell>
        </row>
        <row r="173">
          <cell r="D173">
            <v>1250</v>
          </cell>
          <cell r="E173">
            <v>23</v>
          </cell>
        </row>
        <row r="174">
          <cell r="D174">
            <v>2000</v>
          </cell>
          <cell r="E174">
            <v>21</v>
          </cell>
        </row>
        <row r="175">
          <cell r="D175">
            <v>10000</v>
          </cell>
          <cell r="E175">
            <v>21</v>
          </cell>
        </row>
        <row r="176">
          <cell r="D176">
            <v>10000</v>
          </cell>
          <cell r="E176">
            <v>20</v>
          </cell>
        </row>
        <row r="177">
          <cell r="D177">
            <v>50000</v>
          </cell>
          <cell r="E177">
            <v>20</v>
          </cell>
        </row>
        <row r="178">
          <cell r="D178">
            <v>110000</v>
          </cell>
          <cell r="E178">
            <v>20</v>
          </cell>
        </row>
        <row r="179">
          <cell r="D179">
            <v>180000</v>
          </cell>
          <cell r="E179">
            <v>20</v>
          </cell>
        </row>
        <row r="180">
          <cell r="D180">
            <v>20000</v>
          </cell>
          <cell r="E180">
            <v>16</v>
          </cell>
        </row>
        <row r="181">
          <cell r="D181">
            <v>150</v>
          </cell>
          <cell r="E181">
            <v>15</v>
          </cell>
        </row>
        <row r="182">
          <cell r="D182">
            <v>2000</v>
          </cell>
          <cell r="E182">
            <v>11</v>
          </cell>
        </row>
        <row r="183">
          <cell r="D183">
            <v>5000</v>
          </cell>
          <cell r="E183">
            <v>11</v>
          </cell>
        </row>
        <row r="184">
          <cell r="D184">
            <v>15000</v>
          </cell>
          <cell r="E184">
            <v>11</v>
          </cell>
        </row>
        <row r="185">
          <cell r="D185">
            <v>100</v>
          </cell>
          <cell r="E185">
            <v>10</v>
          </cell>
        </row>
        <row r="186">
          <cell r="D186">
            <v>200</v>
          </cell>
          <cell r="E186">
            <v>10</v>
          </cell>
        </row>
        <row r="187">
          <cell r="D187">
            <v>800</v>
          </cell>
          <cell r="E187">
            <v>10</v>
          </cell>
        </row>
        <row r="188">
          <cell r="D188">
            <v>3500</v>
          </cell>
          <cell r="E188">
            <v>10</v>
          </cell>
        </row>
        <row r="189">
          <cell r="D189">
            <v>8000</v>
          </cell>
          <cell r="E189">
            <v>10</v>
          </cell>
        </row>
        <row r="190">
          <cell r="D190">
            <v>20000</v>
          </cell>
          <cell r="E190">
            <v>7</v>
          </cell>
        </row>
        <row r="191">
          <cell r="D191">
            <v>28000</v>
          </cell>
          <cell r="E191">
            <v>7</v>
          </cell>
        </row>
        <row r="192">
          <cell r="D192">
            <v>750</v>
          </cell>
          <cell r="E192">
            <v>6</v>
          </cell>
        </row>
        <row r="193">
          <cell r="D193">
            <v>2000</v>
          </cell>
          <cell r="E193">
            <v>5</v>
          </cell>
        </row>
        <row r="194">
          <cell r="D194">
            <v>2000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3000</v>
          </cell>
          <cell r="E196">
            <v>5</v>
          </cell>
        </row>
        <row r="197">
          <cell r="D197">
            <v>3000</v>
          </cell>
          <cell r="E197">
            <v>5</v>
          </cell>
        </row>
        <row r="198">
          <cell r="D198">
            <v>150</v>
          </cell>
          <cell r="E198">
            <v>3</v>
          </cell>
        </row>
        <row r="199">
          <cell r="D199">
            <v>1500</v>
          </cell>
          <cell r="E199">
            <v>3</v>
          </cell>
        </row>
        <row r="200">
          <cell r="D200">
            <v>10000</v>
          </cell>
          <cell r="E200">
            <v>3</v>
          </cell>
        </row>
        <row r="201">
          <cell r="D201">
            <v>50000</v>
          </cell>
          <cell r="E201">
            <v>3</v>
          </cell>
        </row>
        <row r="202">
          <cell r="D202">
            <v>2500</v>
          </cell>
          <cell r="E202">
            <v>2</v>
          </cell>
        </row>
        <row r="203">
          <cell r="D203">
            <v>10000</v>
          </cell>
          <cell r="E203">
            <v>2</v>
          </cell>
        </row>
        <row r="204">
          <cell r="D204">
            <v>30000</v>
          </cell>
          <cell r="E204">
            <v>2</v>
          </cell>
        </row>
        <row r="205">
          <cell r="D205">
            <v>500</v>
          </cell>
          <cell r="E205">
            <v>1</v>
          </cell>
        </row>
        <row r="206">
          <cell r="D206">
            <v>1500</v>
          </cell>
          <cell r="E206">
            <v>1</v>
          </cell>
        </row>
        <row r="207">
          <cell r="D207">
            <v>2500</v>
          </cell>
          <cell r="E207">
            <v>1</v>
          </cell>
        </row>
        <row r="208">
          <cell r="D208">
            <v>5000</v>
          </cell>
          <cell r="E208">
            <v>1</v>
          </cell>
        </row>
        <row r="209">
          <cell r="D209">
            <v>7000</v>
          </cell>
          <cell r="E209">
            <v>1</v>
          </cell>
        </row>
        <row r="210">
          <cell r="D210">
            <v>7500</v>
          </cell>
          <cell r="E210">
            <v>1</v>
          </cell>
        </row>
        <row r="211">
          <cell r="D211">
            <v>12000</v>
          </cell>
          <cell r="E211">
            <v>1</v>
          </cell>
        </row>
        <row r="212">
          <cell r="D212">
            <v>15000</v>
          </cell>
          <cell r="E212">
            <v>1</v>
          </cell>
        </row>
        <row r="213">
          <cell r="D213">
            <v>270</v>
          </cell>
          <cell r="E213">
            <v>0</v>
          </cell>
        </row>
        <row r="214">
          <cell r="D214">
            <v>500</v>
          </cell>
          <cell r="E214">
            <v>0</v>
          </cell>
        </row>
        <row r="215">
          <cell r="D215">
            <v>525</v>
          </cell>
          <cell r="E215">
            <v>0</v>
          </cell>
        </row>
        <row r="216">
          <cell r="D216">
            <v>600</v>
          </cell>
          <cell r="E216">
            <v>0</v>
          </cell>
        </row>
        <row r="217">
          <cell r="D217">
            <v>678</v>
          </cell>
          <cell r="E217">
            <v>0</v>
          </cell>
        </row>
        <row r="218">
          <cell r="D218">
            <v>700</v>
          </cell>
          <cell r="E218">
            <v>0</v>
          </cell>
        </row>
        <row r="219">
          <cell r="D219">
            <v>1000</v>
          </cell>
          <cell r="E219">
            <v>0</v>
          </cell>
        </row>
        <row r="220">
          <cell r="D220">
            <v>1200</v>
          </cell>
          <cell r="E220">
            <v>0</v>
          </cell>
        </row>
        <row r="221">
          <cell r="D221">
            <v>1200</v>
          </cell>
          <cell r="E221">
            <v>0</v>
          </cell>
        </row>
        <row r="222">
          <cell r="D222">
            <v>1200</v>
          </cell>
          <cell r="E222">
            <v>0</v>
          </cell>
        </row>
        <row r="223">
          <cell r="D223">
            <v>1500</v>
          </cell>
          <cell r="E223">
            <v>0</v>
          </cell>
        </row>
        <row r="224">
          <cell r="D224">
            <v>1500</v>
          </cell>
          <cell r="E224">
            <v>0</v>
          </cell>
        </row>
        <row r="225">
          <cell r="D225">
            <v>2000</v>
          </cell>
          <cell r="E225">
            <v>0</v>
          </cell>
        </row>
        <row r="226">
          <cell r="D226">
            <v>2200</v>
          </cell>
          <cell r="E226">
            <v>0</v>
          </cell>
        </row>
        <row r="227">
          <cell r="D227">
            <v>2888</v>
          </cell>
          <cell r="E227">
            <v>0</v>
          </cell>
        </row>
        <row r="228">
          <cell r="D228">
            <v>3000</v>
          </cell>
          <cell r="E228">
            <v>0</v>
          </cell>
        </row>
        <row r="229">
          <cell r="D229">
            <v>3000</v>
          </cell>
          <cell r="E229">
            <v>0</v>
          </cell>
        </row>
        <row r="230">
          <cell r="D230">
            <v>3000</v>
          </cell>
          <cell r="E230">
            <v>0</v>
          </cell>
        </row>
        <row r="231">
          <cell r="D231">
            <v>4000</v>
          </cell>
          <cell r="E231">
            <v>0</v>
          </cell>
        </row>
        <row r="232">
          <cell r="D232">
            <v>5000</v>
          </cell>
          <cell r="E232">
            <v>0</v>
          </cell>
        </row>
        <row r="233">
          <cell r="D233">
            <v>5000</v>
          </cell>
          <cell r="E233">
            <v>0</v>
          </cell>
        </row>
        <row r="234">
          <cell r="D234">
            <v>5500</v>
          </cell>
          <cell r="E234">
            <v>0</v>
          </cell>
        </row>
        <row r="235">
          <cell r="D235">
            <v>5500</v>
          </cell>
          <cell r="E235">
            <v>0</v>
          </cell>
        </row>
        <row r="236">
          <cell r="D236">
            <v>6000</v>
          </cell>
          <cell r="E236">
            <v>0</v>
          </cell>
        </row>
        <row r="237">
          <cell r="D237">
            <v>7000</v>
          </cell>
          <cell r="E237">
            <v>0</v>
          </cell>
        </row>
        <row r="238">
          <cell r="D238">
            <v>8000</v>
          </cell>
          <cell r="E238">
            <v>0</v>
          </cell>
        </row>
        <row r="239">
          <cell r="D239">
            <v>8000</v>
          </cell>
          <cell r="E239">
            <v>0</v>
          </cell>
        </row>
        <row r="240">
          <cell r="D240">
            <v>8880</v>
          </cell>
          <cell r="E240">
            <v>0</v>
          </cell>
        </row>
        <row r="241">
          <cell r="D241">
            <v>9000</v>
          </cell>
          <cell r="E241">
            <v>0</v>
          </cell>
        </row>
        <row r="242">
          <cell r="D242">
            <v>9600</v>
          </cell>
          <cell r="E242">
            <v>0</v>
          </cell>
        </row>
        <row r="243">
          <cell r="D243">
            <v>10000</v>
          </cell>
          <cell r="E243">
            <v>0</v>
          </cell>
        </row>
        <row r="244">
          <cell r="D244">
            <v>17600</v>
          </cell>
          <cell r="E244">
            <v>0</v>
          </cell>
        </row>
        <row r="245">
          <cell r="D245">
            <v>20000</v>
          </cell>
          <cell r="E245">
            <v>0</v>
          </cell>
        </row>
        <row r="246">
          <cell r="D246">
            <v>20000</v>
          </cell>
          <cell r="E246">
            <v>0</v>
          </cell>
        </row>
        <row r="247">
          <cell r="D247">
            <v>20000</v>
          </cell>
          <cell r="E247">
            <v>0</v>
          </cell>
        </row>
        <row r="248">
          <cell r="D248">
            <v>30000</v>
          </cell>
          <cell r="E248">
            <v>0</v>
          </cell>
        </row>
        <row r="249">
          <cell r="D249">
            <v>50000</v>
          </cell>
          <cell r="E249">
            <v>0</v>
          </cell>
        </row>
        <row r="250">
          <cell r="D250">
            <v>75000</v>
          </cell>
          <cell r="E250">
            <v>0</v>
          </cell>
        </row>
        <row r="251">
          <cell r="D251">
            <v>150000</v>
          </cell>
          <cell r="E251">
            <v>0</v>
          </cell>
        </row>
      </sheetData>
      <sheetData sheetId="1"/>
      <sheetData sheetId="3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35000</v>
          </cell>
          <cell r="E3">
            <v>56079.83</v>
          </cell>
        </row>
        <row r="4">
          <cell r="D4">
            <v>40000</v>
          </cell>
          <cell r="E4">
            <v>51184</v>
          </cell>
        </row>
        <row r="5">
          <cell r="D5">
            <v>40000</v>
          </cell>
          <cell r="E5">
            <v>40153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23000</v>
          </cell>
          <cell r="E12">
            <v>27541</v>
          </cell>
        </row>
        <row r="13">
          <cell r="D13">
            <v>25000</v>
          </cell>
          <cell r="E13">
            <v>25388</v>
          </cell>
        </row>
        <row r="14">
          <cell r="D14">
            <v>23000</v>
          </cell>
          <cell r="E14">
            <v>24418.6</v>
          </cell>
        </row>
        <row r="15">
          <cell r="D15">
            <v>20000</v>
          </cell>
          <cell r="E15">
            <v>23505</v>
          </cell>
        </row>
        <row r="16">
          <cell r="D16">
            <v>20000</v>
          </cell>
          <cell r="E16">
            <v>21905</v>
          </cell>
        </row>
        <row r="17">
          <cell r="D17">
            <v>21000</v>
          </cell>
          <cell r="E17">
            <v>21904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15000</v>
          </cell>
          <cell r="E22">
            <v>17444</v>
          </cell>
        </row>
        <row r="23">
          <cell r="D23">
            <v>15000</v>
          </cell>
          <cell r="E23">
            <v>16465</v>
          </cell>
        </row>
        <row r="24">
          <cell r="D24">
            <v>15500</v>
          </cell>
          <cell r="E24">
            <v>15705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10000</v>
          </cell>
          <cell r="E28">
            <v>15443</v>
          </cell>
        </row>
        <row r="29">
          <cell r="D29">
            <v>15000</v>
          </cell>
          <cell r="E29">
            <v>15335</v>
          </cell>
        </row>
        <row r="30">
          <cell r="D30">
            <v>15000</v>
          </cell>
          <cell r="E30">
            <v>15327</v>
          </cell>
        </row>
        <row r="31">
          <cell r="D31">
            <v>15000</v>
          </cell>
          <cell r="E31">
            <v>15315</v>
          </cell>
        </row>
        <row r="32">
          <cell r="D32">
            <v>15000</v>
          </cell>
          <cell r="E32">
            <v>15265</v>
          </cell>
        </row>
        <row r="33">
          <cell r="D33">
            <v>15000</v>
          </cell>
          <cell r="E33">
            <v>15126</v>
          </cell>
        </row>
        <row r="34">
          <cell r="D34">
            <v>5000</v>
          </cell>
          <cell r="E34">
            <v>15121</v>
          </cell>
        </row>
        <row r="35">
          <cell r="D35">
            <v>13000</v>
          </cell>
          <cell r="E35">
            <v>14450</v>
          </cell>
        </row>
        <row r="36">
          <cell r="D36">
            <v>10000</v>
          </cell>
          <cell r="E36">
            <v>12806</v>
          </cell>
        </row>
        <row r="37">
          <cell r="D37">
            <v>10000</v>
          </cell>
          <cell r="E37">
            <v>12795</v>
          </cell>
        </row>
        <row r="38">
          <cell r="D38">
            <v>10000</v>
          </cell>
          <cell r="E38">
            <v>12730.42</v>
          </cell>
        </row>
        <row r="39">
          <cell r="D39">
            <v>12200</v>
          </cell>
          <cell r="E39">
            <v>12571</v>
          </cell>
        </row>
        <row r="40">
          <cell r="D40">
            <v>12000</v>
          </cell>
          <cell r="E40">
            <v>12348.5</v>
          </cell>
        </row>
        <row r="41">
          <cell r="D41">
            <v>10000</v>
          </cell>
          <cell r="E41">
            <v>12325</v>
          </cell>
        </row>
        <row r="42">
          <cell r="D42">
            <v>10000</v>
          </cell>
          <cell r="E42">
            <v>12178</v>
          </cell>
        </row>
        <row r="43">
          <cell r="D43">
            <v>12000</v>
          </cell>
          <cell r="E43">
            <v>12095</v>
          </cell>
        </row>
        <row r="44">
          <cell r="D44">
            <v>12000</v>
          </cell>
          <cell r="E44">
            <v>12000</v>
          </cell>
        </row>
        <row r="45">
          <cell r="D45">
            <v>11737</v>
          </cell>
          <cell r="E45">
            <v>11747.18</v>
          </cell>
        </row>
        <row r="46">
          <cell r="D46">
            <v>7500</v>
          </cell>
          <cell r="E46">
            <v>11530</v>
          </cell>
        </row>
        <row r="47">
          <cell r="D47">
            <v>10000</v>
          </cell>
          <cell r="E47">
            <v>11450</v>
          </cell>
        </row>
        <row r="48">
          <cell r="D48">
            <v>10000</v>
          </cell>
          <cell r="E48">
            <v>11363</v>
          </cell>
        </row>
        <row r="49">
          <cell r="D49">
            <v>9500</v>
          </cell>
          <cell r="E49">
            <v>11335.7</v>
          </cell>
        </row>
        <row r="50">
          <cell r="D50">
            <v>10000</v>
          </cell>
          <cell r="E50">
            <v>11122</v>
          </cell>
        </row>
        <row r="51">
          <cell r="D51">
            <v>10500</v>
          </cell>
          <cell r="E51">
            <v>11045</v>
          </cell>
        </row>
        <row r="52">
          <cell r="D52">
            <v>10000</v>
          </cell>
          <cell r="E52">
            <v>10685</v>
          </cell>
        </row>
        <row r="53">
          <cell r="D53">
            <v>10000</v>
          </cell>
          <cell r="E53">
            <v>10603</v>
          </cell>
        </row>
        <row r="54">
          <cell r="D54">
            <v>10000</v>
          </cell>
          <cell r="E54">
            <v>10555</v>
          </cell>
        </row>
        <row r="55">
          <cell r="D55">
            <v>10000</v>
          </cell>
          <cell r="E55">
            <v>10440</v>
          </cell>
        </row>
        <row r="56">
          <cell r="D56">
            <v>10000</v>
          </cell>
          <cell r="E56">
            <v>10300</v>
          </cell>
        </row>
        <row r="57">
          <cell r="D57">
            <v>10000</v>
          </cell>
          <cell r="E57">
            <v>10299</v>
          </cell>
        </row>
        <row r="58">
          <cell r="D58">
            <v>10000</v>
          </cell>
          <cell r="E58">
            <v>10235</v>
          </cell>
        </row>
        <row r="59">
          <cell r="D59">
            <v>10000</v>
          </cell>
          <cell r="E59">
            <v>10173</v>
          </cell>
        </row>
        <row r="60">
          <cell r="D60">
            <v>10000</v>
          </cell>
          <cell r="E60">
            <v>10156</v>
          </cell>
        </row>
        <row r="61">
          <cell r="D61">
            <v>10000</v>
          </cell>
          <cell r="E61">
            <v>10133</v>
          </cell>
        </row>
        <row r="62">
          <cell r="D62">
            <v>10000</v>
          </cell>
          <cell r="E62">
            <v>10115</v>
          </cell>
        </row>
        <row r="63">
          <cell r="D63">
            <v>10000</v>
          </cell>
          <cell r="E63">
            <v>10085</v>
          </cell>
        </row>
        <row r="64">
          <cell r="D64">
            <v>3000</v>
          </cell>
          <cell r="E64">
            <v>10067.5</v>
          </cell>
        </row>
        <row r="65">
          <cell r="D65">
            <v>10000</v>
          </cell>
          <cell r="E65">
            <v>10065</v>
          </cell>
        </row>
        <row r="66">
          <cell r="D66">
            <v>10000</v>
          </cell>
          <cell r="E66">
            <v>10041</v>
          </cell>
        </row>
        <row r="67">
          <cell r="D67">
            <v>10000</v>
          </cell>
          <cell r="E67">
            <v>10031</v>
          </cell>
        </row>
        <row r="68">
          <cell r="D68">
            <v>8500</v>
          </cell>
          <cell r="E68">
            <v>9801</v>
          </cell>
        </row>
        <row r="69">
          <cell r="D69">
            <v>9500</v>
          </cell>
          <cell r="E69">
            <v>9525</v>
          </cell>
        </row>
        <row r="70">
          <cell r="D70">
            <v>5000</v>
          </cell>
          <cell r="E70">
            <v>8740</v>
          </cell>
        </row>
        <row r="71">
          <cell r="D71">
            <v>8000</v>
          </cell>
          <cell r="E71">
            <v>8348</v>
          </cell>
        </row>
        <row r="72">
          <cell r="D72">
            <v>8000</v>
          </cell>
          <cell r="E72">
            <v>8241</v>
          </cell>
        </row>
        <row r="73">
          <cell r="D73">
            <v>8000</v>
          </cell>
          <cell r="E73">
            <v>8227</v>
          </cell>
        </row>
        <row r="74">
          <cell r="D74">
            <v>7500</v>
          </cell>
          <cell r="E74">
            <v>8207</v>
          </cell>
        </row>
        <row r="75">
          <cell r="D75">
            <v>8000</v>
          </cell>
          <cell r="E75">
            <v>8110</v>
          </cell>
        </row>
        <row r="76">
          <cell r="D76">
            <v>8000</v>
          </cell>
          <cell r="E76">
            <v>8010</v>
          </cell>
        </row>
        <row r="77">
          <cell r="D77">
            <v>8000</v>
          </cell>
          <cell r="E77">
            <v>8001</v>
          </cell>
        </row>
        <row r="78">
          <cell r="D78">
            <v>7000</v>
          </cell>
          <cell r="E78">
            <v>7905</v>
          </cell>
        </row>
        <row r="79">
          <cell r="D79">
            <v>6000</v>
          </cell>
          <cell r="E79">
            <v>7877</v>
          </cell>
        </row>
        <row r="80">
          <cell r="D80">
            <v>7750</v>
          </cell>
          <cell r="E80">
            <v>7860</v>
          </cell>
        </row>
        <row r="81">
          <cell r="D81">
            <v>5000</v>
          </cell>
          <cell r="E81">
            <v>7810</v>
          </cell>
        </row>
        <row r="82">
          <cell r="D82">
            <v>7000</v>
          </cell>
          <cell r="E82">
            <v>7365</v>
          </cell>
        </row>
        <row r="83">
          <cell r="D83">
            <v>7000</v>
          </cell>
          <cell r="E83">
            <v>7164</v>
          </cell>
        </row>
        <row r="84">
          <cell r="D84">
            <v>6000</v>
          </cell>
          <cell r="E84">
            <v>7140</v>
          </cell>
        </row>
        <row r="85">
          <cell r="D85">
            <v>7000</v>
          </cell>
          <cell r="E85">
            <v>7062</v>
          </cell>
        </row>
        <row r="86">
          <cell r="D86">
            <v>6000</v>
          </cell>
          <cell r="E86">
            <v>7015</v>
          </cell>
        </row>
        <row r="87">
          <cell r="D87">
            <v>5800</v>
          </cell>
          <cell r="E87">
            <v>6628</v>
          </cell>
        </row>
        <row r="88">
          <cell r="D88">
            <v>6500</v>
          </cell>
          <cell r="E88">
            <v>6505</v>
          </cell>
        </row>
        <row r="89">
          <cell r="D89">
            <v>6000</v>
          </cell>
          <cell r="E89">
            <v>6360</v>
          </cell>
        </row>
        <row r="90">
          <cell r="D90">
            <v>5000</v>
          </cell>
          <cell r="E90">
            <v>6300</v>
          </cell>
        </row>
        <row r="91">
          <cell r="D91">
            <v>6000</v>
          </cell>
          <cell r="E91">
            <v>6215</v>
          </cell>
        </row>
        <row r="92">
          <cell r="D92">
            <v>5800</v>
          </cell>
          <cell r="E92">
            <v>6155</v>
          </cell>
        </row>
        <row r="93">
          <cell r="D93">
            <v>6000</v>
          </cell>
          <cell r="E93">
            <v>6100</v>
          </cell>
        </row>
        <row r="94">
          <cell r="D94">
            <v>5000</v>
          </cell>
          <cell r="E94">
            <v>6080</v>
          </cell>
        </row>
        <row r="95">
          <cell r="D95">
            <v>5000</v>
          </cell>
          <cell r="E95">
            <v>6030</v>
          </cell>
        </row>
        <row r="96">
          <cell r="D96">
            <v>6000</v>
          </cell>
          <cell r="E96">
            <v>6000.66</v>
          </cell>
        </row>
        <row r="97">
          <cell r="D97">
            <v>6000</v>
          </cell>
          <cell r="E97">
            <v>6000</v>
          </cell>
        </row>
        <row r="98">
          <cell r="D98">
            <v>6000</v>
          </cell>
          <cell r="E98">
            <v>6000</v>
          </cell>
        </row>
        <row r="99">
          <cell r="D99">
            <v>5000</v>
          </cell>
          <cell r="E99">
            <v>5940</v>
          </cell>
        </row>
        <row r="100">
          <cell r="D100">
            <v>5500</v>
          </cell>
          <cell r="E100">
            <v>5845</v>
          </cell>
        </row>
        <row r="101">
          <cell r="D101">
            <v>5000</v>
          </cell>
          <cell r="E101">
            <v>5813</v>
          </cell>
        </row>
        <row r="102">
          <cell r="D102">
            <v>5500</v>
          </cell>
          <cell r="E102">
            <v>5771</v>
          </cell>
        </row>
        <row r="103">
          <cell r="D103">
            <v>3000</v>
          </cell>
          <cell r="E103">
            <v>5739</v>
          </cell>
        </row>
        <row r="104">
          <cell r="D104">
            <v>5000</v>
          </cell>
          <cell r="E104">
            <v>5700</v>
          </cell>
        </row>
        <row r="105">
          <cell r="D105">
            <v>5000</v>
          </cell>
          <cell r="E105">
            <v>5696</v>
          </cell>
        </row>
        <row r="106">
          <cell r="D106">
            <v>5000</v>
          </cell>
          <cell r="E106">
            <v>5673</v>
          </cell>
        </row>
        <row r="107">
          <cell r="D107">
            <v>5000</v>
          </cell>
          <cell r="E107">
            <v>5671.11</v>
          </cell>
        </row>
        <row r="108">
          <cell r="D108">
            <v>5500</v>
          </cell>
          <cell r="E108">
            <v>5623</v>
          </cell>
        </row>
        <row r="109">
          <cell r="D109">
            <v>4999</v>
          </cell>
          <cell r="E109">
            <v>5604</v>
          </cell>
        </row>
        <row r="110">
          <cell r="D110">
            <v>5500</v>
          </cell>
          <cell r="E110">
            <v>5600</v>
          </cell>
        </row>
        <row r="111">
          <cell r="D111">
            <v>5000</v>
          </cell>
          <cell r="E111">
            <v>5526</v>
          </cell>
        </row>
        <row r="112">
          <cell r="D112">
            <v>5500</v>
          </cell>
          <cell r="E112">
            <v>5516</v>
          </cell>
        </row>
        <row r="113">
          <cell r="D113">
            <v>5000</v>
          </cell>
          <cell r="E113">
            <v>5481</v>
          </cell>
        </row>
        <row r="114">
          <cell r="D114">
            <v>5000</v>
          </cell>
          <cell r="E114">
            <v>5478</v>
          </cell>
        </row>
        <row r="115">
          <cell r="D115">
            <v>5000</v>
          </cell>
          <cell r="E115">
            <v>5462</v>
          </cell>
        </row>
        <row r="116">
          <cell r="D116">
            <v>3871</v>
          </cell>
          <cell r="E116">
            <v>5366</v>
          </cell>
        </row>
        <row r="117">
          <cell r="D117">
            <v>3350</v>
          </cell>
          <cell r="E117">
            <v>5358</v>
          </cell>
        </row>
        <row r="118">
          <cell r="D118">
            <v>5000</v>
          </cell>
          <cell r="E118">
            <v>5295</v>
          </cell>
        </row>
        <row r="119">
          <cell r="D119">
            <v>5000</v>
          </cell>
          <cell r="E119">
            <v>5285</v>
          </cell>
        </row>
        <row r="120">
          <cell r="D120">
            <v>5000</v>
          </cell>
          <cell r="E120">
            <v>5271</v>
          </cell>
        </row>
        <row r="121">
          <cell r="D121">
            <v>5000</v>
          </cell>
          <cell r="E121">
            <v>5260.92</v>
          </cell>
        </row>
        <row r="122">
          <cell r="D122">
            <v>5000</v>
          </cell>
          <cell r="E122">
            <v>5234</v>
          </cell>
        </row>
        <row r="123">
          <cell r="D123">
            <v>5000</v>
          </cell>
          <cell r="E123">
            <v>5232</v>
          </cell>
        </row>
        <row r="124">
          <cell r="D124">
            <v>5000</v>
          </cell>
          <cell r="E124">
            <v>5226</v>
          </cell>
        </row>
        <row r="125">
          <cell r="D125">
            <v>4500</v>
          </cell>
          <cell r="E125">
            <v>5221</v>
          </cell>
        </row>
        <row r="126">
          <cell r="D126">
            <v>5000</v>
          </cell>
          <cell r="E126">
            <v>5175</v>
          </cell>
        </row>
        <row r="127">
          <cell r="D127">
            <v>5000</v>
          </cell>
          <cell r="E127">
            <v>5116.18</v>
          </cell>
        </row>
        <row r="128">
          <cell r="D128">
            <v>4000</v>
          </cell>
          <cell r="E128">
            <v>5100</v>
          </cell>
        </row>
        <row r="129">
          <cell r="D129">
            <v>5000</v>
          </cell>
          <cell r="E129">
            <v>5100</v>
          </cell>
        </row>
        <row r="130">
          <cell r="D130">
            <v>4000</v>
          </cell>
          <cell r="E130">
            <v>5086</v>
          </cell>
        </row>
        <row r="131">
          <cell r="D131">
            <v>5000</v>
          </cell>
          <cell r="E131">
            <v>5070</v>
          </cell>
        </row>
        <row r="132">
          <cell r="D132">
            <v>4000</v>
          </cell>
          <cell r="E132">
            <v>5050</v>
          </cell>
        </row>
        <row r="133">
          <cell r="D133">
            <v>5000</v>
          </cell>
          <cell r="E133">
            <v>5040</v>
          </cell>
        </row>
        <row r="134">
          <cell r="D134">
            <v>5000</v>
          </cell>
          <cell r="E134">
            <v>5035.6899999999996</v>
          </cell>
        </row>
        <row r="135">
          <cell r="D135">
            <v>5000</v>
          </cell>
          <cell r="E135">
            <v>5024</v>
          </cell>
        </row>
        <row r="136">
          <cell r="D136">
            <v>5000</v>
          </cell>
          <cell r="E136">
            <v>5012.25</v>
          </cell>
        </row>
        <row r="137">
          <cell r="D137">
            <v>5000</v>
          </cell>
          <cell r="E137">
            <v>5000</v>
          </cell>
        </row>
        <row r="138">
          <cell r="D138">
            <v>4900</v>
          </cell>
          <cell r="E138">
            <v>4900</v>
          </cell>
        </row>
        <row r="139">
          <cell r="D139">
            <v>4200</v>
          </cell>
          <cell r="E139">
            <v>4794.82</v>
          </cell>
        </row>
        <row r="140">
          <cell r="D140">
            <v>3000</v>
          </cell>
          <cell r="E140">
            <v>4656</v>
          </cell>
        </row>
        <row r="141">
          <cell r="D141">
            <v>4300</v>
          </cell>
          <cell r="E141">
            <v>4610</v>
          </cell>
        </row>
        <row r="142">
          <cell r="D142">
            <v>4500</v>
          </cell>
          <cell r="E142">
            <v>4569</v>
          </cell>
        </row>
        <row r="143">
          <cell r="D143">
            <v>4500</v>
          </cell>
          <cell r="E143">
            <v>4565</v>
          </cell>
        </row>
        <row r="144">
          <cell r="D144">
            <v>4500</v>
          </cell>
          <cell r="E144">
            <v>4511</v>
          </cell>
        </row>
        <row r="145">
          <cell r="D145">
            <v>3500</v>
          </cell>
          <cell r="E145">
            <v>4450</v>
          </cell>
        </row>
        <row r="146">
          <cell r="D146">
            <v>4000</v>
          </cell>
          <cell r="E146">
            <v>4443</v>
          </cell>
        </row>
        <row r="147">
          <cell r="D147">
            <v>3000</v>
          </cell>
          <cell r="E147">
            <v>4371</v>
          </cell>
        </row>
        <row r="148">
          <cell r="D148">
            <v>3500</v>
          </cell>
          <cell r="E148">
            <v>4340</v>
          </cell>
        </row>
        <row r="149">
          <cell r="D149">
            <v>4000</v>
          </cell>
          <cell r="E149">
            <v>4296</v>
          </cell>
        </row>
        <row r="150">
          <cell r="D150">
            <v>3500</v>
          </cell>
          <cell r="E150">
            <v>4280</v>
          </cell>
        </row>
        <row r="151">
          <cell r="D151">
            <v>4000</v>
          </cell>
          <cell r="E151">
            <v>4250</v>
          </cell>
        </row>
        <row r="152">
          <cell r="D152">
            <v>4000</v>
          </cell>
          <cell r="E152">
            <v>4216</v>
          </cell>
        </row>
        <row r="153">
          <cell r="D153">
            <v>3000</v>
          </cell>
          <cell r="E153">
            <v>4176</v>
          </cell>
        </row>
        <row r="154">
          <cell r="D154">
            <v>3000</v>
          </cell>
          <cell r="E154">
            <v>4145</v>
          </cell>
        </row>
        <row r="155">
          <cell r="D155">
            <v>4000</v>
          </cell>
          <cell r="E155">
            <v>4090</v>
          </cell>
        </row>
        <row r="156">
          <cell r="D156">
            <v>3000</v>
          </cell>
          <cell r="E156">
            <v>4085</v>
          </cell>
        </row>
        <row r="157">
          <cell r="D157">
            <v>4000</v>
          </cell>
          <cell r="E157">
            <v>4081</v>
          </cell>
        </row>
        <row r="158">
          <cell r="D158">
            <v>3750</v>
          </cell>
          <cell r="E158">
            <v>4055</v>
          </cell>
        </row>
        <row r="159">
          <cell r="D159">
            <v>3000</v>
          </cell>
          <cell r="E159">
            <v>4050</v>
          </cell>
        </row>
        <row r="160">
          <cell r="D160">
            <v>3400</v>
          </cell>
          <cell r="E160">
            <v>4050</v>
          </cell>
        </row>
        <row r="161">
          <cell r="D161">
            <v>4000</v>
          </cell>
          <cell r="E161">
            <v>4040</v>
          </cell>
        </row>
        <row r="162">
          <cell r="D162">
            <v>4000</v>
          </cell>
          <cell r="E162">
            <v>4035</v>
          </cell>
        </row>
        <row r="163">
          <cell r="D163">
            <v>4000</v>
          </cell>
          <cell r="E163">
            <v>4018</v>
          </cell>
        </row>
        <row r="164">
          <cell r="D164">
            <v>4000</v>
          </cell>
          <cell r="E164">
            <v>4005</v>
          </cell>
        </row>
        <row r="165">
          <cell r="D165">
            <v>3000</v>
          </cell>
          <cell r="E165">
            <v>4004</v>
          </cell>
        </row>
        <row r="166">
          <cell r="D166">
            <v>4000</v>
          </cell>
          <cell r="E166">
            <v>4002</v>
          </cell>
        </row>
        <row r="167">
          <cell r="D167">
            <v>3800</v>
          </cell>
          <cell r="E167">
            <v>4000.22</v>
          </cell>
        </row>
        <row r="168">
          <cell r="D168">
            <v>4000</v>
          </cell>
          <cell r="E168">
            <v>4000</v>
          </cell>
        </row>
        <row r="169">
          <cell r="D169">
            <v>3500</v>
          </cell>
          <cell r="E169">
            <v>3900</v>
          </cell>
        </row>
        <row r="170">
          <cell r="D170">
            <v>3500</v>
          </cell>
          <cell r="E170">
            <v>3880</v>
          </cell>
        </row>
        <row r="171">
          <cell r="D171">
            <v>3500</v>
          </cell>
          <cell r="E171">
            <v>3800</v>
          </cell>
        </row>
        <row r="172">
          <cell r="D172">
            <v>3000</v>
          </cell>
          <cell r="E172">
            <v>3773</v>
          </cell>
        </row>
        <row r="173">
          <cell r="D173">
            <v>3500</v>
          </cell>
          <cell r="E173">
            <v>3760</v>
          </cell>
        </row>
        <row r="174">
          <cell r="D174">
            <v>3000</v>
          </cell>
          <cell r="E174">
            <v>3732</v>
          </cell>
        </row>
        <row r="175">
          <cell r="D175">
            <v>3500</v>
          </cell>
          <cell r="E175">
            <v>3710</v>
          </cell>
        </row>
        <row r="176">
          <cell r="D176">
            <v>3405</v>
          </cell>
          <cell r="E176">
            <v>3670</v>
          </cell>
        </row>
        <row r="177">
          <cell r="D177">
            <v>3500</v>
          </cell>
          <cell r="E177">
            <v>3660</v>
          </cell>
        </row>
        <row r="178">
          <cell r="D178">
            <v>3500</v>
          </cell>
          <cell r="E178">
            <v>3659</v>
          </cell>
        </row>
        <row r="179">
          <cell r="D179">
            <v>3000</v>
          </cell>
          <cell r="E179">
            <v>3636</v>
          </cell>
        </row>
        <row r="180">
          <cell r="D180">
            <v>2800</v>
          </cell>
          <cell r="E180">
            <v>3572.12</v>
          </cell>
        </row>
        <row r="181">
          <cell r="D181">
            <v>3000</v>
          </cell>
          <cell r="E181">
            <v>3550</v>
          </cell>
        </row>
        <row r="182">
          <cell r="D182">
            <v>3500</v>
          </cell>
          <cell r="E182">
            <v>3535</v>
          </cell>
        </row>
        <row r="183">
          <cell r="D183">
            <v>3500</v>
          </cell>
          <cell r="E183">
            <v>3530</v>
          </cell>
        </row>
        <row r="184">
          <cell r="D184">
            <v>3500</v>
          </cell>
          <cell r="E184">
            <v>3514</v>
          </cell>
        </row>
        <row r="185">
          <cell r="D185">
            <v>3000</v>
          </cell>
          <cell r="E185">
            <v>3506</v>
          </cell>
        </row>
        <row r="186">
          <cell r="D186">
            <v>3000</v>
          </cell>
          <cell r="E186">
            <v>3486</v>
          </cell>
        </row>
        <row r="187">
          <cell r="D187">
            <v>3000</v>
          </cell>
          <cell r="E187">
            <v>3485</v>
          </cell>
        </row>
        <row r="188">
          <cell r="D188">
            <v>3300</v>
          </cell>
          <cell r="E188">
            <v>3449</v>
          </cell>
        </row>
        <row r="189">
          <cell r="D189">
            <v>3000</v>
          </cell>
          <cell r="E189">
            <v>3440</v>
          </cell>
        </row>
        <row r="190">
          <cell r="D190">
            <v>3000</v>
          </cell>
          <cell r="E190">
            <v>3407</v>
          </cell>
        </row>
        <row r="191">
          <cell r="D191">
            <v>3100</v>
          </cell>
          <cell r="E191">
            <v>3395</v>
          </cell>
        </row>
        <row r="192">
          <cell r="D192">
            <v>3000</v>
          </cell>
          <cell r="E192">
            <v>3385</v>
          </cell>
        </row>
        <row r="193">
          <cell r="D193">
            <v>3000</v>
          </cell>
          <cell r="E193">
            <v>3383</v>
          </cell>
        </row>
        <row r="194">
          <cell r="D194">
            <v>3300</v>
          </cell>
          <cell r="E194">
            <v>3366</v>
          </cell>
        </row>
        <row r="195">
          <cell r="D195">
            <v>3300</v>
          </cell>
          <cell r="E195">
            <v>3350</v>
          </cell>
        </row>
        <row r="196">
          <cell r="D196">
            <v>3000</v>
          </cell>
          <cell r="E196">
            <v>3330</v>
          </cell>
        </row>
        <row r="197">
          <cell r="D197">
            <v>3000</v>
          </cell>
          <cell r="E197">
            <v>3320</v>
          </cell>
        </row>
        <row r="198">
          <cell r="D198">
            <v>3000</v>
          </cell>
          <cell r="E198">
            <v>3319</v>
          </cell>
        </row>
        <row r="199">
          <cell r="D199">
            <v>2800</v>
          </cell>
          <cell r="E199">
            <v>3315</v>
          </cell>
        </row>
        <row r="200">
          <cell r="D200">
            <v>3300</v>
          </cell>
          <cell r="E200">
            <v>3315</v>
          </cell>
        </row>
        <row r="201">
          <cell r="D201">
            <v>3000</v>
          </cell>
          <cell r="E201">
            <v>3292</v>
          </cell>
        </row>
        <row r="202">
          <cell r="D202">
            <v>3000</v>
          </cell>
          <cell r="E202">
            <v>3275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3255</v>
          </cell>
        </row>
        <row r="205">
          <cell r="D205">
            <v>3200</v>
          </cell>
          <cell r="E205">
            <v>3205</v>
          </cell>
        </row>
        <row r="206">
          <cell r="D206">
            <v>3000</v>
          </cell>
          <cell r="E206">
            <v>3190</v>
          </cell>
        </row>
        <row r="207">
          <cell r="D207">
            <v>2800</v>
          </cell>
          <cell r="E207">
            <v>3175</v>
          </cell>
        </row>
        <row r="208">
          <cell r="D208">
            <v>3000</v>
          </cell>
          <cell r="E208">
            <v>3160</v>
          </cell>
        </row>
        <row r="209">
          <cell r="D209">
            <v>3000</v>
          </cell>
          <cell r="E209">
            <v>3148</v>
          </cell>
        </row>
        <row r="210">
          <cell r="D210">
            <v>3000</v>
          </cell>
          <cell r="E210">
            <v>3133</v>
          </cell>
        </row>
        <row r="211">
          <cell r="D211">
            <v>2500</v>
          </cell>
          <cell r="E211">
            <v>3120</v>
          </cell>
        </row>
        <row r="212">
          <cell r="D212">
            <v>2500</v>
          </cell>
          <cell r="E212">
            <v>3105</v>
          </cell>
        </row>
        <row r="213">
          <cell r="D213">
            <v>3000</v>
          </cell>
          <cell r="E213">
            <v>3105</v>
          </cell>
        </row>
        <row r="214">
          <cell r="D214">
            <v>2600</v>
          </cell>
          <cell r="E214">
            <v>3081</v>
          </cell>
        </row>
        <row r="215">
          <cell r="D215">
            <v>3000</v>
          </cell>
          <cell r="E215">
            <v>3080</v>
          </cell>
        </row>
        <row r="216">
          <cell r="D216">
            <v>3000</v>
          </cell>
          <cell r="E216">
            <v>3061</v>
          </cell>
        </row>
        <row r="217">
          <cell r="D217">
            <v>3000</v>
          </cell>
          <cell r="E217">
            <v>3058</v>
          </cell>
        </row>
        <row r="218">
          <cell r="D218">
            <v>3000</v>
          </cell>
          <cell r="E218">
            <v>3048</v>
          </cell>
        </row>
        <row r="219">
          <cell r="D219">
            <v>3000</v>
          </cell>
          <cell r="E219">
            <v>3045</v>
          </cell>
        </row>
        <row r="220">
          <cell r="D220">
            <v>3000</v>
          </cell>
          <cell r="E220">
            <v>3035</v>
          </cell>
        </row>
        <row r="221">
          <cell r="D221">
            <v>3000</v>
          </cell>
          <cell r="E221">
            <v>3034</v>
          </cell>
        </row>
        <row r="222">
          <cell r="D222">
            <v>3000</v>
          </cell>
          <cell r="E222">
            <v>3030</v>
          </cell>
        </row>
        <row r="223">
          <cell r="D223">
            <v>3000</v>
          </cell>
          <cell r="E223">
            <v>3030</v>
          </cell>
        </row>
        <row r="224">
          <cell r="D224">
            <v>2500</v>
          </cell>
          <cell r="E224">
            <v>3000</v>
          </cell>
        </row>
        <row r="225">
          <cell r="D225">
            <v>3000</v>
          </cell>
          <cell r="E225">
            <v>3000</v>
          </cell>
        </row>
        <row r="226">
          <cell r="D226">
            <v>2500</v>
          </cell>
          <cell r="E226">
            <v>2935</v>
          </cell>
        </row>
        <row r="227">
          <cell r="D227">
            <v>2827</v>
          </cell>
          <cell r="E227">
            <v>2925</v>
          </cell>
        </row>
        <row r="228">
          <cell r="D228">
            <v>2700</v>
          </cell>
          <cell r="E228">
            <v>2923</v>
          </cell>
        </row>
        <row r="229">
          <cell r="D229">
            <v>850</v>
          </cell>
          <cell r="E229">
            <v>2879</v>
          </cell>
        </row>
        <row r="230">
          <cell r="D230">
            <v>1000</v>
          </cell>
          <cell r="E230">
            <v>2870</v>
          </cell>
        </row>
        <row r="231">
          <cell r="D231">
            <v>2600</v>
          </cell>
          <cell r="E231">
            <v>2857</v>
          </cell>
        </row>
        <row r="232">
          <cell r="D232">
            <v>2500</v>
          </cell>
          <cell r="E232">
            <v>2856</v>
          </cell>
        </row>
        <row r="233">
          <cell r="D233">
            <v>2500</v>
          </cell>
          <cell r="E233">
            <v>2804.16</v>
          </cell>
        </row>
        <row r="234">
          <cell r="D234">
            <v>2000</v>
          </cell>
          <cell r="E234">
            <v>2804</v>
          </cell>
        </row>
        <row r="235">
          <cell r="D235">
            <v>2500</v>
          </cell>
          <cell r="E235">
            <v>2746</v>
          </cell>
        </row>
        <row r="236">
          <cell r="D236">
            <v>2500</v>
          </cell>
          <cell r="E236">
            <v>2725</v>
          </cell>
        </row>
        <row r="237">
          <cell r="D237">
            <v>2500</v>
          </cell>
          <cell r="E237">
            <v>2705</v>
          </cell>
        </row>
        <row r="238">
          <cell r="D238">
            <v>2500</v>
          </cell>
          <cell r="E238">
            <v>2669</v>
          </cell>
        </row>
        <row r="239">
          <cell r="D239">
            <v>2500</v>
          </cell>
          <cell r="E239">
            <v>2650</v>
          </cell>
        </row>
        <row r="240">
          <cell r="D240">
            <v>1800</v>
          </cell>
          <cell r="E240">
            <v>2635</v>
          </cell>
        </row>
        <row r="241">
          <cell r="D241">
            <v>1500</v>
          </cell>
          <cell r="E241">
            <v>2630</v>
          </cell>
        </row>
        <row r="242">
          <cell r="D242">
            <v>2500</v>
          </cell>
          <cell r="E242">
            <v>2600</v>
          </cell>
        </row>
        <row r="243">
          <cell r="D243">
            <v>2500</v>
          </cell>
          <cell r="E243">
            <v>2594</v>
          </cell>
        </row>
        <row r="244">
          <cell r="D244">
            <v>2500</v>
          </cell>
          <cell r="E244">
            <v>2575</v>
          </cell>
        </row>
        <row r="245">
          <cell r="D245">
            <v>2500</v>
          </cell>
          <cell r="E245">
            <v>2565</v>
          </cell>
        </row>
        <row r="246">
          <cell r="D246">
            <v>2500</v>
          </cell>
          <cell r="E246">
            <v>2565</v>
          </cell>
        </row>
        <row r="247">
          <cell r="D247">
            <v>1500</v>
          </cell>
          <cell r="E247">
            <v>2560</v>
          </cell>
        </row>
        <row r="248">
          <cell r="D248">
            <v>2000</v>
          </cell>
          <cell r="E248">
            <v>2560</v>
          </cell>
        </row>
        <row r="249">
          <cell r="D249">
            <v>2500</v>
          </cell>
          <cell r="E249">
            <v>2560</v>
          </cell>
        </row>
        <row r="250">
          <cell r="D250">
            <v>2500</v>
          </cell>
          <cell r="E250">
            <v>2560</v>
          </cell>
        </row>
        <row r="251">
          <cell r="D251">
            <v>2000</v>
          </cell>
          <cell r="E251">
            <v>2545</v>
          </cell>
        </row>
        <row r="252">
          <cell r="D252">
            <v>2500</v>
          </cell>
          <cell r="E252">
            <v>2525</v>
          </cell>
        </row>
        <row r="253">
          <cell r="D253">
            <v>2500</v>
          </cell>
          <cell r="E253">
            <v>2520</v>
          </cell>
        </row>
        <row r="254">
          <cell r="D254">
            <v>2500</v>
          </cell>
          <cell r="E254">
            <v>2520</v>
          </cell>
        </row>
        <row r="255">
          <cell r="D255">
            <v>2500</v>
          </cell>
          <cell r="E255">
            <v>2501</v>
          </cell>
        </row>
        <row r="256">
          <cell r="D256">
            <v>2500</v>
          </cell>
          <cell r="E256">
            <v>2500</v>
          </cell>
        </row>
        <row r="257">
          <cell r="D257">
            <v>2500</v>
          </cell>
          <cell r="E257">
            <v>2500</v>
          </cell>
        </row>
        <row r="258">
          <cell r="D258">
            <v>2500</v>
          </cell>
          <cell r="E258">
            <v>2500</v>
          </cell>
        </row>
        <row r="259">
          <cell r="D259">
            <v>2000</v>
          </cell>
          <cell r="E259">
            <v>2410</v>
          </cell>
        </row>
        <row r="260">
          <cell r="D260">
            <v>2000</v>
          </cell>
          <cell r="E260">
            <v>2405</v>
          </cell>
        </row>
        <row r="261">
          <cell r="D261">
            <v>2000</v>
          </cell>
          <cell r="E261">
            <v>2405</v>
          </cell>
        </row>
        <row r="262">
          <cell r="D262">
            <v>1800</v>
          </cell>
          <cell r="E262">
            <v>2361</v>
          </cell>
        </row>
        <row r="263">
          <cell r="D263">
            <v>2000</v>
          </cell>
          <cell r="E263">
            <v>2321</v>
          </cell>
        </row>
        <row r="264">
          <cell r="D264">
            <v>2100</v>
          </cell>
          <cell r="E264">
            <v>2305</v>
          </cell>
        </row>
        <row r="265">
          <cell r="D265">
            <v>2000</v>
          </cell>
          <cell r="E265">
            <v>2300</v>
          </cell>
        </row>
        <row r="266">
          <cell r="D266">
            <v>2000</v>
          </cell>
          <cell r="E266">
            <v>2287</v>
          </cell>
        </row>
        <row r="267">
          <cell r="D267">
            <v>2000</v>
          </cell>
          <cell r="E267">
            <v>2257</v>
          </cell>
        </row>
        <row r="268">
          <cell r="D268">
            <v>2000</v>
          </cell>
          <cell r="E268">
            <v>2245</v>
          </cell>
        </row>
        <row r="269">
          <cell r="D269">
            <v>2000</v>
          </cell>
          <cell r="E269">
            <v>2202</v>
          </cell>
        </row>
        <row r="270">
          <cell r="D270">
            <v>2000</v>
          </cell>
          <cell r="E270">
            <v>2193</v>
          </cell>
        </row>
        <row r="271">
          <cell r="D271">
            <v>1900</v>
          </cell>
          <cell r="E271">
            <v>2182</v>
          </cell>
        </row>
        <row r="272">
          <cell r="D272">
            <v>2000</v>
          </cell>
          <cell r="E272">
            <v>2155</v>
          </cell>
        </row>
        <row r="273">
          <cell r="D273">
            <v>2000</v>
          </cell>
          <cell r="E273">
            <v>2152</v>
          </cell>
        </row>
        <row r="274">
          <cell r="D274">
            <v>2000</v>
          </cell>
          <cell r="E274">
            <v>2145</v>
          </cell>
        </row>
        <row r="275">
          <cell r="D275">
            <v>1500</v>
          </cell>
          <cell r="E275">
            <v>2140</v>
          </cell>
        </row>
        <row r="276">
          <cell r="D276">
            <v>2100</v>
          </cell>
          <cell r="E276">
            <v>2140</v>
          </cell>
        </row>
        <row r="277">
          <cell r="D277">
            <v>2100</v>
          </cell>
          <cell r="E277">
            <v>2119.9899999999998</v>
          </cell>
        </row>
        <row r="278">
          <cell r="D278">
            <v>2000</v>
          </cell>
          <cell r="E278">
            <v>2110</v>
          </cell>
        </row>
        <row r="279">
          <cell r="D279">
            <v>2000</v>
          </cell>
          <cell r="E279">
            <v>2107</v>
          </cell>
        </row>
        <row r="280">
          <cell r="D280">
            <v>1500</v>
          </cell>
          <cell r="E280">
            <v>2102</v>
          </cell>
        </row>
        <row r="281">
          <cell r="D281">
            <v>700</v>
          </cell>
          <cell r="E281">
            <v>2100</v>
          </cell>
        </row>
        <row r="282">
          <cell r="D282">
            <v>2000</v>
          </cell>
          <cell r="E282">
            <v>2100</v>
          </cell>
        </row>
        <row r="283">
          <cell r="D283">
            <v>1800</v>
          </cell>
          <cell r="E283">
            <v>2086</v>
          </cell>
        </row>
        <row r="284">
          <cell r="D284">
            <v>1800</v>
          </cell>
          <cell r="E284">
            <v>2076</v>
          </cell>
        </row>
        <row r="285">
          <cell r="D285">
            <v>2000</v>
          </cell>
          <cell r="E285">
            <v>2060</v>
          </cell>
        </row>
        <row r="286">
          <cell r="D286">
            <v>2000</v>
          </cell>
          <cell r="E286">
            <v>2055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2050</v>
          </cell>
        </row>
        <row r="289">
          <cell r="D289">
            <v>2000</v>
          </cell>
          <cell r="E289">
            <v>2047</v>
          </cell>
        </row>
        <row r="290">
          <cell r="D290">
            <v>2000</v>
          </cell>
          <cell r="E290">
            <v>2041</v>
          </cell>
        </row>
        <row r="291">
          <cell r="D291">
            <v>2000</v>
          </cell>
          <cell r="E291">
            <v>2030</v>
          </cell>
        </row>
        <row r="292">
          <cell r="D292">
            <v>2000</v>
          </cell>
          <cell r="E292">
            <v>2025</v>
          </cell>
        </row>
        <row r="293">
          <cell r="D293">
            <v>2000</v>
          </cell>
          <cell r="E293">
            <v>2020</v>
          </cell>
        </row>
        <row r="294">
          <cell r="D294">
            <v>1600</v>
          </cell>
          <cell r="E294">
            <v>2015</v>
          </cell>
        </row>
        <row r="295">
          <cell r="D295">
            <v>2000</v>
          </cell>
          <cell r="E295">
            <v>2015</v>
          </cell>
        </row>
        <row r="296">
          <cell r="D296">
            <v>1500</v>
          </cell>
          <cell r="E296">
            <v>2002.22</v>
          </cell>
        </row>
        <row r="297">
          <cell r="D297">
            <v>2000</v>
          </cell>
          <cell r="E297">
            <v>2000</v>
          </cell>
        </row>
        <row r="298">
          <cell r="D298">
            <v>2000</v>
          </cell>
          <cell r="E298">
            <v>2000</v>
          </cell>
        </row>
        <row r="299">
          <cell r="D299">
            <v>2000</v>
          </cell>
          <cell r="E299">
            <v>2000</v>
          </cell>
        </row>
        <row r="300">
          <cell r="D300">
            <v>1750</v>
          </cell>
          <cell r="E300">
            <v>1955</v>
          </cell>
        </row>
        <row r="301">
          <cell r="D301">
            <v>1500</v>
          </cell>
          <cell r="E301">
            <v>1876</v>
          </cell>
        </row>
        <row r="302">
          <cell r="D302">
            <v>1000</v>
          </cell>
          <cell r="E302">
            <v>1860</v>
          </cell>
        </row>
        <row r="303">
          <cell r="D303">
            <v>1000</v>
          </cell>
          <cell r="E303">
            <v>1855</v>
          </cell>
        </row>
        <row r="304">
          <cell r="D304">
            <v>1300</v>
          </cell>
          <cell r="E304">
            <v>1835</v>
          </cell>
        </row>
        <row r="305">
          <cell r="D305">
            <v>1500</v>
          </cell>
          <cell r="E305">
            <v>1826</v>
          </cell>
        </row>
        <row r="306">
          <cell r="D306">
            <v>1500</v>
          </cell>
          <cell r="E306">
            <v>1820</v>
          </cell>
        </row>
        <row r="307">
          <cell r="D307">
            <v>1800</v>
          </cell>
          <cell r="E307">
            <v>1805</v>
          </cell>
        </row>
        <row r="308">
          <cell r="D308">
            <v>1500</v>
          </cell>
          <cell r="E308">
            <v>1800</v>
          </cell>
        </row>
        <row r="309">
          <cell r="D309">
            <v>1500</v>
          </cell>
          <cell r="E309">
            <v>1788.57</v>
          </cell>
        </row>
        <row r="310">
          <cell r="D310">
            <v>1500</v>
          </cell>
          <cell r="E310">
            <v>1766</v>
          </cell>
        </row>
        <row r="311">
          <cell r="D311">
            <v>1700</v>
          </cell>
          <cell r="E311">
            <v>1700.01</v>
          </cell>
        </row>
        <row r="312">
          <cell r="D312">
            <v>1551</v>
          </cell>
          <cell r="E312">
            <v>1686</v>
          </cell>
        </row>
        <row r="313">
          <cell r="D313">
            <v>1500</v>
          </cell>
          <cell r="E313">
            <v>1661</v>
          </cell>
        </row>
        <row r="314">
          <cell r="D314">
            <v>1650</v>
          </cell>
          <cell r="E314">
            <v>1660</v>
          </cell>
        </row>
        <row r="315">
          <cell r="D315">
            <v>1500</v>
          </cell>
          <cell r="E315">
            <v>1650.69</v>
          </cell>
        </row>
        <row r="316">
          <cell r="D316">
            <v>1500</v>
          </cell>
          <cell r="E316">
            <v>1650</v>
          </cell>
        </row>
        <row r="317">
          <cell r="D317">
            <v>1500</v>
          </cell>
          <cell r="E317">
            <v>1635</v>
          </cell>
        </row>
        <row r="318">
          <cell r="D318">
            <v>1200</v>
          </cell>
          <cell r="E318">
            <v>1616.14</v>
          </cell>
        </row>
        <row r="319">
          <cell r="D319">
            <v>1000</v>
          </cell>
          <cell r="E319">
            <v>1610</v>
          </cell>
        </row>
        <row r="320">
          <cell r="D320">
            <v>1500</v>
          </cell>
          <cell r="E320">
            <v>1587</v>
          </cell>
        </row>
        <row r="321">
          <cell r="D321">
            <v>1500</v>
          </cell>
          <cell r="E321">
            <v>1565</v>
          </cell>
        </row>
        <row r="322">
          <cell r="D322">
            <v>1500</v>
          </cell>
          <cell r="E322">
            <v>1536</v>
          </cell>
        </row>
        <row r="323">
          <cell r="D323">
            <v>1000</v>
          </cell>
          <cell r="E323">
            <v>1534</v>
          </cell>
        </row>
        <row r="324">
          <cell r="D324">
            <v>1000</v>
          </cell>
          <cell r="E324">
            <v>1532</v>
          </cell>
        </row>
        <row r="325">
          <cell r="D325">
            <v>1500</v>
          </cell>
          <cell r="E325">
            <v>1527.5</v>
          </cell>
        </row>
        <row r="326">
          <cell r="D326">
            <v>1500</v>
          </cell>
          <cell r="E326">
            <v>1510</v>
          </cell>
        </row>
        <row r="327">
          <cell r="D327">
            <v>1500</v>
          </cell>
          <cell r="E327">
            <v>1500</v>
          </cell>
        </row>
        <row r="328">
          <cell r="D328">
            <v>800</v>
          </cell>
          <cell r="E328">
            <v>1365</v>
          </cell>
        </row>
        <row r="329">
          <cell r="D329">
            <v>1150</v>
          </cell>
          <cell r="E329">
            <v>1330</v>
          </cell>
        </row>
        <row r="330">
          <cell r="D330">
            <v>1250</v>
          </cell>
          <cell r="E330">
            <v>1316</v>
          </cell>
        </row>
        <row r="331">
          <cell r="D331">
            <v>1000</v>
          </cell>
          <cell r="E331">
            <v>1312</v>
          </cell>
        </row>
        <row r="332">
          <cell r="D332">
            <v>1250</v>
          </cell>
          <cell r="E332">
            <v>1300</v>
          </cell>
        </row>
        <row r="333">
          <cell r="D333">
            <v>1050</v>
          </cell>
          <cell r="E333">
            <v>1296</v>
          </cell>
        </row>
        <row r="334">
          <cell r="D334">
            <v>1000</v>
          </cell>
          <cell r="E334">
            <v>1280</v>
          </cell>
        </row>
        <row r="335">
          <cell r="D335">
            <v>1000</v>
          </cell>
          <cell r="E335">
            <v>1275</v>
          </cell>
        </row>
        <row r="336">
          <cell r="D336">
            <v>1000</v>
          </cell>
          <cell r="E336">
            <v>1260</v>
          </cell>
        </row>
        <row r="337">
          <cell r="D337">
            <v>1200</v>
          </cell>
          <cell r="E337">
            <v>1256</v>
          </cell>
        </row>
        <row r="338">
          <cell r="D338">
            <v>1250</v>
          </cell>
          <cell r="E338">
            <v>1250</v>
          </cell>
        </row>
        <row r="339">
          <cell r="D339">
            <v>800</v>
          </cell>
          <cell r="E339">
            <v>1246</v>
          </cell>
        </row>
        <row r="340">
          <cell r="D340">
            <v>700</v>
          </cell>
          <cell r="E340">
            <v>1225</v>
          </cell>
        </row>
        <row r="341">
          <cell r="D341">
            <v>750</v>
          </cell>
          <cell r="E341">
            <v>1220</v>
          </cell>
        </row>
        <row r="342">
          <cell r="D342">
            <v>1000</v>
          </cell>
          <cell r="E342">
            <v>1218</v>
          </cell>
        </row>
        <row r="343">
          <cell r="D343">
            <v>978</v>
          </cell>
          <cell r="E343">
            <v>1216</v>
          </cell>
        </row>
        <row r="344">
          <cell r="D344">
            <v>1000</v>
          </cell>
          <cell r="E344">
            <v>1200</v>
          </cell>
        </row>
        <row r="345">
          <cell r="D345">
            <v>1200</v>
          </cell>
          <cell r="E345">
            <v>1200</v>
          </cell>
        </row>
        <row r="346">
          <cell r="D346">
            <v>1000</v>
          </cell>
          <cell r="E346">
            <v>1197</v>
          </cell>
        </row>
        <row r="347">
          <cell r="D347">
            <v>900</v>
          </cell>
          <cell r="E347">
            <v>1175</v>
          </cell>
        </row>
        <row r="348">
          <cell r="D348">
            <v>960</v>
          </cell>
          <cell r="E348">
            <v>1142</v>
          </cell>
        </row>
        <row r="349">
          <cell r="D349">
            <v>1000</v>
          </cell>
          <cell r="E349">
            <v>1130</v>
          </cell>
        </row>
        <row r="350">
          <cell r="D350">
            <v>1100</v>
          </cell>
          <cell r="E350">
            <v>1125</v>
          </cell>
        </row>
        <row r="351">
          <cell r="D351">
            <v>1000</v>
          </cell>
          <cell r="E351">
            <v>1120</v>
          </cell>
        </row>
        <row r="352">
          <cell r="D352">
            <v>1000</v>
          </cell>
          <cell r="E352">
            <v>1119</v>
          </cell>
        </row>
        <row r="353">
          <cell r="D353">
            <v>500</v>
          </cell>
          <cell r="E353">
            <v>1115</v>
          </cell>
        </row>
        <row r="354">
          <cell r="D354">
            <v>1050</v>
          </cell>
          <cell r="E354">
            <v>1115</v>
          </cell>
        </row>
        <row r="355">
          <cell r="D355">
            <v>1000</v>
          </cell>
          <cell r="E355">
            <v>1110</v>
          </cell>
        </row>
        <row r="356">
          <cell r="D356">
            <v>500</v>
          </cell>
          <cell r="E356">
            <v>1105</v>
          </cell>
        </row>
        <row r="357">
          <cell r="D357">
            <v>1000</v>
          </cell>
          <cell r="E357">
            <v>1101</v>
          </cell>
        </row>
        <row r="358">
          <cell r="D358">
            <v>500</v>
          </cell>
          <cell r="E358">
            <v>1090</v>
          </cell>
        </row>
        <row r="359">
          <cell r="D359">
            <v>1000</v>
          </cell>
          <cell r="E359">
            <v>1078</v>
          </cell>
        </row>
        <row r="360">
          <cell r="D360">
            <v>1000</v>
          </cell>
          <cell r="E360">
            <v>1066.8</v>
          </cell>
        </row>
        <row r="361">
          <cell r="D361">
            <v>1000</v>
          </cell>
          <cell r="E361">
            <v>1064</v>
          </cell>
        </row>
        <row r="362">
          <cell r="D362">
            <v>1000</v>
          </cell>
          <cell r="E362">
            <v>1063</v>
          </cell>
        </row>
        <row r="363">
          <cell r="D363">
            <v>500</v>
          </cell>
          <cell r="E363">
            <v>1055</v>
          </cell>
        </row>
        <row r="364">
          <cell r="D364">
            <v>1000</v>
          </cell>
          <cell r="E364">
            <v>1046</v>
          </cell>
        </row>
        <row r="365">
          <cell r="D365">
            <v>750</v>
          </cell>
          <cell r="E365">
            <v>1043</v>
          </cell>
        </row>
        <row r="366">
          <cell r="D366">
            <v>1000</v>
          </cell>
          <cell r="E366">
            <v>1035</v>
          </cell>
        </row>
        <row r="367">
          <cell r="D367">
            <v>1000</v>
          </cell>
          <cell r="E367">
            <v>1035</v>
          </cell>
        </row>
        <row r="368">
          <cell r="D368">
            <v>800</v>
          </cell>
          <cell r="E368">
            <v>1030</v>
          </cell>
        </row>
        <row r="369">
          <cell r="D369">
            <v>900</v>
          </cell>
          <cell r="E369">
            <v>1025</v>
          </cell>
        </row>
        <row r="370">
          <cell r="D370">
            <v>500</v>
          </cell>
          <cell r="E370">
            <v>1010</v>
          </cell>
        </row>
        <row r="371">
          <cell r="D371">
            <v>1000</v>
          </cell>
          <cell r="E371">
            <v>1000.99</v>
          </cell>
        </row>
        <row r="372">
          <cell r="D372">
            <v>1000</v>
          </cell>
          <cell r="E372">
            <v>1000</v>
          </cell>
        </row>
        <row r="373">
          <cell r="D373">
            <v>750</v>
          </cell>
          <cell r="E373">
            <v>971</v>
          </cell>
        </row>
        <row r="374">
          <cell r="D374">
            <v>900</v>
          </cell>
          <cell r="E374">
            <v>905</v>
          </cell>
        </row>
        <row r="375">
          <cell r="D375">
            <v>800</v>
          </cell>
          <cell r="E375">
            <v>900</v>
          </cell>
        </row>
        <row r="376">
          <cell r="D376">
            <v>800</v>
          </cell>
          <cell r="E376">
            <v>875</v>
          </cell>
        </row>
        <row r="377">
          <cell r="D377">
            <v>500</v>
          </cell>
          <cell r="E377">
            <v>791</v>
          </cell>
        </row>
        <row r="378">
          <cell r="D378">
            <v>600</v>
          </cell>
          <cell r="E378">
            <v>780</v>
          </cell>
        </row>
        <row r="379">
          <cell r="D379">
            <v>650</v>
          </cell>
          <cell r="E379">
            <v>760</v>
          </cell>
        </row>
        <row r="380">
          <cell r="D380">
            <v>700</v>
          </cell>
          <cell r="E380">
            <v>730</v>
          </cell>
        </row>
        <row r="381">
          <cell r="D381">
            <v>600</v>
          </cell>
          <cell r="E381">
            <v>718</v>
          </cell>
        </row>
        <row r="382">
          <cell r="D382">
            <v>500</v>
          </cell>
          <cell r="E382">
            <v>695</v>
          </cell>
        </row>
        <row r="383">
          <cell r="D383">
            <v>500</v>
          </cell>
          <cell r="E383">
            <v>660</v>
          </cell>
        </row>
        <row r="384">
          <cell r="D384">
            <v>650</v>
          </cell>
          <cell r="E384">
            <v>658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350</v>
          </cell>
          <cell r="E390">
            <v>593</v>
          </cell>
        </row>
        <row r="391">
          <cell r="D391">
            <v>250</v>
          </cell>
          <cell r="E391">
            <v>570</v>
          </cell>
        </row>
        <row r="392">
          <cell r="D392">
            <v>500</v>
          </cell>
          <cell r="E392">
            <v>570</v>
          </cell>
        </row>
        <row r="393">
          <cell r="D393">
            <v>500</v>
          </cell>
          <cell r="E393">
            <v>570</v>
          </cell>
        </row>
        <row r="394">
          <cell r="D394">
            <v>500</v>
          </cell>
          <cell r="E394">
            <v>550</v>
          </cell>
        </row>
        <row r="395">
          <cell r="D395">
            <v>500</v>
          </cell>
          <cell r="E395">
            <v>537</v>
          </cell>
        </row>
        <row r="396">
          <cell r="D396">
            <v>500</v>
          </cell>
          <cell r="E396">
            <v>530.11</v>
          </cell>
        </row>
        <row r="397">
          <cell r="D397">
            <v>500</v>
          </cell>
          <cell r="E397">
            <v>530</v>
          </cell>
        </row>
        <row r="398">
          <cell r="D398">
            <v>500</v>
          </cell>
          <cell r="E398">
            <v>520</v>
          </cell>
        </row>
        <row r="399">
          <cell r="D399">
            <v>250</v>
          </cell>
          <cell r="E399">
            <v>505</v>
          </cell>
        </row>
        <row r="400">
          <cell r="D400">
            <v>500</v>
          </cell>
          <cell r="E400">
            <v>501</v>
          </cell>
        </row>
        <row r="401">
          <cell r="D401">
            <v>450</v>
          </cell>
          <cell r="E401">
            <v>485</v>
          </cell>
        </row>
        <row r="402">
          <cell r="D402">
            <v>400</v>
          </cell>
          <cell r="E402">
            <v>400</v>
          </cell>
        </row>
        <row r="403">
          <cell r="D403">
            <v>250</v>
          </cell>
          <cell r="E403">
            <v>375</v>
          </cell>
        </row>
        <row r="404">
          <cell r="D404">
            <v>350</v>
          </cell>
          <cell r="E404">
            <v>355</v>
          </cell>
        </row>
        <row r="405">
          <cell r="D405">
            <v>250</v>
          </cell>
          <cell r="E405">
            <v>350</v>
          </cell>
        </row>
        <row r="406">
          <cell r="D406">
            <v>300</v>
          </cell>
          <cell r="E406">
            <v>312</v>
          </cell>
        </row>
        <row r="407">
          <cell r="D407">
            <v>200</v>
          </cell>
          <cell r="E407">
            <v>277</v>
          </cell>
        </row>
        <row r="408">
          <cell r="D408">
            <v>250</v>
          </cell>
          <cell r="E408">
            <v>251</v>
          </cell>
        </row>
        <row r="409">
          <cell r="D409">
            <v>250</v>
          </cell>
          <cell r="E409">
            <v>250</v>
          </cell>
        </row>
        <row r="410">
          <cell r="D410">
            <v>100</v>
          </cell>
          <cell r="E410">
            <v>225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Perez" refreshedDate="44614.449143518519" createdVersion="7" refreshedVersion="7" minRefreshableVersion="3" recordCount="4114" xr:uid="{E7855E47-917B-8643-80D9-C5D313FC35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Perez" refreshedDate="44614.473160879628" createdVersion="7" refreshedVersion="7" minRefreshableVersion="3" recordCount="4115" xr:uid="{F7A0DED7-10B8-B943-9823-58641AE8C2D6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ation" numFmtId="165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 " numFmtId="165">
      <sharedItems containsSemiMixedTypes="0" containsNonDate="0" containsDate="1" containsString="0" minDate="1970-01-01T00:00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3-09-20T20:17:27"/>
        <d v="2017-02-09T07:16:4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6-10-31T04:00:00"/>
        <d v="2015-07-23T03:11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4-08-08T00:00:00"/>
        <d v="2015-10-24T04:14:05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6-08-18T06:59:00"/>
        <d v="2017-02-17T16:05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4-08-01T01:00:00"/>
        <d v="2015-05-20T06:04:15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2-04-01T20:00:58"/>
        <d v="2015-05-11T19:32:31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5-09-02T00:28:25"/>
        <d v="2012-09-17T04:05:00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1-02-26T05:57:08"/>
        <d v="2016-04-27T14:58:27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8-11T18:31:40"/>
        <d v="2015-06-15T04:34:54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5-05-26T15:32:27"/>
        <d v="2014-09-26T01:35:00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5-11-25T15:49:11"/>
        <d v="2013-08-04T23:06:22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4-08-30T04:48:13"/>
        <d v="2013-11-27T06:41:54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6-04-13T21:02:45"/>
        <d v="2014-11-01T22:01:43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5-04-29T17:51:02"/>
        <d v="2013-10-18T03:59:00"/>
        <d v="2015-07-31T20:32:28"/>
        <d v="2014-11-05T17:34:00"/>
        <d v="2014-08-16T16:00:57"/>
        <d v="2016-08-01T18:13:30"/>
        <d v="2014-06-03T06:59:00"/>
        <d v="2011-09-24T08:10:54"/>
        <d v="2014-09-21T02:00:00"/>
        <d v="2015-01-30T16:53:34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5-06-14T00:20:55"/>
        <d v="2016-12-17T06:59:00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3-05-31T14:42:50"/>
        <d v="2014-07-22T16:09:28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1-05-17T09:39:24"/>
        <d v="2014-06-22T15:48:51"/>
        <d v="2015-10-11T05:00:00"/>
        <d v="2015-03-31T12:52:00"/>
        <d v="2012-10-05T22:44:10"/>
        <d v="2016-12-14T17:49:21"/>
        <d v="2016-04-22T05:06:14"/>
        <d v="2011-08-04T15:07:55"/>
        <d v="2015-06-21T22:25:00"/>
        <d v="2017-02-05T18:00:53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2-04-27T15:31:34"/>
        <d v="2011-07-22T01:39:05"/>
        <d v="2013-01-24T18:38:30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5-03-23T02:14:00"/>
        <d v="2014-01-04T04:09:05"/>
        <d v="2014-08-09T05:37:12"/>
        <d v="2015-04-08T08:53:21"/>
        <d v="2012-12-07T23:30:00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01-05T20:26:00"/>
        <d v="2015-12-28T06:00:00"/>
        <d v="2012-09-23T03:59:00"/>
        <d v="2014-12-08T16:31:55"/>
        <d v="2014-06-04T04:59:00"/>
        <d v="2015-07-16T17:24:36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5-11-27T01:00:00"/>
        <d v="2012-04-29T04:00:00"/>
        <d v="2015-06-26T23:00:00"/>
        <d v="2015-06-11T18:01:27"/>
        <d v="2015-06-21T03:31:22"/>
        <d v="2011-07-31T06:59:00"/>
        <d v="2016-12-28T16:49:00"/>
        <d v="2017-03-16T16:01:01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5-02-13T14:48:36"/>
        <d v="2012-01-13T06:34:48"/>
        <d v="2015-12-04T19:01:26"/>
        <d v="2016-08-19T16:00:50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5-10-01T05:00:00"/>
        <d v="2012-05-09T02:00:04"/>
        <d v="2015-04-21T05:40:32"/>
        <d v="2015-08-23T14:14:55"/>
        <d v="2017-02-16T23:00:00"/>
        <d v="2011-05-09T05:59:00"/>
        <d v="2016-08-02T10:03:00"/>
        <d v="2014-06-25T01:37:59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4-07-26T07:00:00"/>
        <d v="2014-07-26T04:59:00"/>
        <d v="2015-07-13T20:06:00"/>
        <d v="2014-09-12T18:26:53"/>
        <d v="2011-12-01T15:02:15"/>
        <d v="2014-05-12T03:59:00"/>
        <d v="2014-05-18T14:39:33"/>
        <d v="2014-09-27T23:01:02"/>
        <d v="2017-01-16T01:49:22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3-25T02:53:08"/>
        <d v="2016-04-07T01:34:16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5-10-17T07:00:10"/>
        <d v="2012-12-05T09:23:41"/>
        <d v="2012-01-29T15:34:51"/>
        <d v="2012-10-06T09:59:00"/>
        <d v="2015-05-01T00:16:51"/>
        <d v="2015-12-14T05:59:00"/>
        <d v="2013-08-23T19:04:29"/>
        <d v="2015-04-16T18:10:33"/>
        <d v="2014-11-16T08:05:48"/>
        <d v="2017-02-25T23:03:59"/>
        <d v="2014-06-21T04:59:00"/>
        <d v="2011-05-05T02:13:53"/>
        <d v="2014-06-01T03:59:00"/>
        <d v="2014-06-15T15:16:04"/>
        <d v="2013-10-16T09:59:00"/>
        <d v="2017-03-25T04:33:00"/>
        <d v="2015-07-08T18:30:00"/>
        <d v="2015-03-06T21:04:52"/>
        <d v="2016-07-24T11:28:48"/>
        <d v="2014-06-09T05:00:00"/>
        <d v="2015-01-18T18:33:38"/>
        <d v="2015-12-10T14:14:56"/>
        <d v="2015-05-22T13:00:00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6-06-10T03:00:00"/>
        <d v="2013-05-07T15:33:14"/>
        <d v="2015-10-21T12:45:33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8-17T10:05:40"/>
        <d v="2016-06-04T22:57:33"/>
        <d v="2012-05-05T17:25:43"/>
        <d v="2015-11-13T20:17:00"/>
        <d v="2016-03-03T05:59:00"/>
        <d v="2015-11-05T21:44:40"/>
        <d v="2016-08-24T21:42:08"/>
        <d v="2016-03-30T14:39:00"/>
        <d v="2015-08-05T18:36:00"/>
        <d v="2015-06-24T22:34:12"/>
        <d v="2015-03-07T15:18:45"/>
        <d v="2010-10-08T20:04:28"/>
        <d v="2015-04-23T05:40:07"/>
        <d v="2016-01-10T00:00:00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5-02-14T19:39:40"/>
        <d v="2014-10-19T13:01:24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6-11-11T22:00:00"/>
        <d v="2014-11-10T01:41:35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6-04-08T18:31:22"/>
        <d v="2017-02-18T23:59:00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2-21T19:58:39"/>
        <d v="2015-04-30T15:20:00"/>
        <d v="2015-06-08T00:23:53"/>
        <d v="2016-05-14T00:00:00"/>
        <d v="2014-10-01T04:00:00"/>
        <d v="2014-10-05T18:49:03"/>
        <d v="2016-03-04T23:19:28"/>
        <d v="2014-07-15T05:00:00"/>
        <d v="2013-01-26T05:09:34"/>
        <d v="2015-12-15T12:1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3-08-18T15:00:00"/>
        <d v="2016-02-04T07:50:33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5-08-12T05:32:39"/>
        <d v="2014-10-04T03:30:00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1-08-15T01:00:00"/>
        <d v="2015-01-04T04:43:58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5-04-01T03:59:00"/>
        <d v="2014-10-15T12:52:02"/>
        <d v="2013-07-11T20:01:43"/>
        <d v="2014-07-04T03:24:46"/>
        <d v="2010-01-01T06:00:00"/>
        <d v="2014-12-03T15:28:26"/>
        <d v="2014-11-08T21:13:23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5-05-17T03:00:00"/>
        <d v="2013-04-22T21:00:00"/>
        <d v="2013-01-05T17:58:41"/>
        <d v="2015-08-26T23:00:00"/>
        <d v="2014-07-06T05:08:50"/>
        <d v="2015-02-12T14:15:42"/>
        <d v="2015-04-13T17:17:5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6-04T17:42:46"/>
        <d v="2016-01-15T03:09:34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5-09-11T18:22:49"/>
        <d v="2016-09-04T01:36:22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7-02-05T16:44:00"/>
        <d v="2015-09-13T18:11:52"/>
        <d v="2016-05-16T10:26:05"/>
        <d v="2012-01-18T23:00:00"/>
        <d v="2015-07-11T14:30:00"/>
        <d v="2016-03-02T22:27:15"/>
        <d v="2012-01-28T04:04:19"/>
        <d v="2014-09-15T04:28:06"/>
        <d v="2014-07-13T10:58:33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5-10-06T16:30:47"/>
        <d v="2012-06-04T15:45:30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7-01-04T03:14:05"/>
        <d v="2015-11-18T07:15:58"/>
        <d v="2016-10-16T01:00:00"/>
        <d v="2015-12-05T00:00:00"/>
        <d v="2015-10-06T22:59:00"/>
        <d v="2015-09-16T17:56:11"/>
        <d v="2016-10-20T05:28:13"/>
        <d v="2017-01-13T17:04:21"/>
        <d v="2015-08-19T04:06:16"/>
        <d v="2016-07-22T05:26:00"/>
        <d v="2013-01-21T07:59:00"/>
        <d v="2014-09-09T12:35:46"/>
        <d v="2012-03-18T00:08:55"/>
        <d v="2011-09-19T14:30:22"/>
        <d v="2015-04-03T13:49:48"/>
        <d v="2014-10-30T20:36:53"/>
        <d v="2015-07-12T12:47:45"/>
        <d v="2012-10-10T16:08:09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4-11-27T15:21:23"/>
        <d v="2012-03-03T15:39:25"/>
        <d v="2015-08-01T14:00:00"/>
        <d v="2014-07-17T16:33:43"/>
        <d v="2015-05-09T21:14:18"/>
        <d v="2014-03-29T01:00:00"/>
        <d v="2014-08-03T02:59:56"/>
        <d v="2015-11-02T16:50:00"/>
        <d v="2014-02-06T20:31:11"/>
        <d v="2013-12-23T21:54:14"/>
        <d v="2016-10-06T15:15:32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11-09T14:32:00"/>
        <d v="2015-04-01T01:01:3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5-05-08T20:05:00"/>
        <d v="2014-12-19T01:53:04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5-03T22:51:00"/>
        <d v="2015-02-17T14:00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6-05-02T23:00:00"/>
        <d v="2012-09-01T01:21:02"/>
        <d v="2012-11-18T00:00:00"/>
        <d v="2014-09-05T13:39:00"/>
        <d v="2014-09-15T02:00:03"/>
        <d v="2015-04-10T22:27:28"/>
        <d v="2012-05-21T02:59:00"/>
        <d v="2015-06-25T18:07:39"/>
        <d v="2017-04-07T17:35:34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7-02-03T04:11:00"/>
        <d v="2014-11-04T18:33:42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7-01-17T21:10:36"/>
        <d v="2016-07-24T03:00:17"/>
        <d v="2016-10-14T21:10:47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6-11-14T12:14:02"/>
        <d v="2015-10-10T21:00:00"/>
        <d v="2011-09-28T17:30:08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4-08-25T23:28:26"/>
        <d v="2017-04-10T01:00:00"/>
        <d v="2016-01-17T18:01:01"/>
        <d v="2014-12-01T19:09:00"/>
        <d v="2017-01-27T18:29:51"/>
        <d v="2015-09-15T10:06:00"/>
        <d v="2016-04-21T04:00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12T17:34:40"/>
        <d v="2016-12-02T23:36:43"/>
        <d v="2016-07-09T04:00:00"/>
        <d v="2011-02-08T10:18:49"/>
        <d v="2015-10-29T15:06:47"/>
        <d v="2015-05-01T13:59:00"/>
        <d v="2015-01-30T23:02:10"/>
        <d v="2011-05-05T20:50:48"/>
        <d v="2016-09-01T17:32:01"/>
        <d v="2012-11-27T12:00:00"/>
        <d v="2013-12-19T18:56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1-04T13:16:06"/>
        <d v="2015-06-21T21:20:00"/>
        <d v="2015-06-10T15:04:31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2-12-07T02:00:00"/>
        <d v="2015-10-06T15:10:22"/>
        <d v="2014-08-29T18:40:11"/>
        <d v="2016-08-13T06:59:00"/>
        <d v="2016-08-19T02:27:2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4-05-29T17:50:00"/>
        <d v="2011-05-31T18:04:00"/>
        <d v="2015-09-11T01:04:19"/>
        <d v="2013-07-07T13:24:42"/>
        <d v="2012-09-23T17:15:48"/>
        <d v="2014-09-19T00:00:00"/>
        <d v="2015-08-31T17:31:15"/>
        <d v="2016-09-25T08:46:48"/>
        <d v="2016-02-20T02:45:35"/>
        <d v="2012-05-01T17:00:03"/>
        <d v="2015-10-30T14:00:12"/>
        <d v="2014-06-28T14:09:34"/>
        <d v="2011-09-24T17:02:33"/>
        <d v="2016-01-21T21:18:29"/>
        <d v="2015-02-21T22:05:25"/>
        <d v="2016-06-17T23:00:00"/>
        <d v="2016-12-08T16:15:52"/>
        <d v="2015-07-20T19:35:34"/>
        <d v="2015-01-24T04:59:00"/>
        <d v="2014-11-12T22:45:38"/>
        <d v="2016-07-17T04:19:09"/>
        <d v="2015-10-05T06:39:46"/>
        <d v="2011-05-03T03:59:00"/>
        <d v="2014-11-17T07:59:00"/>
        <d v="2015-03-01T06:59:00"/>
        <d v="2015-12-15T07:59:00"/>
        <d v="2015-12-30T16:12:33"/>
        <d v="2015-02-03T04:27:00"/>
        <d v="2014-01-01T05:26:00"/>
        <d v="2014-02-08T09:30:31"/>
        <d v="2009-12-01T04:59:00"/>
        <d v="2016-04-13T13:18:00"/>
        <d v="2016-03-14T00:12:53"/>
        <d v="2015-03-25T21:36:06"/>
        <d v="2015-02-17T04:59:00"/>
        <d v="2015-11-25T14:57:11"/>
        <d v="2011-06-14T00:35:27"/>
        <d v="2014-07-24T07:00:00"/>
        <d v="2015-02-27T17:11:15"/>
        <d v="2014-07-18T04:45:52"/>
        <d v="2012-05-10T17:00:00"/>
        <d v="2014-08-26T17:09:42"/>
        <d v="2015-02-03T02:00:00"/>
        <d v="2015-10-15T22:00:00"/>
        <d v="2013-01-09T08:48:55"/>
        <d v="2014-12-31T17:50:08"/>
        <d v="2014-07-12T18:11:07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5-04-23T12:50:46"/>
        <d v="2015-02-04T11:50:18"/>
        <d v="2017-04-05T19:41:54"/>
        <d v="2014-09-18T03:59:00"/>
        <d v="2014-08-29T20:43:05"/>
        <d v="2012-06-01T19:43:09"/>
        <d v="2016-10-08T14:43:32"/>
        <d v="2013-02-23T08:09:00"/>
        <d v="2016-11-19T22:00:00"/>
        <d v="2012-04-16T06:10:24"/>
        <d v="2015-01-15T19:00:28"/>
        <d v="2014-10-13T21:05:16"/>
        <d v="2016-09-03T14:02:55"/>
        <d v="2012-06-15T03:59:00"/>
        <d v="2016-08-07T03:00:00"/>
        <d v="2016-01-15T15:38:10"/>
        <d v="2014-08-08T22:28:00"/>
        <d v="2016-06-08T00:57:04"/>
        <d v="2011-06-15T03:59:00"/>
        <d v="2014-09-17T17:46:34"/>
        <d v="2016-05-21T09:02:18"/>
        <d v="2012-07-03T21:00:00"/>
        <d v="2015-05-13T01:37:17"/>
        <d v="2016-07-17T00:43:00"/>
        <d v="2014-09-03T04:59:00"/>
        <d v="2015-08-03T15:35:24"/>
        <d v="2011-08-01T15:34:15"/>
        <d v="2016-04-15T14:21:19"/>
        <d v="2015-09-24T19:09:25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4-25T05:11:23"/>
        <d v="2015-02-01T00:31:47"/>
        <d v="2016-03-18T20:20:12"/>
        <d v="2014-08-31T20:00:00"/>
        <d v="2016-11-24T17:11:00"/>
        <d v="2016-11-22T10:50:46"/>
        <d v="2016-05-15T01:22:19"/>
        <d v="2010-10-02T04:59:00"/>
        <d v="2014-05-15T17:53:06"/>
        <d v="2013-06-08T00:01:14"/>
        <d v="2014-06-01T01:44:24"/>
        <d v="2015-07-17T21:02:00"/>
        <d v="2016-03-07T04:59:00"/>
        <d v="2014-08-12T15:51:50"/>
        <d v="2014-06-06T13:11:42"/>
        <d v="2016-05-22T14:59:34"/>
        <d v="2015-01-27T23:13:07"/>
        <d v="2014-08-11T20:27:47"/>
        <d v="2014-07-18T23:48:24"/>
        <d v="2011-02-06T00:46:49"/>
        <d v="2013-03-02T07:59:00"/>
        <d v="2013-02-28T21:25:00"/>
        <d v="2014-09-01T15:30:34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4-09-12T19:34:44"/>
        <d v="2012-05-12T23:54:23"/>
        <d v="2010-07-05T04:00:00"/>
        <d v="2016-03-14T15:06:15"/>
        <d v="2016-07-22T15:02:20"/>
        <d v="2014-03-17T02:35:19"/>
        <d v="2014-08-10T17:20:48"/>
        <d v="2015-05-18T05:00:00"/>
        <d v="2015-09-04T09:27:53"/>
        <d v="2016-09-22T01:17:45"/>
        <d v="2015-09-23T20:34:24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4-02-06T17:01:24"/>
        <d v="2013-06-05T00:00:32"/>
        <d v="2016-01-10T00:51:36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4-20T18:25:4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5-05-30T18:10:00"/>
        <d v="2012-09-25T03:59:00"/>
        <d v="2017-03-01T03:00:00"/>
        <d v="2013-03-01T13:58:00"/>
        <d v="2015-05-15T17:01:52"/>
        <d v="2015-05-10T22:59:00"/>
        <d v="2016-02-21T22:36:37"/>
        <d v="2014-07-02T14:54:06"/>
        <d v="2014-12-15T13:12:57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5-08-01T22:24:54"/>
        <d v="2011-11-15T19:37:00"/>
        <d v="2013-04-07T20:52:18"/>
        <d v="2016-05-08T20:12:07"/>
        <d v="2016-03-11T23:34:05"/>
        <d v="2014-12-10T03:48:45"/>
        <d v="2014-06-19T15:33:51"/>
        <d v="2015-04-10T04:59:00"/>
        <d v="2015-01-11T04:59:00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7-17T10:32:59"/>
        <d v="2015-08-05T00:33:53"/>
        <d v="2012-06-04T17:19:55"/>
        <d v="2015-12-09T22:48:04"/>
        <d v="2013-11-26T06:30:59"/>
        <d v="2014-12-05T00:03:01"/>
        <d v="2015-07-20T22:46:32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6-03-08T04:59:00"/>
        <d v="2013-05-14T16:47:4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07-17T10:47:48"/>
        <d v="2016-12-10T11:00:00"/>
        <d v="2015-12-29T23:00:00"/>
        <d v="2014-08-29T18:45:11"/>
        <d v="2016-01-09T00:36:01"/>
        <d v="2016-06-17T14:00:00"/>
        <d v="2015-08-16T16:13:11"/>
        <d v="2015-07-21T06:59:00"/>
        <d v="2016-12-19T00:45:50"/>
        <d v="2014-08-09T21:57:05"/>
        <d v="2012-04-22T16:59:36"/>
        <d v="2016-08-14T22:45:43"/>
        <d v="2014-09-15T06:08:00"/>
        <d v="2016-07-03T19:59:00"/>
        <d v="2015-05-20T19:48:46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5-04-02T15:54:31"/>
        <d v="2015-06-13T01:43:00"/>
        <d v="2017-04-07T18:45:38"/>
        <d v="2016-01-14T18:16:56"/>
        <d v="2013-08-27T16:31:29"/>
        <d v="2014-04-14T23:00:00"/>
        <d v="2016-08-25T03:59:00"/>
        <d v="2012-06-16T09:59:00"/>
        <d v="2016-12-30T22:35:11"/>
        <d v="2014-05-17T04:32:45"/>
        <d v="2015-01-29T20:21:04"/>
        <d v="2016-04-27T13:16:00"/>
        <d v="2015-11-05T14:16:15"/>
        <d v="2012-04-13T14:17:15"/>
        <d v="2012-05-15T17:16:27"/>
        <d v="2014-06-06T23:00:00"/>
        <d v="2014-10-22T04:59:00"/>
        <d v="2013-05-04T14:00:34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5-05-07T10:09:54"/>
        <d v="2015-06-16T17:47:29"/>
        <d v="2015-03-28T22:07:06"/>
        <d v="2014-12-01T00:00:00"/>
        <d v="2015-10-28T19:54:00"/>
        <d v="2016-04-15T20:48:27"/>
        <d v="2016-02-11T17:05:53"/>
        <d v="2015-06-16T12:59:14"/>
        <d v="2014-07-31T16:45:59"/>
        <d v="2013-05-01T21:42:37"/>
        <d v="2012-08-25T18:11:42"/>
        <d v="2015-07-18T20:14:16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4-18T00:37:00"/>
        <d v="2015-02-28T04:59:00"/>
        <d v="2014-08-30T05:30:00"/>
        <d v="2015-06-30T21:06:08"/>
        <d v="2016-11-30T17:00:00"/>
        <d v="2015-07-01T06:00:00"/>
        <d v="2017-04-08T12:54:05"/>
        <d v="2015-06-14T19:19:00"/>
        <d v="2012-05-29T19:55:05"/>
        <d v="2016-12-13T07:59:00"/>
        <d v="2014-08-02T14:00:00"/>
        <d v="2016-02-20T21:05:00"/>
        <d v="2016-10-27T06:40:34"/>
        <d v="2012-01-25T23:49:52"/>
        <d v="2015-02-28T15:10:00"/>
        <d v="2012-10-19T23:00:57"/>
        <d v="2014-09-19T18:18:21"/>
        <d v="2017-03-31T22:59:00"/>
        <d v="2014-10-08T12:16:18"/>
        <d v="2011-09-04T21:30:45"/>
        <d v="2016-05-05T04:02:40"/>
        <d v="2014-10-31T12:30:2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12-12T06:00:00"/>
        <d v="2016-01-06T22:50:13"/>
        <d v="2016-09-07T01:21:53"/>
        <d v="2016-07-14T11:48:53"/>
        <d v="2012-07-12T17:45:32"/>
        <d v="2012-03-08T04:59:00"/>
        <d v="2014-08-01T07:00:00"/>
        <d v="2015-01-10T03:23:00"/>
        <d v="2016-07-31T20:58:00"/>
        <d v="2016-05-06T19:49:42"/>
        <d v="2016-03-16T08:33:10"/>
        <d v="2015-10-19T11:00:00"/>
        <d v="2015-06-17T12:05:02"/>
        <d v="2012-10-26T03:59:00"/>
        <d v="2015-09-29T21:12:39"/>
        <d v="2012-06-23T05:27:56"/>
        <d v="2013-09-14T13:07:20"/>
        <d v="2014-09-30T16:00:00"/>
        <d v="2015-06-12T14:54:16"/>
        <d v="2016-08-07T18:38:29"/>
        <d v="2015-10-08T19:00:21"/>
        <d v="2015-08-10T22:49:51"/>
        <d v="2015-12-30T16:50:10"/>
        <d v="2011-04-03T01:00:00"/>
        <d v="2014-03-01T17:18:00"/>
        <d v="2015-01-30T17:00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5-07-15T17:28:59"/>
        <d v="2014-11-14T21:30:00"/>
        <d v="2015-12-15T00:00:00"/>
        <d v="2014-06-30T17:28:00"/>
        <d v="2015-03-12T19:13:02"/>
        <d v="2015-09-17T03:59:00"/>
        <d v="2014-06-15T16:00:00"/>
        <d v="2013-03-08T03:02:08"/>
        <d v="2015-10-21T17:26:21"/>
        <d v="2016-10-16T21:00:00"/>
        <d v="2015-08-01T0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5-02-02T04:59:00"/>
        <d v="2011-12-18T18:21:44"/>
        <d v="2015-10-01T13:00:00"/>
        <d v="2015-10-11T15:29:05"/>
        <d v="2016-04-20T18:45:50"/>
        <d v="2016-10-25T19:00:00"/>
        <d v="2012-08-07T17:01:00"/>
        <d v="2017-02-26T13:05:58"/>
        <d v="2015-12-11T23:34:19"/>
        <d v="2017-03-24T12:33:54"/>
        <d v="2015-01-31T14:03:06"/>
        <d v="2014-10-16T03:59:00"/>
        <d v="2014-11-05T21:22:25"/>
        <d v="2015-11-16T16:04:58"/>
        <d v="2014-05-02T22:52:53"/>
        <d v="2016-08-01T19:00:00"/>
        <d v="2016-05-22T19:34:33"/>
        <d v="2014-10-07T18:26:15"/>
        <d v="2016-02-15T16:51:23"/>
        <d v="2016-04-29T03:59:00"/>
        <d v="2016-11-01T02:55:34"/>
        <d v="2016-07-13T19:14:00"/>
        <d v="2016-03-31T15:51:11"/>
        <d v="2014-08-10T15:59:00"/>
        <d v="2016-12-06T04:59:00"/>
        <d v="2012-07-23T04:00:00"/>
        <d v="2009-12-31T23:39:00"/>
        <d v="2011-01-16T01:51:00"/>
        <d v="2016-02-13T04:42:12"/>
        <d v="2016-07-25T19:00:00"/>
        <d v="2015-02-17T22:15:29"/>
        <d v="2015-07-10T18:00:00"/>
        <d v="2015-06-26T21:00:00"/>
        <d v="2016-07-04T04:00:00"/>
        <d v="2016-07-05T01:11:47"/>
        <d v="2016-12-30T23:00:00"/>
        <d v="2011-07-12T07:08:19"/>
        <d v="2016-08-31T20:46:11"/>
        <d v="2011-03-04T12:57:07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4-08-25T21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5-06-16T23:30:00"/>
        <d v="2017-02-20T04:37:48"/>
        <d v="2015-05-13T16:53:35"/>
        <d v="2016-03-12T19:52:44"/>
        <d v="2012-10-04T23:07:13"/>
        <d v="2015-05-05T18:48:00"/>
        <d v="2016-03-13T22:00:00"/>
        <d v="2014-12-21T17:43:33"/>
        <d v="2016-05-07T21:11:59"/>
        <d v="2015-09-23T20:27:39"/>
        <d v="2015-01-15T19:29:00"/>
        <d v="2016-02-13T19:02:06"/>
        <d v="2011-12-27T17:35:58"/>
        <d v="2012-02-26T00:07:21"/>
        <d v="2014-10-22T15:36:50"/>
        <d v="2015-08-22T03:59:00"/>
        <d v="2015-08-18T21:01:15"/>
        <d v="2015-04-03T21:48:59"/>
        <d v="2016-09-18T19:51:05"/>
        <d v="2015-03-14T03:11:00"/>
        <d v="2014-08-08T22:27:26"/>
        <d v="2015-04-05T17:51:17"/>
        <d v="2014-07-05T14:22:27"/>
        <d v="2015-04-03T15:38:00"/>
        <d v="2016-10-09T10:56:59"/>
        <d v="2015-08-22T12:07:53"/>
        <d v="2015-01-08T20:58:03"/>
        <d v="2015-09-16T05:37:27"/>
        <d v="2013-12-21T04:44:00"/>
        <d v="2014-08-16T23:42:00"/>
        <d v="2015-02-22T01:21:47"/>
        <d v="2016-12-29T22:01:40"/>
        <d v="2015-07-05T15:38:37"/>
        <d v="2015-11-30T22:30:00"/>
        <d v="2016-08-31T05:36:00"/>
        <d v="2015-04-01T12:22:05"/>
        <d v="2015-02-28T12:00:00"/>
        <d v="2014-09-11T06:14:57"/>
        <d v="2015-05-25T21:38:16"/>
        <d v="2015-01-02T16:13:36"/>
        <d v="2015-05-04T01:40:38"/>
        <d v="2011-07-12T03:14:42"/>
        <d v="2015-11-02T08:00:00"/>
        <d v="2015-11-28T21:22:21"/>
        <d v="2013-12-09T05:59:00"/>
        <d v="2015-04-30T16:00:5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7-03-06T06:58:27"/>
        <d v="2014-08-02T15:49:43"/>
        <d v="2016-05-31T16:33:14"/>
        <d v="2014-12-02T06:19:05"/>
        <d v="2016-07-13T06:49:59"/>
        <d v="2014-07-01T19:00:00"/>
        <d v="2014-12-19T19:31:28"/>
        <d v="2017-01-10T16:31:21"/>
        <d v="2016-03-11T22:20:43"/>
        <d v="2015-06-21T00:50:59"/>
        <d v="2015-04-13T19:00:00"/>
        <d v="2012-07-28T02:00:00"/>
        <d v="2016-11-26T06:00:00"/>
        <d v="2016-02-03T18:49:00"/>
        <d v="2017-02-28T08:51:00"/>
        <d v="2010-10-15T04:00:00"/>
        <d v="2012-05-25T14:14:00"/>
        <d v="2015-06-27T21:44:14"/>
        <d v="2014-02-14T22:43:20"/>
        <d v="2011-01-02T03:00:00"/>
        <d v="2016-08-13T23:29:16"/>
        <d v="2015-04-29T14:07:06"/>
        <d v="2016-02-18T21:30:00"/>
        <d v="2014-07-09T17:24:25"/>
        <d v="2015-02-08T19:38:49"/>
        <d v="2012-08-26T21:37:03"/>
        <d v="2015-03-01T21:47:19"/>
        <d v="2016-10-17T15:15:19"/>
        <d v="2016-04-05T16:00:00"/>
        <d v="2014-12-27T01:40:44"/>
        <d v="2016-07-15T21:38:00"/>
        <d v="2014-07-14T19:32:39"/>
        <d v="2012-03-01T04:59:00"/>
        <d v="2017-04-14T04:59:00"/>
        <d v="2015-12-23T22:59:00"/>
        <d v="2016-06-26T00:04:51"/>
        <d v="2014-07-15T05:11:00"/>
        <d v="2015-03-23T03:55:12"/>
        <d v="2016-01-31T04:17:00"/>
        <d v="2017-03-24T05:00:23"/>
        <d v="2014-01-05T13:31:00"/>
        <d v="2015-08-20T20:06:00"/>
        <d v="2014-12-02T15:04:04"/>
        <d v="2014-08-12T01:53:58"/>
        <d v="2016-12-21T14:59:03"/>
        <d v="2015-08-29T03:59:00"/>
        <d v="2015-01-15T21:54:55"/>
        <d v="2014-02-23T18:43:38"/>
        <d v="2015-04-24T21:52:21"/>
        <d v="2015-03-08T12:57:05"/>
        <d v="2014-02-17T00:00:00"/>
        <d v="2016-05-14T15:18:28"/>
        <d v="2015-01-18T01:12:00"/>
        <d v="2010-06-25T21:32:00"/>
        <d v="2016-09-03T16:34:37"/>
        <d v="2016-07-01T18:35:38"/>
        <d v="2014-11-03T00:00:00"/>
        <d v="2015-08-11T13:00:52"/>
        <d v="2014-10-29T22:57:51"/>
        <d v="2012-04-10T22:36:27"/>
        <d v="2016-07-15T20:42:26"/>
        <d v="2015-09-28T06:35:34"/>
        <d v="2016-12-07T17:36:09"/>
        <d v="2014-11-22T00:02:03"/>
        <d v="2013-02-13T22:37:49"/>
        <d v="2015-12-10T22:12:46"/>
        <d v="2015-09-06T02:36:46"/>
        <d v="2013-11-29T14:28:15"/>
        <d v="2015-03-19T19:02:50"/>
        <d v="2015-08-30T05:28:00"/>
        <d v="2016-04-21T22:36:48"/>
        <d v="2016-06-02T13:07:28"/>
        <d v="2014-12-04T01:31:39"/>
        <d v="2015-07-23T18:02:25"/>
        <d v="2015-10-31T15:57:33"/>
        <d v="2014-10-27T03:00:00"/>
        <d v="2014-09-06T00:10:11"/>
        <d v="2012-02-14T19:49:00"/>
        <d v="2015-03-11T23:45:52"/>
        <d v="2014-10-27T21:25:08"/>
        <d v="2017-01-07T07:12:49"/>
        <d v="2014-09-05T20:30:02"/>
        <d v="2011-09-06T20:39:10"/>
        <d v="2011-09-27T04:59:00"/>
        <d v="2012-10-17T20:17:39"/>
        <d v="2014-10-17T19:10:10"/>
        <d v="2016-11-17T19:28:06"/>
        <d v="2015-08-21T11:47:36"/>
        <d v="2015-04-14T19:00:33"/>
        <d v="2015-02-16T19:58:29"/>
        <d v="2014-01-31T19:01:00"/>
        <d v="2013-04-15T22:16:33"/>
        <d v="2015-01-24T03:00:00"/>
        <d v="2015-12-01T05:59:00"/>
        <d v="2016-01-29T23:34:00"/>
        <d v="2015-07-16T07:56:00"/>
        <d v="2016-01-08T19:47:00"/>
        <d v="2016-06-05T10:43:47"/>
        <d v="2014-08-25T17:12:18"/>
        <d v="2016-10-26T03:59:00"/>
        <d v="2016-10-31T21:36:04"/>
        <d v="2014-09-28T18:55:56"/>
        <d v="2017-02-11T12:09:38"/>
        <d v="2015-12-04T19:29:08"/>
        <d v="2014-09-17T05:06:39"/>
        <d v="2016-11-29T17:01:45"/>
        <d v="2016-09-09T18:00:48"/>
        <d v="2016-04-14T04:39:40"/>
        <d v="2014-06-23T16:00:00"/>
        <d v="2017-01-11T17:49:08"/>
        <d v="2015-09-27T18:38:24"/>
        <d v="2016-02-18T22:00:00"/>
        <d v="2011-05-28T02:22:42"/>
        <d v="2017-04-09T20:00:00"/>
        <d v="2015-03-27T23:16:12"/>
        <d v="2016-03-25T16:59:16"/>
        <d v="2014-06-18T20:13:00"/>
        <d v="2014-10-05T09:12:02"/>
        <d v="2016-02-12T04:33:11"/>
        <d v="2015-12-02T20:59:25"/>
        <d v="2014-09-15T19:55:03"/>
        <d v="2016-04-06T04:04:51"/>
        <d v="2015-05-01T08:59:32"/>
        <d v="2016-04-15T20:12:08"/>
        <d v="2016-02-21T01:02:56"/>
        <d v="2016-02-26T00:00:00"/>
        <d v="2017-01-17T20:16:26"/>
        <d v="2016-08-01T13:41:00"/>
        <d v="2014-07-15T22:00:00"/>
        <d v="2015-12-19T16:07:09"/>
        <d v="2016-02-20T22:22:18"/>
        <d v="2016-06-19T19:12:56"/>
        <d v="2014-08-23T20:59:10"/>
        <d v="2016-06-08T17:33:39"/>
        <d v="2017-02-17T21:00:00"/>
        <d v="2016-07-07T23:42:17"/>
        <d v="2014-04-07T17:13:42"/>
        <d v="2015-04-08T18:58:47"/>
        <d v="2015-03-23T04:59:00"/>
        <d v="2014-08-01T17:12:00"/>
        <d v="2014-08-21T00:45:30"/>
        <d v="2014-08-12T18:57:31"/>
        <d v="2015-07-01T00:40:46"/>
        <d v="2015-06-13T16:37:23"/>
        <d v="2017-04-16T20:00:00"/>
        <d v="2012-12-07T22:23:42"/>
        <d v="2016-05-01T14:18:38"/>
        <d v="2016-01-08T22:54:35"/>
        <d v="2015-04-11T19:22:39"/>
        <d v="2016-06-18T19:32:19"/>
        <d v="2016-04-05T08:34:06"/>
        <d v="2015-05-30T20:11:12"/>
        <d v="2014-12-23T21:08:45"/>
        <d v="2015-11-08T12:00:00"/>
        <d v="2015-09-25T23:43:42"/>
        <d v="2015-10-02T10:35:38"/>
        <d v="2015-07-26T05:42:16"/>
        <d v="2014-12-03T05:34:20"/>
        <d v="2014-09-16T03:00:00"/>
        <d v="2015-05-31T09:29:00"/>
        <d v="2016-08-27T17:00:09"/>
        <d v="2016-12-28T19:25:15"/>
        <d v="2016-05-19T08:12:01"/>
        <d v="2013-08-10T13:15:20"/>
        <d v="2016-01-16T11:00:00"/>
        <d v="2016-06-18T05:19:50"/>
        <d v="2015-05-31T23:00:00"/>
        <d v="2013-07-12T21:51:00"/>
        <d v="2015-02-22T12:14:45"/>
        <d v="2015-05-31T17:35:00"/>
        <d v="2015-11-25T22:04:55"/>
        <d v="2015-05-19T21:00:49"/>
        <d v="2016-03-10T00:35:00"/>
        <d v="2014-11-13T12:35:08"/>
        <d v="2014-02-02T18:02:06"/>
        <d v="2016-12-21T11:50:30"/>
        <d v="2016-10-10T10:36:23"/>
        <d v="2014-12-12T07:11:00"/>
        <d v="2015-03-31T13:14:00"/>
        <d v="2016-11-17T14:15:33"/>
        <d v="2015-12-20T11:59:00"/>
        <d v="2012-03-18T12:17:05"/>
        <d v="2015-06-01T17:01:00"/>
        <d v="2016-05-27T17:46:51"/>
        <d v="2015-04-10T05:00:00"/>
        <d v="2017-03-27T16:16:59"/>
        <d v="2010-07-21T19:00:00"/>
        <d v="2014-11-09T19:47:51"/>
        <d v="2016-02-08T13:01:00"/>
        <d v="2017-04-01T03:59:00"/>
        <d v="2016-09-05T02:59:00"/>
        <d v="2015-01-16T10:26:00"/>
        <d v="2015-04-19T15:08:52"/>
        <d v="2017-04-11T20:44:05"/>
        <d v="2017-02-23T01:00:00"/>
        <d v="2010-05-08T22:16:00"/>
        <d v="2012-01-05T11:33:00"/>
        <d v="2015-01-31T15:25:53"/>
        <d v="2016-07-12T18:51:00"/>
        <d v="2016-09-25T01:16:29"/>
        <d v="2015-06-30T03:06:42"/>
        <d v="2015-02-06T01:37:14"/>
        <d v="2016-08-29T03:55:00"/>
        <d v="2013-12-15T03:14:59"/>
        <d v="2014-08-20T09:21:17"/>
        <d v="2015-02-22T11:30:00"/>
        <d v="2016-09-15T20:53:33"/>
        <d v="2016-05-15T16:21:00"/>
        <d v="2010-09-02T02:00:00"/>
        <d v="2017-02-02T14:46:01"/>
        <d v="2014-09-01T20:10:17"/>
        <d v="2015-01-16T12:09:11"/>
        <d v="2012-03-26T08:01:39"/>
        <d v="2016-03-30T20:10:58"/>
        <d v="2016-10-08T09:20:39"/>
        <d v="2015-04-29T23:00:00"/>
        <d v="2015-02-15T14:05:47"/>
        <d v="2016-03-05T19:44:56"/>
        <d v="2016-02-15T07:59:00"/>
        <d v="2016-04-17T23:30:00"/>
        <d v="2016-03-04T01:55:55"/>
        <d v="2015-04-01T20:32:43"/>
        <d v="2016-01-06T20:38:37"/>
        <d v="2015-09-09T22:31:19"/>
        <d v="2015-04-03T21:44:10"/>
        <d v="2015-02-08T21:58:29"/>
        <d v="2016-06-05T12:42:12"/>
        <d v="2014-12-01T22:59:21"/>
        <d v="2011-01-24T05:45:26"/>
        <d v="2016-11-02T00:31:01"/>
        <d v="2015-02-28T08:00:00"/>
        <d v="2010-10-25T03:03:49"/>
        <d v="2016-02-23T00:57:56"/>
        <d v="2016-07-12T19:22:21"/>
        <d v="2015-04-03T13:59:01"/>
        <d v="2014-10-04T06:59:00"/>
        <d v="2014-08-14T18:20:08"/>
        <d v="2014-09-27T13:27:24"/>
        <d v="2015-12-17T04:38:46"/>
        <d v="2015-09-07T18:09:57"/>
        <d v="2014-12-05T17:27:15"/>
        <d v="2016-05-10T21:00:00"/>
        <d v="2012-09-15T01:35:37"/>
        <d v="2015-03-24T00:08:46"/>
        <d v="2015-03-07T19:55:01"/>
        <d v="2015-04-24T01:39:31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5-11-03T04:15:59"/>
        <d v="2015-07-07T19:26:20"/>
        <d v="2014-06-17T04:36:18"/>
        <d v="2011-12-16T01:26:35"/>
        <d v="2013-11-11T14:19:08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7-03-02T16:49:11"/>
        <d v="2014-10-26T20:08:00"/>
        <d v="2013-06-05T22:13:50"/>
        <d v="2014-05-16T22:11:30"/>
        <d v="2016-08-16T18:07:49"/>
        <d v="2014-12-05T16:04:40"/>
        <d v="2015-08-25T17:34:42"/>
        <d v="2016-01-03T01:55:37"/>
        <d v="2014-10-28T22:00:00"/>
        <d v="2015-11-12T06:59:00"/>
        <d v="2016-12-09T14:51:39"/>
        <d v="2013-04-06T06:16:22"/>
        <d v="2011-12-16T00:19:14"/>
        <d v="2015-06-20T19:06:13"/>
        <d v="2015-11-05T23:32:52"/>
        <d v="2015-08-08T21:34:00"/>
        <d v="2014-05-19T11:26:29"/>
        <d v="2017-01-03T16:02:45"/>
        <d v="2015-09-17T02:31:52"/>
        <d v="2016-02-18T19:09:29"/>
        <d v="2014-08-23T22:08:38"/>
        <d v="2014-12-14T20:00:34"/>
        <d v="2012-06-16T03:10:00"/>
        <d v="2015-07-03T21:26:26"/>
        <d v="2014-12-26T20:35:39"/>
        <d v="2015-06-18T13:13:11"/>
        <d v="2014-06-27T02:52:54"/>
        <d v="2016-05-15T20:21:13"/>
        <d v="2014-07-21T12:52:06"/>
        <d v="2015-06-11T02:13:11"/>
        <d v="2016-11-13T10:17:40"/>
        <d v="2014-06-27T16:21:24"/>
        <d v="2014-09-11T08:37:22"/>
        <d v="2016-03-01T17:05:14"/>
        <d v="2013-10-22T21:44:38"/>
        <d v="2015-02-28T00:01:34"/>
        <d v="2015-01-24T12:00:00"/>
        <d v="2014-03-16T22:00:00"/>
        <d v="2015-08-23T08:35:08"/>
        <d v="2015-06-10T09:58:22"/>
        <d v="2015-03-14T00:50:01"/>
        <d v="2013-12-21T20:32:11"/>
        <d v="2015-03-27T02:39:00"/>
        <d v="2016-10-07T21:51:48"/>
        <d v="2014-09-25T21:16:44"/>
        <d v="2013-11-09T01:18:59"/>
        <d v="2016-05-05T21:36:36"/>
        <d v="2015-04-19T16:19:46"/>
        <d v="2015-01-25T03:56:39"/>
        <d v="2015-01-08T13:41:00"/>
        <d v="2013-12-01T21:01:42"/>
        <d v="2016-02-28T23:59:00"/>
        <d v="2013-11-21T17:46:19"/>
        <d v="2014-08-12T18:36:01"/>
        <d v="2014-10-26T21:52:38"/>
        <d v="2016-12-21T04:36:30"/>
        <d v="2017-03-01T04:00:00"/>
        <d v="2017-01-21T21:45:31"/>
        <d v="2015-03-31T22:59:00"/>
        <d v="2016-02-01T23:55:41"/>
        <d v="2017-03-03T13:05:19"/>
        <d v="2014-11-14T18:16:31"/>
        <d v="2016-03-13T12:00:00"/>
        <d v="2017-03-20T18:07:27"/>
        <d v="2014-12-11T16:31:10"/>
        <d v="2014-05-12T04:03:29"/>
        <d v="2015-04-23T21:05:38"/>
        <d v="2014-08-04T16:00:00"/>
        <d v="2015-01-04T23:26:00"/>
        <d v="2016-06-29T20:20:14"/>
        <d v="2016-11-09T23:22:12"/>
        <d v="2012-02-21T22:46:14"/>
        <d v="2015-06-15T19:10:18"/>
        <d v="2015-04-06T15:15:45"/>
        <d v="2010-11-30T05:00:00"/>
        <d v="2016-03-31T16:56:25"/>
        <d v="2017-01-18T00:23:18"/>
        <d v="2015-01-17T12:38:23"/>
        <d v="2012-10-30T07:42:18"/>
        <d v="2014-11-15T20:00:00"/>
        <d v="2016-08-07T19:32:25"/>
        <d v="2015-02-27T19:49:06"/>
        <d v="2015-01-11T01:00:00"/>
        <d v="2015-03-29T20:00:00"/>
        <d v="2015-04-04T18:10:37"/>
        <d v="2015-02-16T10:11:17"/>
        <d v="2014-04-05T02:59:39"/>
        <d v="2017-04-30T17:00:00"/>
        <d v="2015-04-30T02:25:39"/>
        <d v="2015-01-29T17:46:05"/>
        <d v="2015-06-09T02:00:00"/>
        <d v="2014-08-15T20:20:34"/>
        <d v="2015-03-28T01:46:48"/>
        <d v="2016-03-09T17:09:20"/>
        <d v="2015-07-27T03:59:00"/>
        <d v="2015-05-21T15:45:25"/>
        <d v="2016-07-16T08:47:46"/>
        <d v="2013-11-02T22:09:05"/>
        <d v="2014-09-04T16:07:54"/>
        <d v="2017-03-02T22:57:58"/>
        <d v="2014-11-28T17:20:01"/>
        <d v="2016-02-14T16:20:32"/>
        <d v="2013-04-27T21:16:31"/>
        <d v="2015-02-28T22:00:00"/>
        <d v="2016-11-07T18:12:55"/>
        <d v="2016-11-24T23:00:00"/>
        <d v="2016-05-12T10:47:14"/>
        <d v="2016-10-02T03:25:44"/>
        <d v="2016-09-16T23:10:04"/>
        <d v="2016-12-05T14:10:54"/>
        <d v="2014-11-23T22:29:09"/>
        <d v="2015-05-31T15:28:02"/>
        <d v="2015-03-24T03:34:59"/>
        <d v="2015-08-17T16:15:59"/>
        <d v="2015-08-26T18:32:00"/>
        <d v="2015-02-15T15:38:00"/>
        <d v="2016-02-20T10:29:30"/>
        <d v="2014-11-12T21:47:00"/>
        <d v="2016-11-02T03:59:00"/>
        <d v="2014-09-20T15:40:33"/>
        <d v="2016-02-14T02:39:31"/>
        <d v="2011-06-08T17:31:01"/>
        <d v="2015-05-15T15:04:49"/>
        <d v="2015-05-09T19:09:22"/>
        <d v="2011-08-11T16:01:58"/>
        <d v="2014-09-06T05:09:04"/>
        <d v="2016-05-09T20:50:00"/>
        <d v="2015-06-07T21:56:38"/>
        <d v="2012-12-19T15:24:05"/>
        <d v="2015-05-30T21:26:11"/>
        <d v="2016-01-01T08:38:51"/>
        <d v="2015-04-14T16:19:25"/>
        <d v="2015-07-17T19:35:39"/>
        <d v="2014-10-02T17:56:32"/>
        <d v="2017-04-07T16:15:03"/>
        <d v="2014-11-08T00:00:00"/>
        <d v="2014-06-21T01:05:03"/>
        <d v="2016-10-23T15:29:19"/>
        <d v="2014-11-13T01:29:53"/>
        <d v="2015-02-24T03:15:40"/>
        <d v="2015-10-26T21:20:00"/>
        <d v="2014-12-25T08:00:00"/>
        <d v="2016-07-30T21:13:14"/>
        <d v="2012-02-12T02:49:26"/>
        <d v="2016-01-18T00:00:00"/>
        <d v="2014-08-03T18:05:47"/>
        <d v="2017-02-18T05:59:00"/>
        <d v="2014-08-30T15:30:00"/>
        <d v="2013-05-24T13:54:44"/>
        <d v="2016-03-14T23:00:00"/>
        <d v="2016-07-21T15:02:31"/>
        <d v="2014-09-21T19:48:38"/>
        <d v="2016-06-19T08:11:57"/>
        <d v="2014-08-31T19:39:00"/>
        <d v="2017-04-09T20:29:29"/>
        <d v="2014-03-14T16:49:11"/>
        <d v="2012-05-19T17:05:05"/>
        <d v="2014-05-23T14:05:25"/>
        <d v="2014-08-16T02:04:23"/>
        <d v="2015-12-25T14:21:53"/>
        <d v="2014-05-14T18:11:35"/>
        <d v="2014-11-26T13:14:00"/>
        <d v="2014-12-18T04:32:21"/>
        <d v="2014-02-19T09:08:42"/>
        <d v="2015-07-23T13:25:35"/>
        <d v="2015-09-24T14:10:48"/>
        <d v="2016-05-24T14:25:00"/>
        <d v="2017-03-29T23:32:11"/>
        <d v="2016-10-19T10:38:27"/>
        <d v="2015-06-19T18:28:03"/>
        <d v="2015-07-16T21:38:56"/>
        <d v="2016-02-21T08:24:17"/>
        <d v="2014-10-31T22:45:42"/>
        <d v="2012-09-07T22:37:44"/>
        <d v="2016-03-03T19:00:00"/>
        <d v="2014-11-09T12:00:00"/>
        <d v="2014-09-09T16:49:20"/>
        <d v="2015-08-04T04:30:03"/>
        <d v="2014-12-13T11:19:29"/>
        <d v="2016-10-11T12:35:39"/>
        <d v="2014-12-18T21:33:15"/>
        <d v="2016-05-14T04:59:00"/>
        <d v="2016-06-16T17:02:46"/>
        <d v="2015-05-14T23:56:12"/>
        <d v="2015-05-28T15:59:00"/>
        <d v="2016-07-08T17:32:14"/>
        <d v="2015-02-24T03:00:00"/>
        <d v="2016-12-01T05:06:21"/>
        <d v="2011-09-01T06:00:00"/>
        <d v="2015-11-13T21:55:56"/>
        <d v="2015-04-14T03:21:58"/>
        <d v="2015-02-26T03:19:55"/>
        <d v="2016-05-15T23:00:00"/>
        <d v="2015-02-14T11:27:00"/>
        <d v="2017-02-03T23:51:20"/>
        <d v="2014-09-17T20:56:40"/>
        <d v="2012-01-15T18:11:50"/>
        <d v="2014-09-18T20:59:32"/>
        <d v="2012-10-01T00:17:02"/>
        <d v="2014-11-01T02:12:42"/>
        <d v="2015-05-29T15:34:19"/>
        <d v="2014-11-11T21:13:28"/>
        <d v="2016-03-02T16:08:13"/>
        <d v="2015-07-08T15:17:02"/>
        <d v="2015-02-17T01:40:47"/>
        <d v="2013-11-07T02:00:03"/>
        <d v="2016-03-28T15:50:29"/>
        <d v="2014-07-29T03:14:56"/>
        <d v="2014-07-27T15:27:00"/>
        <d v="2010-12-23T05:35:24"/>
        <d v="2014-11-28T03:28:17"/>
        <d v="2011-03-10T19:48:47"/>
        <d v="2014-07-19T03:43:24"/>
        <d v="2013-09-29T10:11:01"/>
        <d v="2015-07-03T14:46:35"/>
        <d v="2013-09-01T00:32:03"/>
        <d v="2015-03-02T23:00:00"/>
        <d v="2013-10-22T03:59:00"/>
        <d v="2014-12-05T00:59:19"/>
        <d v="2015-07-22T13:02:10"/>
        <d v="2014-11-01T03:59:00"/>
        <d v="2015-11-08T22:10:20"/>
        <d v="2015-07-22T23:08:27"/>
        <d v="2015-05-08T08:14:03"/>
        <d v="2015-08-22T19:34:53"/>
        <d v="2015-11-17T22:24:14"/>
        <d v="2015-06-04T18:39:11"/>
        <d v="2017-03-03T05:00:00"/>
        <d v="2017-02-08T21:40:35"/>
        <d v="2014-09-03T23:36:18"/>
        <d v="2015-02-15T20:30:07"/>
        <d v="2012-08-10T21:44:48"/>
        <d v="2014-09-01T05:00:00"/>
        <d v="2015-05-10T18:45:30"/>
        <d v="2015-09-15T11:11:00"/>
        <d v="2015-05-02T22:02:16"/>
        <d v="2014-07-10T21:29:10"/>
        <d v="2012-07-24T20:20:48"/>
        <d v="2014-06-24T18:57:09"/>
        <d v="2015-10-26T15:48:33"/>
        <d v="2015-10-01T19:02:22"/>
        <d v="2015-11-22T15:03:41"/>
        <d v="2016-09-02T17:03:22"/>
        <d v="2016-03-30T15:41:35"/>
        <d v="2017-03-14T17:22:02"/>
        <d v="2015-12-25T02:21:26"/>
        <d v="2015-05-13T16:18:51"/>
        <d v="2015-10-17T16:01:55"/>
        <d v="2014-08-05T14:52:09"/>
        <d v="2014-09-01T03:59:00"/>
        <d v="2016-08-02T23:00:00"/>
        <d v="2014-01-16T04:00:00"/>
        <d v="2015-08-31T06:45:37"/>
        <d v="2015-05-16T03:00:00"/>
        <d v="2016-08-06T21:35:08"/>
        <d v="2014-02-05T19:58:17"/>
        <d v="2015-04-21T13:25:26"/>
        <d v="2010-03-15T06:59:00"/>
        <d v="2012-02-15T21:46:01"/>
        <d v="2016-08-06T23:44:54"/>
        <d v="2015-02-28T06:00:18"/>
        <d v="2014-08-09T14:44:07"/>
        <d v="2009-11-01T03:59:00"/>
        <d v="2017-05-03T19:12:00"/>
        <d v="2014-10-05T19:13:32"/>
        <d v="2016-01-29T08:00:29"/>
        <d v="2016-09-02T20:24:33"/>
        <d v="2015-04-15T21:54:53"/>
        <d v="2016-12-11T16:20:08"/>
        <d v="2015-06-07T13:55:54"/>
        <d v="2014-11-25T01:00:00"/>
        <d v="2016-07-22T04:37:55"/>
        <d v="2015-06-18T17:08:25"/>
        <d v="2016-09-01T15:59:54"/>
        <d v="2016-06-16T15:37:26"/>
        <d v="2016-08-01T00:36:20"/>
        <d v="2016-03-08T13:51:09"/>
        <d v="2015-04-29T01:16:39"/>
        <d v="2015-12-07T22:57:42"/>
        <d v="2015-08-17T16:05:59"/>
        <d v="2014-03-15T18:58:29"/>
        <d v="2014-07-05T23:07:12"/>
        <d v="2014-10-05T19:13:41"/>
        <d v="2014-01-07T00:39:58"/>
        <d v="2016-01-02T16:27:01"/>
        <d v="2015-08-08T15:33:37"/>
        <d v="2015-12-13T06:47:40"/>
        <d v="2014-06-01T22:37:19"/>
        <d v="2015-08-29T15:53:44"/>
        <d v="2015-02-27T04:02:41"/>
        <d v="2013-10-19T12:13:06"/>
        <d v="2015-11-21T04:00:00"/>
        <d v="2014-03-02T19:01:17"/>
        <d v="2011-07-22T04:42:01"/>
        <d v="2012-05-06T21:41:56"/>
        <d v="2016-04-02T08:06:57"/>
        <d v="2015-11-28T14:54:54"/>
        <d v="2013-10-17T13:38:05"/>
        <d v="2013-01-16T18:33:17"/>
        <d v="2017-03-19T11:18:59"/>
        <d v="2016-01-03T20:17:36"/>
        <d v="2012-11-11T05:00:40"/>
        <d v="2012-05-30T19:00:00"/>
        <d v="2016-10-14T22:00:00"/>
        <d v="2014-07-24T02:59:00"/>
        <d v="2016-11-18T19:03:10"/>
        <d v="2016-04-10T07:54:24"/>
        <d v="2012-04-17T00:31:00"/>
        <d v="2016-01-29T14:46:10"/>
        <d v="2016-02-11T23:22:17"/>
        <d v="2017-01-12T16:42:00"/>
        <d v="2014-09-07T22:13:14"/>
        <d v="2015-09-16T22:00:00"/>
        <d v="2014-09-24T22:00:01"/>
        <d v="2016-07-14T18:12:00"/>
        <d v="2015-06-03T13:08:15"/>
        <d v="2017-03-29T17:44:10"/>
        <d v="2015-07-17T13:18:00"/>
        <d v="2013-06-30T19:58:00"/>
        <d v="2014-11-27T22:24:00"/>
        <d v="2014-10-20T19:23:05"/>
        <d v="2013-11-03T20:09:17"/>
        <d v="2013-10-06T20:21:10"/>
        <d v="2014-08-13T03:19:26"/>
        <d v="2015-01-12T06:00:03"/>
        <d v="2014-10-02T03:59:00"/>
        <d v="2016-02-27T06:45:36"/>
        <d v="2014-10-24T04:00:00"/>
        <d v="2015-09-09T04:00:18"/>
        <d v="2016-10-17T19:10:31"/>
        <d v="2015-01-01T02:59:03"/>
        <d v="2015-05-09T04:00:00"/>
        <d v="2015-08-14T06:16:59"/>
        <d v="2013-01-03T01:31:33"/>
        <d v="2015-07-08T16:45:00"/>
        <d v="2015-03-01T18:07:20"/>
        <d v="2015-08-28T12:12:00"/>
        <d v="2015-10-16T08:41:44"/>
        <d v="2015-05-01T22:00:00"/>
        <d v="2014-09-17T12:49:51"/>
        <d v="2017-01-31T05:00:00"/>
        <d v="2014-10-30T22:22:42"/>
        <d v="2014-12-09T02:12:08"/>
        <d v="2014-10-20T02:07:00"/>
        <d v="2015-07-15T10:43:42"/>
        <d v="2014-09-25T16:24:24"/>
        <d v="2015-05-10T17:22:37"/>
        <d v="2017-01-13T23:05:00"/>
        <d v="2015-08-16T23:00:50"/>
        <d v="2016-01-18T13:00:00"/>
        <d v="2015-01-10T07:59:00"/>
        <d v="2015-08-07T15:00:00"/>
        <d v="2015-08-29T01:56:53"/>
        <d v="2015-05-10T23:01:00"/>
        <d v="2014-07-03T03:00:00"/>
        <d v="2015-03-08T15:16:00"/>
        <d v="2015-10-05T18:56:01"/>
        <d v="2016-09-30T17:58:47"/>
        <d v="2017-01-04T13:06:20"/>
        <d v="2012-12-11T03:37:27"/>
        <d v="2012-01-14T06:01:26"/>
        <d v="2011-06-18T21:14:06"/>
        <d v="2014-12-25T05:00:00"/>
        <d v="2014-07-14T02:30:00"/>
        <d v="2015-10-03T21:00:00"/>
        <d v="2014-11-06T04:22:37"/>
        <d v="2015-07-25T21:59:00"/>
        <d v="2015-08-03T04:27:37"/>
        <d v="2014-09-23T01:51:40"/>
        <d v="2013-07-30T02:32:46"/>
        <d v="2016-04-15T16:28:00"/>
        <d v="2016-01-20T17:24:21"/>
        <d v="2016-03-13T21:25:16"/>
        <d v="2013-08-28T23:54:51"/>
        <d v="2015-04-18T16:52:02"/>
        <d v="2014-08-12T22:50:11"/>
        <d v="2014-06-27T21:33:28"/>
        <d v="2016-03-13T20:45:24"/>
        <d v="2015-02-16T07:13:43"/>
        <d v="2011-07-16T17:32:54"/>
        <d v="2015-08-04T04:27:54"/>
        <d v="2016-04-16T18:43:26"/>
        <d v="2014-09-03T18:49:24"/>
        <d v="2016-09-21T05:45:04"/>
        <d v="2015-04-28T15:19:54"/>
        <d v="2015-02-19T19:47:59"/>
        <d v="2014-09-01T20:09:38"/>
        <d v="2016-06-28T23:15:33"/>
        <d v="2015-02-02T18:43:21"/>
        <d v="2016-04-10T18:41:12"/>
        <d v="2015-07-12T04:58:11"/>
        <d v="2017-02-20T00:26:39"/>
        <d v="2015-11-19T20:45:17"/>
        <d v="2015-03-26T22:17:51"/>
        <d v="2014-07-30T18:03:16"/>
        <d v="2014-08-31T18:24:37"/>
        <d v="2015-07-05T22:59:00"/>
        <d v="2014-08-09T06:25:04"/>
        <d v="2012-04-16T16:00:00"/>
        <d v="2014-05-31T23:30:00"/>
        <d v="2015-12-19T19:49:59"/>
        <d v="2012-03-18T23:53:15"/>
        <d v="2015-03-25T07:01:00"/>
        <d v="2016-04-08T18:35:00"/>
        <d v="2015-10-29T01:07:14"/>
        <d v="2015-05-13T20:04:28"/>
        <d v="2015-01-09T02:00:00"/>
        <d v="2015-08-20T18:19:02"/>
        <d v="2012-09-02T11:30:48"/>
        <d v="2014-06-01T04:00:00"/>
        <d v="2014-09-21T18:32:49"/>
        <d v="2016-05-19T00:56:28"/>
        <d v="2015-03-31T18:04:04"/>
        <d v="2014-11-13T20:18:47"/>
        <d v="2015-10-26T18:58:10"/>
        <d v="2015-01-10T17:21:00"/>
        <d v="2011-11-13T16:22:07"/>
        <d v="2015-09-20T19:05:56"/>
        <d v="2015-08-24T10:33:16"/>
        <d v="2013-09-11T02:34:27"/>
        <d v="2015-06-02T15:34:53"/>
        <d v="2014-06-22T21:00:00"/>
        <d v="2014-09-27T01:02:41"/>
        <d v="2015-11-08T21:40:33"/>
        <d v="2016-03-10T13:42:39"/>
        <d v="2013-01-06T00:37:18"/>
        <d v="2014-08-09T03:00:00"/>
        <d v="2013-07-31T23:32:57"/>
        <d v="2016-02-12T03:08:24"/>
        <d v="2016-03-30T19:23:22"/>
        <d v="2014-05-08T21:23:30"/>
        <d v="2016-09-06T11:22:34"/>
        <d v="2015-01-20T19:16:00"/>
        <d v="2016-06-05T06:21:33"/>
        <d v="2015-05-28T16:38:09"/>
        <d v="2015-06-30T23:55:00"/>
        <d v="2012-05-12T02:31:00"/>
        <d v="2016-01-01T20:20:12"/>
        <d v="2014-07-31T09:46:21"/>
        <d v="2014-10-02T20:59:02"/>
        <d v="2016-07-31T16:00:00"/>
        <d v="2015-03-27T03:34:36"/>
        <d v="2015-08-16T14:06:41"/>
        <d v="2014-09-09T16:12:03"/>
        <d v="2015-04-05T03:40:47"/>
        <d v="2014-11-25T19:46:00"/>
        <d v="2015-01-28T13:04:38"/>
        <d v="2015-11-24T18:06:58"/>
        <d v="2017-04-27T19:15:19"/>
        <d v="2017-03-25T13:14:22"/>
        <d v="2015-02-22T08:29:23"/>
        <d v="2014-10-17T19:00:32"/>
        <d v="2011-04-24T06:59:00"/>
        <d v="2015-07-14T23:00:15"/>
        <d v="2014-07-30T20:53:59"/>
        <d v="2014-08-21T21:50:26"/>
        <d v="2015-11-30T17:00:00"/>
        <d v="2016-08-25T14:34:36"/>
        <d v="2017-03-06T04:08:52"/>
        <d v="2014-09-15T20:09:00"/>
        <d v="2016-04-24T21:59:00"/>
        <d v="2014-08-12T12:52:58"/>
        <d v="2014-12-27T02:02:28"/>
        <d v="2015-12-12T10:00:00"/>
        <d v="2015-10-11T18:43:40"/>
        <d v="2014-08-24T20:48:11"/>
        <d v="2014-09-25T21:43:11"/>
        <d v="2014-08-12T02:47:07"/>
        <d v="2014-03-14T04:40:31"/>
        <d v="2015-09-07T13:53:13"/>
        <d v="2016-10-13T20:22:44"/>
        <d v="2016-01-25T19:00:34"/>
        <d v="2015-03-04T18:57:27"/>
        <d v="2015-01-28T22:14:52"/>
        <d v="2014-12-17T18:30:45"/>
        <d v="2016-03-23T03:29:00"/>
        <d v="2015-06-12T03:45:06"/>
        <d v="2014-04-19T12:34:08"/>
        <d v="2014-11-26T00:55:00"/>
        <d v="2015-03-31T03:22:00"/>
        <d v="2015-01-02T11:49:11"/>
        <d v="2016-11-20T18:48:47"/>
        <d v="2016-04-17T20:43:31"/>
        <d v="2014-08-09T22:43:42"/>
        <d v="2015-08-04T22:15:35"/>
        <d v="2015-05-15T19:49:39"/>
        <d v="2015-07-10T19:09:36"/>
        <d v="2014-08-10T16:45:02"/>
        <d v="2015-09-19T03:59:00"/>
        <d v="2015-05-22T21:00:00"/>
        <d v="2015-08-28T22:30:00"/>
        <d v="2014-09-12T10:00:00"/>
        <d v="2011-10-16T23:09:01"/>
        <d v="2015-08-31T16:04:57"/>
        <d v="2015-03-16T16:11:56"/>
        <d v="2015-12-13T18:44:57"/>
        <d v="2017-04-18T19:13:39"/>
        <d v="2016-08-06T15:45:32"/>
        <d v="2014-09-26T16:18:55"/>
        <d v="2015-03-23T18:00:00"/>
        <d v="2016-07-14T07:51:34"/>
        <d v="2014-11-22T13:13:54"/>
        <d v="2014-06-12T19:08:05"/>
        <d v="2014-11-16T22:26:18"/>
        <d v="2015-07-17T16:03:24"/>
        <d v="2016-10-09T10:28:26"/>
        <d v="2014-09-11T12:39:21"/>
        <d v="2015-03-24T03:59:00"/>
        <d v="2016-02-17T23:59:00"/>
        <d v="2015-06-28T15:09:30"/>
        <d v="2016-05-20T14:08:22"/>
        <d v="2015-05-24T15:00:00"/>
        <d v="2015-10-15T20:22:38"/>
        <d v="2016-02-13T21:35:13"/>
        <d v="2014-09-08T15:50:05"/>
        <d v="2015-01-15T15:56:45"/>
        <d v="2013-10-09T08:18:07"/>
        <d v="2016-05-07T14:29:18"/>
        <d v="2014-02-10T00:21:41"/>
        <d v="2016-04-14T14:34:00"/>
        <d v="2015-05-28T20:05:00"/>
        <d v="2015-09-06T05:10:00"/>
        <d v="2015-06-30T03:59:00"/>
        <d v="2016-11-05T22:11:52"/>
        <d v="2014-12-08T23:21:27"/>
        <d v="2015-02-12T20:14:20"/>
        <d v="2014-07-30T01:19:32"/>
        <d v="2017-02-19T00:45:19"/>
        <d v="2017-04-21T07:24:20"/>
        <d v="2016-01-30T19:46:42"/>
        <d v="2014-08-09T00:48:54"/>
        <d v="2015-04-27T15:42:10"/>
        <d v="2016-10-03T01:11:47"/>
        <d v="2017-03-06T13:00:00"/>
        <d v="2016-07-03T10:25:45"/>
        <d v="2015-10-29T21:40:48"/>
        <d v="2014-09-02T01:10:22"/>
        <d v="2014-11-14T02:37:23"/>
        <d v="2016-02-26T21:52:52"/>
        <d v="2014-12-31T16:54:50"/>
        <d v="2014-08-17T19:58:18"/>
        <d v="2015-02-06T01:25:00"/>
        <d v="2016-05-05T03:04:53"/>
        <d v="2016-07-08T23:25:54"/>
        <d v="2016-07-04T15:46:00"/>
        <d v="2015-02-07T21:42:19"/>
        <d v="2016-02-25T10:57:14"/>
        <d v="2016-03-14T14:35:29"/>
        <d v="2015-03-05T20:27:00"/>
        <d v="2014-12-31T17:05:38"/>
        <d v="2016-11-02T21:31:32"/>
        <d v="2015-11-27T21:40:04"/>
        <d v="2016-04-23T10:16:40"/>
        <d v="2015-11-29T01:49:04"/>
        <d v="2011-09-11T13:18:00"/>
        <d v="2014-08-14T23:27:00"/>
        <d v="2015-12-19T10:46:30"/>
        <d v="2015-03-16T17:28:00"/>
        <d v="2016-06-01T23:38:29"/>
        <d v="2016-08-05T00:10:33"/>
        <d v="2015-05-15T19:14:28"/>
        <d v="2014-07-19T09:21:30"/>
        <d v="2014-08-26T16:28:00"/>
        <d v="2014-04-06T19:01:04"/>
        <d v="2015-12-25T07:55:36"/>
        <d v="2015-01-11T10:15:24"/>
        <d v="2016-06-19T22:32:01"/>
        <d v="2013-08-15T10:43:28"/>
        <d v="2016-03-24T22:39:13"/>
        <d v="2012-09-07T07:51:00"/>
        <d v="2014-10-07T04:30:00"/>
        <d v="2014-06-29T06:13:01"/>
        <d v="2015-01-01T08:20:26"/>
        <d v="2017-03-27T04:36:00"/>
        <d v="2015-03-27T00:05:32"/>
        <d v="2015-05-29T04:27:33"/>
        <d v="2015-03-14T15:00:00"/>
        <d v="2015-03-24T19:34:04"/>
        <d v="2013-03-23T12:19:23"/>
        <d v="2014-07-02T16:29:55"/>
        <d v="2016-03-23T11:52:07"/>
        <d v="2014-08-16T21:44:12"/>
        <d v="2014-08-21T18:35:11"/>
        <d v="2015-06-06T10:47:00"/>
        <d v="2015-03-01T08:08:41"/>
        <d v="2016-11-06T09:49:07"/>
        <d v="2016-06-28T16:01:26"/>
        <d v="2015-11-14T23:00:00"/>
        <d v="2016-01-08T06:34:00"/>
        <d v="2016-03-06T23:55:31"/>
        <d v="2015-02-26T08:41:33"/>
        <d v="2015-04-15T05:04:00"/>
        <d v="2016-10-02T18:04:46"/>
        <d v="2016-05-20T08:59:00"/>
        <d v="2015-02-28T20:17:35"/>
        <d v="2015-05-13T20:45:12"/>
        <d v="2013-09-13T17:56:20"/>
        <d v="2014-09-27T21:17:20"/>
        <d v="2015-04-02T16:36:22"/>
        <d v="2014-01-28T15:10:27"/>
        <d v="2014-04-30T16:51:20"/>
        <d v="2014-06-05T19:49:50"/>
        <d v="2015-02-18T03:26:31"/>
        <d v="2016-08-15T12:44:52"/>
        <d v="2016-05-14T21:03:57"/>
        <d v="2016-02-07T16:58:00"/>
        <d v="2014-09-06T22:08:59"/>
        <d v="2016-10-30T01:46:00"/>
        <d v="2015-03-08T05:14:57"/>
        <d v="2014-11-19T00:00:59"/>
        <d v="2015-04-12T02:12:42"/>
        <d v="2016-02-16T18:33:07"/>
        <d v="2015-05-21T08:02:55"/>
        <d v="2016-06-28T02:23:33"/>
        <d v="2016-05-05T17:00:00"/>
        <d v="2017-01-03T06:04:27"/>
        <d v="2015-03-11T16:23:56"/>
        <d v="2014-10-08T03:54:17"/>
        <d v="2016-04-24T20:45:21"/>
        <d v="2015-07-26T16:00:58"/>
        <d v="2014-08-07T15:35:17"/>
        <d v="2016-05-04T19:58:52"/>
        <d v="2016-06-24T17:27:49"/>
        <d v="2016-05-27T13:12:00"/>
        <d v="2016-11-22T00:17:18"/>
        <d v="2016-05-18T20:22:15"/>
        <d v="2014-10-23T15:16:31"/>
        <d v="2014-11-05T20:38:35"/>
        <d v="2016-03-14T09:24:43"/>
        <d v="2016-10-26T19:20:04"/>
        <d v="2016-01-08T04:53:10"/>
        <d v="2014-06-25T21:00:00"/>
        <d v="2016-02-28T00:00:00"/>
        <d v="2016-04-03T00:10:00"/>
        <d v="2015-04-18T10:16:00"/>
        <d v="2016-09-22T21:47:47"/>
        <d v="2015-03-02T21:16:00"/>
        <d v="2015-04-05T11:00:00"/>
        <d v="2014-11-29T21:19:50"/>
        <d v="2017-02-17T07:53:49"/>
        <d v="2016-05-27T22:04:00"/>
        <d v="2015-05-08T00:52:36"/>
        <d v="2016-07-14T16:25:33"/>
        <d v="2015-02-26T22:17:09"/>
        <d v="2016-02-11T16:18:30"/>
        <d v="2015-03-08T16:50:03"/>
        <d v="2014-08-21T04:49:49"/>
        <d v="2016-06-03T07:38:40"/>
        <d v="2015-02-21T16:29:56"/>
        <d v="2016-04-16T20:08:40"/>
        <d v="2015-07-19T18:44:23"/>
        <d v="2015-07-08T14:44:59"/>
        <d v="2014-12-13T22:49:25"/>
        <d v="2016-09-12T16:59:00"/>
        <d v="2015-03-19T21:31:27"/>
        <d v="2016-03-16T03:02:44"/>
        <d v="2015-03-06T15:22:29"/>
        <d v="2016-05-26T17:57:43"/>
        <d v="2015-02-04T19:36:46"/>
        <d v="2013-07-31T19:43:00"/>
        <d v="2015-04-25T04:35:00"/>
        <d v="2015-03-30T19:52:30"/>
        <d v="2016-03-12T22:37:55"/>
        <d v="2015-01-09T22:59:50"/>
        <d v="2017-01-14T00:42:36"/>
        <d v="2014-11-29T04:33:00"/>
        <d v="2015-03-14T20:46:34"/>
        <d v="2015-03-01T23:02:35"/>
        <d v="2016-10-07T15:11:00"/>
        <d v="2014-09-26T03:22:19"/>
        <d v="2015-06-12T20:11:27"/>
        <d v="2015-03-12T17:49:11"/>
        <d v="2016-07-30T23:04:50"/>
        <d v="2016-08-12T04:20:14"/>
        <d v="2016-03-23T06:38:53"/>
        <d v="2016-04-30T05:34:00"/>
        <d v="2014-02-10T22:21:14"/>
        <d v="2016-02-28T23:05:09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4-10-13T13:59:55"/>
        <d v="2014-11-25T16:36:30"/>
        <d v="2014-08-08T21:31:03"/>
        <d v="2017-02-23T10:14:42"/>
        <d v="2015-03-28T00:44:45"/>
        <d v="2014-07-31T01:26:32"/>
        <d v="2015-03-01T00:42:05"/>
        <d v="2015-11-17T19:04:53"/>
        <d v="2015-10-26T22:25:56"/>
        <d v="2016-04-08T22:04:14"/>
        <d v="2016-04-30T22:00:00"/>
        <d v="2017-04-03T15:30:07"/>
        <d v="2015-11-22T20:48:56"/>
        <d v="2017-01-27T18:54:02"/>
        <d v="2014-10-25T02:59:50"/>
        <d v="2014-06-16T06:50:05"/>
        <d v="2015-03-02T01:04:00"/>
        <d v="2014-11-20T22:58:45"/>
        <d v="2013-11-02T19:03:16"/>
        <d v="2015-08-02T00:18:24"/>
        <d v="2015-12-09T19:26:43"/>
        <d v="2014-10-17T18:16:58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5-09-25T02:55:59"/>
        <d v="2015-01-31T20:12:00"/>
        <d v="2016-04-21T02:23:43"/>
        <d v="2013-06-02T20:19:27"/>
        <d v="2014-08-08T21:53:24"/>
        <d v="2015-05-02T13:04:09"/>
        <d v="2014-06-16T20:16:00"/>
        <d v="2017-01-25T21:41:22"/>
        <d v="2015-01-24T01:00:00"/>
        <d v="2016-07-13T20:48:18"/>
        <d v="2017-04-09T08:35:56"/>
        <d v="2014-10-21T19:51:00"/>
        <d v="2015-03-24T20:11:45"/>
        <d v="2015-09-17T17:00:00"/>
        <d v="2016-06-30T18:45:06"/>
        <d v="2016-04-21T10:44:38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5-03-13T17:57:36"/>
        <d v="2014-06-15T17:08:07"/>
        <d v="2015-02-28T13:45:08"/>
        <d v="2014-12-13T21:02:41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2-01-18T20:00:00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4-08-15T14:17:33"/>
        <d v="2012-05-21T01:12:06"/>
        <d v="2012-06-30T20:00:00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6-11-26T19:20:13"/>
        <d v="2014-07-03T17:02:44"/>
        <d v="2013-06-16T20:47:55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5-01-06T02:44:19"/>
        <d v="2011-09-11T04:37:03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3-05-30T16:53:45"/>
        <d v="2016-12-07T01:09:02"/>
        <d v="2014-06-17T21:17:22"/>
        <d v="2010-10-22T05:00:00"/>
        <d v="2016-12-04T06:00:00"/>
        <d v="2016-03-07T23:49:05"/>
        <d v="2015-05-27T19:47:19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5-10-29T02:53:43"/>
        <d v="2016-06-06T20:09:00"/>
        <d v="2016-01-29T23:17:00"/>
        <d v="2015-09-12T20:57:42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4-08-09T17:22:00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6-10-19T07:53:27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5-10-22T18:59:00"/>
        <d v="2010-06-08T19:11:00"/>
        <d v="2015-02-24T01:42:42"/>
        <d v="2014-08-26T22:20:12"/>
        <d v="2015-06-30T15:45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9-06T14:46:00"/>
        <d v="2012-07-11T03:51:05"/>
        <d v="2016-02-10T16:42:44"/>
        <d v="2016-06-12T08:29:03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4-08-08T21:20:12"/>
        <d v="2016-10-01T04:00:00"/>
        <d v="2015-05-10T19:28:25"/>
        <d v="2015-12-01T00:00:00"/>
        <d v="2014-08-20T16:22:32"/>
        <d v="2015-11-15T23:09:06"/>
        <d v="2016-03-05T05:54:29"/>
        <d v="2015-04-29T04:22:00"/>
        <d v="2014-09-14T04:34:57"/>
        <d v="2016-07-17T17:49:46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7-01-27T01:26:48"/>
        <d v="2015-07-27T01:29:58"/>
        <d v="2017-01-09T01:18:20"/>
        <d v="2016-02-12T10:20:45"/>
        <d v="2016-08-06T00:06:23"/>
        <d v="2015-04-29T03:09:19"/>
        <d v="2017-01-02T22:13:29"/>
        <d v="2014-12-18T20:28:26"/>
        <d v="2015-04-22T19:56:26"/>
        <d v="2016-03-01T04:13:59"/>
        <d v="2014-07-28T16:52:43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1-12T15:48:44"/>
        <d v="2013-02-24T23:59:29"/>
        <d v="2016-07-29T23:29:00"/>
        <d v="2015-05-19T15:06:29"/>
        <d v="2013-02-01T17:00:00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4-11-29T16:40:52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6-12-30T09:00:00"/>
        <d v="2015-10-17T14:52:58"/>
        <d v="2015-07-09T21:27:21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7-01-10T08:57:00"/>
        <d v="2014-11-15T01:22:14"/>
        <d v="2014-08-21T23:32:28"/>
        <d v="2015-12-02T17:25:00"/>
        <d v="2015-03-26T00:00:00"/>
        <d v="2015-12-24T21:47:48"/>
        <d v="2015-07-20T18:43:48"/>
        <d v="2014-08-01T00:58:19"/>
        <d v="2015-05-11T01:45:04"/>
        <d v="2016-01-09T14:48:16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5-10-12T13:46:33"/>
        <d v="2015-06-18T19:03:35"/>
        <d v="2016-05-31T17:31:00"/>
        <d v="2015-05-28T00:13:17"/>
        <d v="2014-09-21T15:10:50"/>
        <d v="2016-06-04T17:19:57"/>
        <d v="2016-01-19T13:27:17"/>
        <d v="2016-05-08T17:41:57"/>
        <d v="2015-01-12T02:36:34"/>
        <d v="2015-03-19T08:28:43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8-26T00:18:50"/>
        <d v="2015-01-02T21:14:16"/>
        <d v="2017-03-26T03:33:00"/>
        <d v="2015-06-14T13:00:55"/>
        <d v="2014-07-10T19:40:11"/>
        <d v="2016-01-05T00:00:00"/>
        <d v="2015-07-16T17:51:19"/>
        <d v="2015-09-14T16:40:29"/>
        <d v="2015-12-29T00:16:40"/>
        <d v="2016-12-04T15:04:47"/>
        <d v="2017-02-26T00:09:49"/>
        <d v="2015-03-20T03:45:32"/>
        <d v="2015-05-22T05:25:00"/>
        <d v="2015-01-26T07:12:21"/>
        <d v="2017-04-01T00:40:11"/>
        <d v="2016-09-29T21:52:52"/>
        <d v="2016-05-09T22:49:51"/>
        <d v="2015-08-11T18:37:08"/>
        <d v="2015-11-26T23:55:45"/>
        <d v="2015-08-03T16:09:30"/>
        <d v="2011-02-24T23:20:30"/>
        <d v="2016-07-15T06:57:00"/>
        <d v="2015-01-04T06:17:44"/>
        <d v="2014-08-13T18:49:08"/>
        <d v="2016-05-22T01:05:00"/>
        <d v="2016-01-02T23:00:51"/>
        <d v="2016-01-07T04:57:52"/>
        <d v="2015-10-01T00:00:00"/>
        <d v="2015-07-10T16:05:32"/>
        <d v="2016-01-23T08:45:52"/>
        <d v="2015-07-10T05:38:46"/>
        <d v="2016-10-13T00:50:30"/>
        <d v="2014-11-30T23:45:00"/>
        <d v="2014-09-11T18:10:23"/>
        <d v="2016-10-10T10:21:47"/>
        <d v="1970-01-01T00:00:00"/>
      </sharedItems>
      <fieldGroup par="23" base="19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Perez" refreshedDate="44619.60402337963" createdVersion="7" refreshedVersion="7" minRefreshableVersion="3" recordCount="4116" xr:uid="{75096CB1-A64F-0246-9F86-BF61DA3A5C5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379708247"/>
        <n v="148662460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77886400"/>
        <n v="1437621060"/>
        <n v="1369282044"/>
        <n v="1398791182"/>
        <n v="1428178757"/>
        <n v="1450307284"/>
        <n v="1474694787"/>
        <n v="1402896600"/>
        <n v="1487937508"/>
        <n v="1405523866"/>
        <n v="1407456000"/>
        <n v="1445660045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71503540"/>
        <n v="148734750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06854800"/>
        <n v="1432101855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333310458"/>
        <n v="1431372751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441153705"/>
        <n v="1347854700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298699828"/>
        <n v="1461769107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9317900"/>
        <n v="1434342894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32654347"/>
        <n v="1411695300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448466551"/>
        <n v="1375657582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409374093"/>
        <n v="1385534514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60581365"/>
        <n v="1414879303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430329862"/>
        <n v="1382068740"/>
        <n v="1438374748"/>
        <n v="1415208840"/>
        <n v="1408204857"/>
        <n v="1470075210"/>
        <n v="1401778740"/>
        <n v="1316851854"/>
        <n v="1411264800"/>
        <n v="1422636814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34241255"/>
        <n v="1481957940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370011370"/>
        <n v="1406045368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305625164"/>
        <n v="1403452131"/>
        <n v="1444539600"/>
        <n v="1427806320"/>
        <n v="1349477050"/>
        <n v="1481737761"/>
        <n v="1461301574"/>
        <n v="1312470475"/>
        <n v="1434925500"/>
        <n v="1486317653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35540694"/>
        <n v="1311298745"/>
        <n v="1359052710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427076840"/>
        <n v="1388808545"/>
        <n v="1407562632"/>
        <n v="1428483201"/>
        <n v="1354923000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20489560"/>
        <n v="1451282400"/>
        <n v="1348372740"/>
        <n v="1418056315"/>
        <n v="1401857940"/>
        <n v="1437067476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448586000"/>
        <n v="1335672000"/>
        <n v="1435359600"/>
        <n v="1434045687"/>
        <n v="1434857482"/>
        <n v="1312095540"/>
        <n v="1482943740"/>
        <n v="1489680061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423838916"/>
        <n v="1326436488"/>
        <n v="1449255686"/>
        <n v="1471622450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0003820"/>
        <n v="1426864032"/>
        <n v="1443675600"/>
        <n v="1336528804"/>
        <n v="1429594832"/>
        <n v="1440339295"/>
        <n v="1487286000"/>
        <n v="1304920740"/>
        <n v="1470132180"/>
        <n v="1403660279"/>
        <n v="1480613650"/>
        <n v="1387533892"/>
        <n v="1375408194"/>
        <n v="1459378085"/>
        <n v="1425682174"/>
        <n v="1389146880"/>
        <n v="1460373187"/>
        <n v="1406358000"/>
        <n v="1406350740"/>
        <n v="1436817960"/>
        <n v="1410546413"/>
        <n v="1322751735"/>
        <n v="1399867140"/>
        <n v="1400423973"/>
        <n v="1411858862"/>
        <n v="1484531362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8874388"/>
        <n v="1459992856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445065210"/>
        <n v="1354699421"/>
        <n v="1327851291"/>
        <n v="1349517540"/>
        <n v="1430439411"/>
        <n v="1450072740"/>
        <n v="1377284669"/>
        <n v="1429207833"/>
        <n v="1416125148"/>
        <n v="1488063839"/>
        <n v="1403326740"/>
        <n v="1304561633"/>
        <n v="1401595140"/>
        <n v="1402845364"/>
        <n v="1381917540"/>
        <n v="1490416380"/>
        <n v="1436380200"/>
        <n v="1425675892"/>
        <n v="1469359728"/>
        <n v="1402290000"/>
        <n v="1421606018"/>
        <n v="1449756896"/>
        <n v="1432299600"/>
        <n v="1402341615"/>
        <n v="1464863118"/>
        <n v="1419259679"/>
        <n v="1437364740"/>
        <n v="1436696712"/>
        <n v="1433880605"/>
        <n v="1404522000"/>
        <n v="1465527600"/>
        <n v="1367940794"/>
        <n v="1445431533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71428340"/>
        <n v="1465081053"/>
        <n v="1336238743"/>
        <n v="1447445820"/>
        <n v="1456984740"/>
        <n v="1446759880"/>
        <n v="1472074928"/>
        <n v="1459348740"/>
        <n v="1438799760"/>
        <n v="1435185252"/>
        <n v="1425741525"/>
        <n v="1286568268"/>
        <n v="1429767607"/>
        <n v="1452384000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23942780"/>
        <n v="1413723684"/>
        <n v="1434675616"/>
        <n v="1413383216"/>
        <n v="1460341800"/>
        <n v="1383861483"/>
        <n v="1362117540"/>
        <n v="1468270261"/>
        <n v="1425275940"/>
        <n v="1465192867"/>
        <n v="1441393210"/>
        <n v="1478901600"/>
        <n v="1415583695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60140282"/>
        <n v="1487462340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24548719"/>
        <n v="1430407200"/>
        <n v="1433723033"/>
        <n v="1463184000"/>
        <n v="1412136000"/>
        <n v="1412534943"/>
        <n v="1457133568"/>
        <n v="1405400400"/>
        <n v="1359176974"/>
        <n v="1450181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376838000"/>
        <n v="1454572233"/>
        <n v="1458362023"/>
        <n v="1483822800"/>
        <n v="1406760101"/>
        <n v="1448229600"/>
        <n v="1462878648"/>
        <n v="1425211200"/>
        <n v="1407065979"/>
        <n v="1436511600"/>
        <n v="1415815393"/>
        <n v="1439357559"/>
        <n v="1412393400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313370000"/>
        <n v="1420346638"/>
        <n v="1445196989"/>
        <n v="1487769952"/>
        <n v="1465940580"/>
        <n v="1434047084"/>
        <n v="1391427692"/>
        <n v="1362974400"/>
        <n v="1435733940"/>
        <n v="1480899600"/>
        <n v="1442722891"/>
        <n v="1427860740"/>
        <n v="1413377522"/>
        <n v="1373572903"/>
        <n v="1404444286"/>
        <n v="1262325600"/>
        <n v="1417620506"/>
        <n v="1415481203"/>
        <n v="1336245328"/>
        <n v="1422015083"/>
        <n v="1461860432"/>
        <n v="1421452682"/>
        <n v="1427553484"/>
        <n v="1395158130"/>
        <n v="1373243181"/>
        <n v="1431831600"/>
        <n v="1366664400"/>
        <n v="1357408721"/>
        <n v="1440630000"/>
        <n v="1404623330"/>
        <n v="1423750542"/>
        <n v="142894547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65062166"/>
        <n v="1452827374"/>
        <n v="1477065860"/>
        <n v="1403150400"/>
        <n v="1425478950"/>
        <n v="1390983227"/>
        <n v="1405715472"/>
        <n v="1406761200"/>
        <n v="1438226724"/>
        <n v="1483203540"/>
        <n v="1392675017"/>
        <n v="1406887310"/>
        <n v="1469016131"/>
        <n v="1433343850"/>
        <n v="1441995769"/>
        <n v="1472952982"/>
        <n v="1303801140"/>
        <n v="1345086445"/>
        <n v="1441547220"/>
        <n v="1476939300"/>
        <n v="1470056614"/>
        <n v="1306994340"/>
        <n v="1438764207"/>
        <n v="1401253140"/>
        <n v="1407701966"/>
        <n v="1437235200"/>
        <n v="1428552000"/>
        <n v="1486313040"/>
        <n v="1442167912"/>
        <n v="1463394365"/>
        <n v="1326927600"/>
        <n v="1436625000"/>
        <n v="1456957635"/>
        <n v="1327723459"/>
        <n v="1410755286"/>
        <n v="1405249113"/>
        <n v="1412516354"/>
        <n v="1412648537"/>
        <n v="1384580373"/>
        <n v="1352573869"/>
        <n v="1444516084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444149047"/>
        <n v="1338824730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83499645"/>
        <n v="1447830958"/>
        <n v="1476579600"/>
        <n v="1449273600"/>
        <n v="1444172340"/>
        <n v="1442426171"/>
        <n v="1476941293"/>
        <n v="1484327061"/>
        <n v="1439957176"/>
        <n v="1469165160"/>
        <n v="1358755140"/>
        <n v="1410266146"/>
        <n v="1332029335"/>
        <n v="1316442622"/>
        <n v="1428068988"/>
        <n v="1414701413"/>
        <n v="1436705265"/>
        <n v="1349885289"/>
        <n v="1413816975"/>
        <n v="1426965758"/>
        <n v="1487915500"/>
        <n v="1399778333"/>
        <n v="1410558949"/>
        <n v="1330644639"/>
        <n v="1423456200"/>
        <n v="1397413095"/>
        <n v="1417101683"/>
        <n v="1330789165"/>
        <n v="1438437600"/>
        <n v="1405614823"/>
        <n v="1431206058"/>
        <n v="1396054800"/>
        <n v="1407034796"/>
        <n v="1446483000"/>
        <n v="1391718671"/>
        <n v="1387835654"/>
        <n v="1475766932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47079520"/>
        <n v="1427850090"/>
        <n v="1432916235"/>
        <n v="1414284180"/>
        <n v="1384408740"/>
        <n v="1416635940"/>
        <n v="1435442340"/>
        <n v="1437283391"/>
        <n v="1310158800"/>
        <n v="1464471840"/>
        <n v="1431115500"/>
        <n v="1418953984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30693460"/>
        <n v="142418160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462230000"/>
        <n v="1346462462"/>
        <n v="1353196800"/>
        <n v="1409924340"/>
        <n v="1410746403"/>
        <n v="1428704848"/>
        <n v="1337569140"/>
        <n v="1435255659"/>
        <n v="1491586534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86095060"/>
        <n v="1415126022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84687436"/>
        <n v="1469329217"/>
        <n v="1476479447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79125642"/>
        <n v="1444510800"/>
        <n v="1317231008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09009306"/>
        <n v="1491786000"/>
        <n v="1453053661"/>
        <n v="1417460940"/>
        <n v="1485541791"/>
        <n v="1442311560"/>
        <n v="146121120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1564080"/>
        <n v="1480721803"/>
        <n v="1468036800"/>
        <n v="1297160329"/>
        <n v="1446131207"/>
        <n v="1430488740"/>
        <n v="1422658930"/>
        <n v="1304628648"/>
        <n v="1472751121"/>
        <n v="1354017600"/>
        <n v="1387479360"/>
        <n v="1311538136"/>
        <n v="1421635190"/>
        <n v="1394460000"/>
        <n v="1362960000"/>
        <n v="1482339794"/>
        <n v="1429321210"/>
        <n v="1461653700"/>
        <n v="1420377366"/>
        <n v="1434921600"/>
        <n v="1433948671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354845600"/>
        <n v="1444144222"/>
        <n v="1409337611"/>
        <n v="1471071540"/>
        <n v="1471573640"/>
        <n v="1433043623"/>
        <n v="1488538892"/>
        <n v="1359978927"/>
        <n v="1344789345"/>
        <n v="1434670397"/>
        <n v="1413176340"/>
        <n v="1467301334"/>
        <n v="1461186676"/>
        <n v="1460574924"/>
        <n v="1401385800"/>
        <n v="1306865040"/>
        <n v="1441933459"/>
        <n v="1373203482"/>
        <n v="1348420548"/>
        <n v="1411084800"/>
        <n v="1441042275"/>
        <n v="1474793208"/>
        <n v="1455936335"/>
        <n v="1335891603"/>
        <n v="1446213612"/>
        <n v="1403964574"/>
        <n v="1316883753"/>
        <n v="1453411109"/>
        <n v="1424556325"/>
        <n v="1466204400"/>
        <n v="1481213752"/>
        <n v="1437420934"/>
        <n v="1422075540"/>
        <n v="1415832338"/>
        <n v="1468729149"/>
        <n v="1444027186"/>
        <n v="1304395140"/>
        <n v="1416211140"/>
        <n v="1425193140"/>
        <n v="1450166340"/>
        <n v="1451491953"/>
        <n v="1422937620"/>
        <n v="1388553960"/>
        <n v="1391851831"/>
        <n v="1259643540"/>
        <n v="1460553480"/>
        <n v="1457914373"/>
        <n v="1427319366"/>
        <n v="1424149140"/>
        <n v="1448463431"/>
        <n v="1308011727"/>
        <n v="1406185200"/>
        <n v="1425057075"/>
        <n v="1405658752"/>
        <n v="1336669200"/>
        <n v="1409072982"/>
        <n v="1422928800"/>
        <n v="1444946400"/>
        <n v="1357721335"/>
        <n v="1420048208"/>
        <n v="1405188667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29793446"/>
        <n v="1423050618"/>
        <n v="1491421314"/>
        <n v="1411012740"/>
        <n v="1409344985"/>
        <n v="1338579789"/>
        <n v="1475937812"/>
        <n v="1361606940"/>
        <n v="1479592800"/>
        <n v="1334556624"/>
        <n v="1421348428"/>
        <n v="1413234316"/>
        <n v="1472911375"/>
        <n v="1339732740"/>
        <n v="1470538800"/>
        <n v="1452872290"/>
        <n v="1407536880"/>
        <n v="1465347424"/>
        <n v="1308110340"/>
        <n v="1410975994"/>
        <n v="1463821338"/>
        <n v="1341349200"/>
        <n v="1431481037"/>
        <n v="1468716180"/>
        <n v="1409720340"/>
        <n v="1438616124"/>
        <n v="1312212855"/>
        <n v="1460730079"/>
        <n v="1443121765"/>
        <n v="1399809052"/>
        <n v="1412536573"/>
        <n v="1378592731"/>
        <n v="1425704100"/>
        <n v="1433964444"/>
        <n v="1403715546"/>
        <n v="1383062083"/>
        <n v="1423138800"/>
        <n v="1421177959"/>
        <n v="1429938683"/>
        <n v="1422750707"/>
        <n v="1458332412"/>
        <n v="1409515200"/>
        <n v="1480007460"/>
        <n v="1479811846"/>
        <n v="1463275339"/>
        <n v="1285995540"/>
        <n v="1400176386"/>
        <n v="1370649674"/>
        <n v="1401587064"/>
        <n v="1437166920"/>
        <n v="1457326740"/>
        <n v="1407858710"/>
        <n v="1402060302"/>
        <n v="1463929174"/>
        <n v="1422400387"/>
        <n v="1407788867"/>
        <n v="1405727304"/>
        <n v="1296953209"/>
        <n v="1362211140"/>
        <n v="1362086700"/>
        <n v="1409585434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410550484"/>
        <n v="1336866863"/>
        <n v="1278302400"/>
        <n v="1457967975"/>
        <n v="1469199740"/>
        <n v="1395023719"/>
        <n v="1407691248"/>
        <n v="1431925200"/>
        <n v="1441358873"/>
        <n v="1474507065"/>
        <n v="1443040464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91706084"/>
        <n v="1370390432"/>
        <n v="1452387096"/>
        <n v="1340733600"/>
        <n v="1312224383"/>
        <n v="1411874580"/>
        <n v="1440111600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448863449"/>
        <n v="14295543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433009400"/>
        <n v="1348545540"/>
        <n v="1488337200"/>
        <n v="1362146280"/>
        <n v="1431709312"/>
        <n v="1431298740"/>
        <n v="1456094197"/>
        <n v="1404312846"/>
        <n v="1418649177"/>
        <n v="1428940775"/>
        <n v="1362060915"/>
        <n v="1470197340"/>
        <n v="1487102427"/>
        <n v="1380720474"/>
        <n v="1414107040"/>
        <n v="1420095540"/>
        <n v="1438467894"/>
        <n v="1321385820"/>
        <n v="1365367938"/>
        <n v="1462738327"/>
        <n v="1457739245"/>
        <n v="1418183325"/>
        <n v="1403192031"/>
        <n v="1428641940"/>
        <n v="1420952340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7129179"/>
        <n v="1438734833"/>
        <n v="1338830395"/>
        <n v="1449701284"/>
        <n v="1385447459"/>
        <n v="1417737781"/>
        <n v="1437432392"/>
        <n v="1443711774"/>
        <n v="1455138000"/>
        <n v="1485905520"/>
        <n v="1330478998"/>
        <n v="1476277875"/>
        <n v="1486547945"/>
        <n v="1464692400"/>
        <n v="1303147459"/>
        <n v="1457413140"/>
        <n v="136855006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68752468"/>
        <n v="1481367600"/>
        <n v="1451430000"/>
        <n v="1409337911"/>
        <n v="1452299761"/>
        <n v="1466172000"/>
        <n v="1439741591"/>
        <n v="1437461940"/>
        <n v="1482108350"/>
        <n v="1407621425"/>
        <n v="1335113976"/>
        <n v="1471214743"/>
        <n v="1410761280"/>
        <n v="1467575940"/>
        <n v="1432151326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27990071"/>
        <n v="1434159780"/>
        <n v="1491590738"/>
        <n v="1452795416"/>
        <n v="1377621089"/>
        <n v="1397516400"/>
        <n v="1472097540"/>
        <n v="1339840740"/>
        <n v="1483137311"/>
        <n v="1400301165"/>
        <n v="1422562864"/>
        <n v="1461762960"/>
        <n v="1446732975"/>
        <n v="1334326635"/>
        <n v="1337102187"/>
        <n v="1402095600"/>
        <n v="1413953940"/>
        <n v="1367676034"/>
        <n v="1471087957"/>
        <n v="1417276800"/>
        <n v="1380599940"/>
        <n v="1434995295"/>
        <n v="1434039186"/>
        <n v="1474886229"/>
        <n v="1473358122"/>
        <n v="1430993394"/>
        <n v="1434476849"/>
        <n v="1427580426"/>
        <n v="1417392000"/>
        <n v="1446062040"/>
        <n v="1460753307"/>
        <n v="1455210353"/>
        <n v="1434459554"/>
        <n v="1406825159"/>
        <n v="1367444557"/>
        <n v="1345918302"/>
        <n v="1437250456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29317420"/>
        <n v="1425099540"/>
        <n v="1409376600"/>
        <n v="1435698368"/>
        <n v="1480525200"/>
        <n v="1435730400"/>
        <n v="1491656045"/>
        <n v="1434309540"/>
        <n v="1338321305"/>
        <n v="1481615940"/>
        <n v="1406988000"/>
        <n v="1456002300"/>
        <n v="1477550434"/>
        <n v="1327535392"/>
        <n v="1425136200"/>
        <n v="1350687657"/>
        <n v="1411150701"/>
        <n v="1491001140"/>
        <n v="1412770578"/>
        <n v="1315171845"/>
        <n v="1462420960"/>
        <n v="1414758620"/>
        <n v="1491470442"/>
        <n v="1440266422"/>
        <n v="1467054000"/>
        <n v="1328377444"/>
        <n v="1463743860"/>
        <n v="1447269367"/>
        <n v="1460860144"/>
        <n v="1432499376"/>
        <n v="1481522400"/>
        <n v="1452120613"/>
        <n v="1473211313"/>
        <n v="1468496933"/>
        <n v="1342115132"/>
        <n v="1331182740"/>
        <n v="1406876400"/>
        <n v="1420860180"/>
        <n v="1469998680"/>
        <n v="1462564182"/>
        <n v="1458117190"/>
        <n v="1445252400"/>
        <n v="1434542702"/>
        <n v="1351223940"/>
        <n v="1443561159"/>
        <n v="1340429276"/>
        <n v="1379164040"/>
        <n v="1412092800"/>
        <n v="1434120856"/>
        <n v="1470595109"/>
        <n v="1444330821"/>
        <n v="1439246991"/>
        <n v="1451494210"/>
        <n v="1301792400"/>
        <n v="1393694280"/>
        <n v="142263720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36981339"/>
        <n v="1416000600"/>
        <n v="1450137600"/>
        <n v="1404149280"/>
        <n v="1426187582"/>
        <n v="1442462340"/>
        <n v="1402848000"/>
        <n v="1362711728"/>
        <n v="1445448381"/>
        <n v="1476651600"/>
        <n v="14383908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422853140"/>
        <n v="1324232504"/>
        <n v="1443704400"/>
        <n v="1444577345"/>
        <n v="1461177950"/>
        <n v="1477422000"/>
        <n v="1344358860"/>
        <n v="1488114358"/>
        <n v="1449876859"/>
        <n v="1490358834"/>
        <n v="1422712986"/>
        <n v="1413431940"/>
        <n v="1415222545"/>
        <n v="1447689898"/>
        <n v="1399071173"/>
        <n v="1470078000"/>
        <n v="1463945673"/>
        <n v="1412706375"/>
        <n v="1455555083"/>
        <n v="1461902340"/>
        <n v="1477968934"/>
        <n v="1468437240"/>
        <n v="1459439471"/>
        <n v="1407686340"/>
        <n v="1481000340"/>
        <n v="1343016000"/>
        <n v="1262302740"/>
        <n v="1295142660"/>
        <n v="1455338532"/>
        <n v="1469473200"/>
        <n v="1424211329"/>
        <n v="1436551200"/>
        <n v="1435352400"/>
        <n v="1467604800"/>
        <n v="1467681107"/>
        <n v="1483138800"/>
        <n v="1310454499"/>
        <n v="1472676371"/>
        <n v="1299243427"/>
        <n v="1305483086"/>
        <n v="1436738772"/>
        <n v="1431982727"/>
        <n v="1485885600"/>
        <n v="1462565855"/>
        <n v="1434894082"/>
        <n v="1459444656"/>
        <n v="1454412584"/>
        <n v="1439247600"/>
        <n v="1409000400"/>
        <n v="1450887480"/>
        <n v="1416499440"/>
        <n v="1424378748"/>
        <n v="1467481468"/>
        <n v="1462539840"/>
        <n v="1459181895"/>
        <n v="1483063435"/>
        <n v="1487393940"/>
        <n v="1456876740"/>
        <n v="1434497400"/>
        <n v="1487565468"/>
        <n v="1431536015"/>
        <n v="1457812364"/>
        <n v="1349392033"/>
        <n v="1430851680"/>
        <n v="1457906400"/>
        <n v="1419183813"/>
        <n v="1462655519"/>
        <n v="1443040059"/>
        <n v="1421350140"/>
        <n v="1455390126"/>
        <n v="1325007358"/>
        <n v="1330214841"/>
        <n v="1413992210"/>
        <n v="1440215940"/>
        <n v="1439931675"/>
        <n v="1428097739"/>
        <n v="1474228265"/>
        <n v="1426302660"/>
        <n v="1407536846"/>
        <n v="1428256277"/>
        <n v="1404570147"/>
        <n v="1428075480"/>
        <n v="1476010619"/>
        <n v="1440245273"/>
        <n v="1420750683"/>
        <n v="1442381847"/>
        <n v="1387601040"/>
        <n v="1408232520"/>
        <n v="1424568107"/>
        <n v="1483048900"/>
        <n v="1436110717"/>
        <n v="1448922600"/>
        <n v="1472621760"/>
        <n v="1427890925"/>
        <n v="1425124800"/>
        <n v="1410416097"/>
        <n v="1432589896"/>
        <n v="1420215216"/>
        <n v="1430703638"/>
        <n v="1310440482"/>
        <n v="1446451200"/>
        <n v="1448745741"/>
        <n v="1386568740"/>
        <n v="1430409651"/>
        <n v="1358367565"/>
        <n v="1434994266"/>
        <n v="1474230385"/>
        <n v="1431018719"/>
        <n v="1266210000"/>
        <n v="1467752083"/>
        <n v="1450211116"/>
        <n v="1447032093"/>
        <n v="1420099140"/>
        <n v="1488783507"/>
        <n v="1406994583"/>
        <n v="1464712394"/>
        <n v="1417501145"/>
        <n v="1468392599"/>
        <n v="1404241200"/>
        <n v="1419017488"/>
        <n v="1484065881"/>
        <n v="1457734843"/>
        <n v="1434847859"/>
        <n v="1428951600"/>
        <n v="1343440800"/>
        <n v="1480140000"/>
        <n v="1454525340"/>
        <n v="1488271860"/>
        <n v="1287115200"/>
        <n v="1337955240"/>
        <n v="1435441454"/>
        <n v="1392417800"/>
        <n v="1293937200"/>
        <n v="1471130956"/>
        <n v="1430316426"/>
        <n v="1455831000"/>
        <n v="1404926665"/>
        <n v="1423424329"/>
        <n v="1346017023"/>
        <n v="1425246439"/>
        <n v="1476717319"/>
        <n v="1459872000"/>
        <n v="1419644444"/>
        <n v="1468618680"/>
        <n v="1405366359"/>
        <n v="1330577940"/>
        <n v="1492145940"/>
        <n v="1450911540"/>
        <n v="1466899491"/>
        <n v="1405401060"/>
        <n v="1427082912"/>
        <n v="1454213820"/>
        <n v="1490331623"/>
        <n v="1388928660"/>
        <n v="1440101160"/>
        <n v="1417532644"/>
        <n v="1407808438"/>
        <n v="1482332343"/>
        <n v="1440820740"/>
        <n v="1421358895"/>
        <n v="1393181018"/>
        <n v="1429912341"/>
        <n v="1425819425"/>
        <n v="1392595200"/>
        <n v="1463239108"/>
        <n v="1421543520"/>
        <n v="1277501520"/>
        <n v="1472920477"/>
        <n v="1467398138"/>
        <n v="1414972800"/>
        <n v="1439298052"/>
        <n v="1414623471"/>
        <n v="1334097387"/>
        <n v="1468615346"/>
        <n v="1443422134"/>
        <n v="1481132169"/>
        <n v="1416614523"/>
        <n v="1360795069"/>
        <n v="1449785566"/>
        <n v="1441507006"/>
        <n v="1385735295"/>
        <n v="1426791770"/>
        <n v="1440912480"/>
        <n v="1461278208"/>
        <n v="1464872848"/>
        <n v="1417656699"/>
        <n v="1437674545"/>
        <n v="1446307053"/>
        <n v="1414378800"/>
        <n v="1409962211"/>
        <n v="1329248940"/>
        <n v="1426117552"/>
        <n v="1414445108"/>
        <n v="1483773169"/>
        <n v="1409949002"/>
        <n v="1315341550"/>
        <n v="1317099540"/>
        <n v="1350505059"/>
        <n v="1413573010"/>
        <n v="1479410886"/>
        <n v="1440157656"/>
        <n v="1429038033"/>
        <n v="1424116709"/>
        <n v="1391194860"/>
        <n v="1366064193"/>
        <n v="1422068400"/>
        <n v="1448949540"/>
        <n v="1454110440"/>
        <n v="1437033360"/>
        <n v="1452282420"/>
        <n v="1465123427"/>
        <n v="1408986738"/>
        <n v="1477454340"/>
        <n v="1477949764"/>
        <n v="1411930556"/>
        <n v="1486814978"/>
        <n v="1449257348"/>
        <n v="1410930399"/>
        <n v="1480438905"/>
        <n v="1473444048"/>
        <n v="1460608780"/>
        <n v="1403539200"/>
        <n v="1484156948"/>
        <n v="1443379104"/>
        <n v="1455832800"/>
        <n v="1306549362"/>
        <n v="1491768000"/>
        <n v="1427498172"/>
        <n v="1458925156"/>
        <n v="1403122380"/>
        <n v="1412500322"/>
        <n v="1455251591"/>
        <n v="1449089965"/>
        <n v="1410810903"/>
        <n v="1459915491"/>
        <n v="1430470772"/>
        <n v="1460751128"/>
        <n v="1456016576"/>
        <n v="1456444800"/>
        <n v="1484684186"/>
        <n v="1470058860"/>
        <n v="1405461600"/>
        <n v="1450541229"/>
        <n v="1456006938"/>
        <n v="1466363576"/>
        <n v="1408827550"/>
        <n v="1465407219"/>
        <n v="1487365200"/>
        <n v="1467934937"/>
        <n v="1396890822"/>
        <n v="1428519527"/>
        <n v="1427086740"/>
        <n v="1406913120"/>
        <n v="1408581930"/>
        <n v="1407869851"/>
        <n v="1435711246"/>
        <n v="1434213443"/>
        <n v="1492372800"/>
        <n v="1354919022"/>
        <n v="1462112318"/>
        <n v="1452293675"/>
        <n v="1428780159"/>
        <n v="1466278339"/>
        <n v="1459845246"/>
        <n v="1433016672"/>
        <n v="1419368925"/>
        <n v="1446984000"/>
        <n v="1443224622"/>
        <n v="1443782138"/>
        <n v="1437889336"/>
        <n v="1417584860"/>
        <n v="1410836400"/>
        <n v="1433064540"/>
        <n v="1472317209"/>
        <n v="1482953115"/>
        <n v="1463645521"/>
        <n v="1376140520"/>
        <n v="1452942000"/>
        <n v="1466227190"/>
        <n v="1433113200"/>
        <n v="1373665860"/>
        <n v="1424607285"/>
        <n v="1433093700"/>
        <n v="1448489095"/>
        <n v="1432069249"/>
        <n v="1457570100"/>
        <n v="1415882108"/>
        <n v="1391364126"/>
        <n v="1482321030"/>
        <n v="1476095783"/>
        <n v="1418368260"/>
        <n v="1427807640"/>
        <n v="1479392133"/>
        <n v="1450612740"/>
        <n v="1332073025"/>
        <n v="1433178060"/>
        <n v="1464371211"/>
        <n v="1428642000"/>
        <n v="1490631419"/>
        <n v="1279738800"/>
        <n v="1415562471"/>
        <n v="1454936460"/>
        <n v="1491019140"/>
        <n v="1473044340"/>
        <n v="1421403960"/>
        <n v="1429456132"/>
        <n v="1491943445"/>
        <n v="1487811600"/>
        <n v="1273356960"/>
        <n v="1325763180"/>
        <n v="1422717953"/>
        <n v="1468349460"/>
        <n v="1474766189"/>
        <n v="1435633602"/>
        <n v="1423186634"/>
        <n v="1472442900"/>
        <n v="1387077299"/>
        <n v="1408526477"/>
        <n v="1424604600"/>
        <n v="1473972813"/>
        <n v="1463329260"/>
        <n v="1283392800"/>
        <n v="1486046761"/>
        <n v="1409602217"/>
        <n v="1421410151"/>
        <n v="1332748899"/>
        <n v="1459368658"/>
        <n v="1475918439"/>
        <n v="1430348400"/>
        <n v="1424009147"/>
        <n v="1457207096"/>
        <n v="1455523140"/>
        <n v="1460935800"/>
        <n v="1457056555"/>
        <n v="1427920363"/>
        <n v="1452112717"/>
        <n v="1441837879"/>
        <n v="1428097450"/>
        <n v="1423432709"/>
        <n v="1465130532"/>
        <n v="1417474761"/>
        <n v="1295847926"/>
        <n v="1478046661"/>
        <n v="1425110400"/>
        <n v="1287975829"/>
        <n v="1456189076"/>
        <n v="1468351341"/>
        <n v="1428069541"/>
        <n v="1412405940"/>
        <n v="1408040408"/>
        <n v="1411824444"/>
        <n v="1450327126"/>
        <n v="1441649397"/>
        <n v="1417800435"/>
        <n v="1462914000"/>
        <n v="1347672937"/>
        <n v="1427155726"/>
        <n v="1425758101"/>
        <n v="1429839571"/>
        <n v="1339273208"/>
        <n v="1312641536"/>
        <n v="1432178810"/>
        <n v="1468937681"/>
        <n v="1419539223"/>
        <n v="1445013352"/>
        <n v="1434063600"/>
        <n v="1446524159"/>
        <n v="1436297180"/>
        <n v="1402979778"/>
        <n v="1323998795"/>
        <n v="1384179548"/>
        <n v="1333557975"/>
        <n v="1425178800"/>
        <n v="1491277121"/>
        <n v="1348367100"/>
        <n v="1385590111"/>
        <n v="1421404247"/>
        <n v="1442065060"/>
        <n v="1488473351"/>
        <n v="1414354080"/>
        <n v="1370470430"/>
        <n v="1400278290"/>
        <n v="1471370869"/>
        <n v="1417795480"/>
        <n v="1440524082"/>
        <n v="1451786137"/>
        <n v="1414533600"/>
        <n v="1447311540"/>
        <n v="1481295099"/>
        <n v="1365228982"/>
        <n v="1323994754"/>
        <n v="1434827173"/>
        <n v="1446766372"/>
        <n v="1439069640"/>
        <n v="1400498789"/>
        <n v="1483459365"/>
        <n v="1442457112"/>
        <n v="1455822569"/>
        <n v="1408831718"/>
        <n v="1418587234"/>
        <n v="1339816200"/>
        <n v="1435958786"/>
        <n v="1419626139"/>
        <n v="1434633191"/>
        <n v="1403837574"/>
        <n v="1463343673"/>
        <n v="1405947126"/>
        <n v="1433988791"/>
        <n v="1479032260"/>
        <n v="1403886084"/>
        <n v="1410424642"/>
        <n v="1456851914"/>
        <n v="1382478278"/>
        <n v="1425081694"/>
        <n v="1422100800"/>
        <n v="1395007200"/>
        <n v="1440318908"/>
        <n v="1433930302"/>
        <n v="1426294201"/>
        <n v="1387657931"/>
        <n v="1427423940"/>
        <n v="1475877108"/>
        <n v="1411679804"/>
        <n v="1383959939"/>
        <n v="1462484196"/>
        <n v="1429460386"/>
        <n v="1422158199"/>
        <n v="1420724460"/>
        <n v="1385931702"/>
        <n v="1456703940"/>
        <n v="1385055979"/>
        <n v="1407868561"/>
        <n v="1414360358"/>
        <n v="1482294990"/>
        <n v="1488340800"/>
        <n v="1485035131"/>
        <n v="1427842740"/>
        <n v="1454370941"/>
        <n v="1488546319"/>
        <n v="1415988991"/>
        <n v="1457870400"/>
        <n v="1490033247"/>
        <n v="1418315470"/>
        <n v="1399867409"/>
        <n v="1429823138"/>
        <n v="1407168000"/>
        <n v="1420413960"/>
        <n v="1467231614"/>
        <n v="1478733732"/>
        <n v="1329864374"/>
        <n v="1434395418"/>
        <n v="1428333345"/>
        <n v="1291093200"/>
        <n v="1459443385"/>
        <n v="1484698998"/>
        <n v="1421498303"/>
        <n v="1351582938"/>
        <n v="1416081600"/>
        <n v="1470598345"/>
        <n v="1425066546"/>
        <n v="1420938000"/>
        <n v="1427659200"/>
        <n v="1428171037"/>
        <n v="1424081477"/>
        <n v="1396666779"/>
        <n v="1493571600"/>
        <n v="1430360739"/>
        <n v="1422553565"/>
        <n v="1433815200"/>
        <n v="1408134034"/>
        <n v="1427507208"/>
        <n v="1457543360"/>
        <n v="1437969540"/>
        <n v="1432223125"/>
        <n v="1468658866"/>
        <n v="1383430145"/>
        <n v="1409846874"/>
        <n v="1488495478"/>
        <n v="1417195201"/>
        <n v="1455466832"/>
        <n v="1367097391"/>
        <n v="1425160800"/>
        <n v="1478542375"/>
        <n v="1480028400"/>
        <n v="1463050034"/>
        <n v="1475378744"/>
        <n v="1474067404"/>
        <n v="1480947054"/>
        <n v="1416781749"/>
        <n v="1433086082"/>
        <n v="1427168099"/>
        <n v="1439828159"/>
        <n v="1440613920"/>
        <n v="1424014680"/>
        <n v="1455964170"/>
        <n v="1415828820"/>
        <n v="1478059140"/>
        <n v="1411227633"/>
        <n v="1455417571"/>
        <n v="1307554261"/>
        <n v="1431702289"/>
        <n v="1431198562"/>
        <n v="1313078518"/>
        <n v="1409980144"/>
        <n v="1462827000"/>
        <n v="1433714198"/>
        <n v="1355930645"/>
        <n v="1433021171"/>
        <n v="1451637531"/>
        <n v="1429028365"/>
        <n v="1437161739"/>
        <n v="1412272592"/>
        <n v="1491581703"/>
        <n v="1415404800"/>
        <n v="1403312703"/>
        <n v="1477236559"/>
        <n v="1415842193"/>
        <n v="1424747740"/>
        <n v="1445894400"/>
        <n v="1419494400"/>
        <n v="1469913194"/>
        <n v="1329014966"/>
        <n v="1453075200"/>
        <n v="1407089147"/>
        <n v="1487397540"/>
        <n v="1409412600"/>
        <n v="1369403684"/>
        <n v="1457996400"/>
        <n v="1469113351"/>
        <n v="1411328918"/>
        <n v="1466323917"/>
        <n v="1409513940"/>
        <n v="1491769769"/>
        <n v="1394815751"/>
        <n v="1337447105"/>
        <n v="1400853925"/>
        <n v="1408154663"/>
        <n v="1451053313"/>
        <n v="1400091095"/>
        <n v="1417007640"/>
        <n v="1418877141"/>
        <n v="1392800922"/>
        <n v="1437657935"/>
        <n v="1443103848"/>
        <n v="1464099900"/>
        <n v="1490830331"/>
        <n v="1476873507"/>
        <n v="1434738483"/>
        <n v="1437082736"/>
        <n v="1456043057"/>
        <n v="1414795542"/>
        <n v="1347057464"/>
        <n v="1457031600"/>
        <n v="1415534400"/>
        <n v="1410281360"/>
        <n v="1438662603"/>
        <n v="1418469569"/>
        <n v="1476189339"/>
        <n v="1418938395"/>
        <n v="1463201940"/>
        <n v="1466096566"/>
        <n v="1431647772"/>
        <n v="1432828740"/>
        <n v="1467999134"/>
        <n v="1424746800"/>
        <n v="1480568781"/>
        <n v="1314856800"/>
        <n v="1447451756"/>
        <n v="1428981718"/>
        <n v="1424920795"/>
        <n v="1463353200"/>
        <n v="1423913220"/>
        <n v="1486165880"/>
        <n v="1410987400"/>
        <n v="1326651110"/>
        <n v="1411073972"/>
        <n v="1349050622"/>
        <n v="1414807962"/>
        <n v="1432913659"/>
        <n v="1415740408"/>
        <n v="1456934893"/>
        <n v="1436368622"/>
        <n v="1424137247"/>
        <n v="1383789603"/>
        <n v="1459180229"/>
        <n v="1406603696"/>
        <n v="1406474820"/>
        <n v="1293082524"/>
        <n v="1417145297"/>
        <n v="1299786527"/>
        <n v="1405741404"/>
        <n v="1380449461"/>
        <n v="1435934795"/>
        <n v="1377995523"/>
        <n v="1425337200"/>
        <n v="1382414340"/>
        <n v="1417741159"/>
        <n v="1437570130"/>
        <n v="1414814340"/>
        <n v="1447020620"/>
        <n v="1437606507"/>
        <n v="1431072843"/>
        <n v="1440272093"/>
        <n v="1447799054"/>
        <n v="1433443151"/>
        <n v="1488517200"/>
        <n v="1486590035"/>
        <n v="1409787378"/>
        <n v="1424032207"/>
        <n v="1344635088"/>
        <n v="1409547600"/>
        <n v="1431283530"/>
        <n v="1442315460"/>
        <n v="1430604136"/>
        <n v="1405027750"/>
        <n v="1343161248"/>
        <n v="1403636229"/>
        <n v="1445874513"/>
        <n v="1443726142"/>
        <n v="1448204621"/>
        <n v="1472835802"/>
        <n v="1459352495"/>
        <n v="1489512122"/>
        <n v="1451010086"/>
        <n v="1431533931"/>
        <n v="1445097715"/>
        <n v="1407250329"/>
        <n v="1409543940"/>
        <n v="1470178800"/>
        <n v="1389844800"/>
        <n v="1441003537"/>
        <n v="1431745200"/>
        <n v="1470519308"/>
        <n v="1391630297"/>
        <n v="1429622726"/>
        <n v="1268636340"/>
        <n v="1329342361"/>
        <n v="1470527094"/>
        <n v="1425103218"/>
        <n v="1407595447"/>
        <n v="1257047940"/>
        <n v="1493838720"/>
        <n v="1412536412"/>
        <n v="1454054429"/>
        <n v="1472847873"/>
        <n v="1429134893"/>
        <n v="1481473208"/>
        <n v="1433685354"/>
        <n v="1416877200"/>
        <n v="1469162275"/>
        <n v="1434647305"/>
        <n v="1472745594"/>
        <n v="1466091446"/>
        <n v="1470011780"/>
        <n v="1457445069"/>
        <n v="1430270199"/>
        <n v="1449529062"/>
        <n v="1439827559"/>
        <n v="1394909909"/>
        <n v="1404601632"/>
        <n v="1412536421"/>
        <n v="1389055198"/>
        <n v="1451752021"/>
        <n v="1439048017"/>
        <n v="1449989260"/>
        <n v="1401662239"/>
        <n v="1440863624"/>
        <n v="1425009761"/>
        <n v="1382184786"/>
        <n v="1448078400"/>
        <n v="1393786877"/>
        <n v="1311309721"/>
        <n v="1336340516"/>
        <n v="1459584417"/>
        <n v="1448722494"/>
        <n v="1382017085"/>
        <n v="1358361197"/>
        <n v="1489922339"/>
        <n v="1451852256"/>
        <n v="1352610040"/>
        <n v="1338404400"/>
        <n v="1476482400"/>
        <n v="1406170740"/>
        <n v="1479495790"/>
        <n v="1460274864"/>
        <n v="1334622660"/>
        <n v="1454078770"/>
        <n v="1455232937"/>
        <n v="1484239320"/>
        <n v="1410127994"/>
        <n v="1442440800"/>
        <n v="1411596001"/>
        <n v="1468519920"/>
        <n v="1433336895"/>
        <n v="1490809450"/>
        <n v="1437139080"/>
        <n v="1372622280"/>
        <n v="1417127040"/>
        <n v="1413832985"/>
        <n v="1383509357"/>
        <n v="1381090870"/>
        <n v="1407899966"/>
        <n v="1421042403"/>
        <n v="1412222340"/>
        <n v="1456555536"/>
        <n v="1414123200"/>
        <n v="1441771218"/>
        <n v="1476731431"/>
        <n v="1420081143"/>
        <n v="1431144000"/>
        <n v="1439533019"/>
        <n v="1357176693"/>
        <n v="1436373900"/>
        <n v="1425233240"/>
        <n v="1440763920"/>
        <n v="1444984904"/>
        <n v="1430517600"/>
        <n v="1410958191"/>
        <n v="1485838800"/>
        <n v="1414707762"/>
        <n v="1418091128"/>
        <n v="1413770820"/>
        <n v="1436957022"/>
        <n v="1411662264"/>
        <n v="1431278557"/>
        <n v="1484348700"/>
        <n v="1439766050"/>
        <n v="1453122000"/>
        <n v="1420876740"/>
        <n v="1438959600"/>
        <n v="1440813413"/>
        <n v="1431298860"/>
        <n v="1404356400"/>
        <n v="1425827760"/>
        <n v="1444071361"/>
        <n v="1475258327"/>
        <n v="1483535180"/>
        <n v="1355197047"/>
        <n v="1326520886"/>
        <n v="1308431646"/>
        <n v="1419483600"/>
        <n v="1405305000"/>
        <n v="1443906000"/>
        <n v="1415247757"/>
        <n v="1437861540"/>
        <n v="1438576057"/>
        <n v="1411437100"/>
        <n v="1375151566"/>
        <n v="1460737680"/>
        <n v="1453310661"/>
        <n v="1457904316"/>
        <n v="1377734091"/>
        <n v="1429375922"/>
        <n v="1407883811"/>
        <n v="1403904808"/>
        <n v="1457901924"/>
        <n v="1424070823"/>
        <n v="1310837574"/>
        <n v="1438662474"/>
        <n v="1460832206"/>
        <n v="1409770164"/>
        <n v="1474436704"/>
        <n v="1430234394"/>
        <n v="1424375279"/>
        <n v="1409602178"/>
        <n v="1467155733"/>
        <n v="1422902601"/>
        <n v="1460313672"/>
        <n v="1436677091"/>
        <n v="1487550399"/>
        <n v="1447965917"/>
        <n v="1427408271"/>
        <n v="1406743396"/>
        <n v="1409509477"/>
        <n v="1436137140"/>
        <n v="1407565504"/>
        <n v="1334592000"/>
        <n v="1401579000"/>
        <n v="1450554599"/>
        <n v="1332114795"/>
        <n v="1427266860"/>
        <n v="1460140500"/>
        <n v="1446080834"/>
        <n v="1431547468"/>
        <n v="1420768800"/>
        <n v="1440094742"/>
        <n v="1346585448"/>
        <n v="1401595200"/>
        <n v="1411324369"/>
        <n v="1463619388"/>
        <n v="1427825044"/>
        <n v="1415909927"/>
        <n v="1445885890"/>
        <n v="1420910460"/>
        <n v="1321201327"/>
        <n v="1442775956"/>
        <n v="1440412396"/>
        <n v="1378866867"/>
        <n v="1433259293"/>
        <n v="1403470800"/>
        <n v="1411779761"/>
        <n v="1447018833"/>
        <n v="1457617359"/>
        <n v="1357432638"/>
        <n v="1407553200"/>
        <n v="1375313577"/>
        <n v="1455246504"/>
        <n v="1459365802"/>
        <n v="1399584210"/>
        <n v="1473160954"/>
        <n v="1421781360"/>
        <n v="1465107693"/>
        <n v="1432831089"/>
        <n v="1435708500"/>
        <n v="1336789860"/>
        <n v="1451679612"/>
        <n v="1406799981"/>
        <n v="1412283542"/>
        <n v="1469980800"/>
        <n v="1427427276"/>
        <n v="1439734001"/>
        <n v="1410279123"/>
        <n v="1428205247"/>
        <n v="1416944760"/>
        <n v="1422450278"/>
        <n v="1448388418"/>
        <n v="1493320519"/>
        <n v="1490447662"/>
        <n v="1424593763"/>
        <n v="1413572432"/>
        <n v="1303628340"/>
        <n v="1436914815"/>
        <n v="1406753639"/>
        <n v="1408657826"/>
        <n v="1448902800"/>
        <n v="1472135676"/>
        <n v="1488773332"/>
        <n v="1410811740"/>
        <n v="1461535140"/>
        <n v="1407847978"/>
        <n v="1419645748"/>
        <n v="1449914400"/>
        <n v="1444589020"/>
        <n v="1408913291"/>
        <n v="1411681391"/>
        <n v="1407811627"/>
        <n v="1394772031"/>
        <n v="1441633993"/>
        <n v="1476390164"/>
        <n v="1453748434"/>
        <n v="1425495447"/>
        <n v="1422483292"/>
        <n v="1418841045"/>
        <n v="1458703740"/>
        <n v="1434080706"/>
        <n v="1397910848"/>
        <n v="1416963300"/>
        <n v="1427772120"/>
        <n v="1420199351"/>
        <n v="1479667727"/>
        <n v="1460925811"/>
        <n v="1407624222"/>
        <n v="1438726535"/>
        <n v="1431719379"/>
        <n v="1436555376"/>
        <n v="1407689102"/>
        <n v="1442635140"/>
        <n v="1432328400"/>
        <n v="1440801000"/>
        <n v="1410516000"/>
        <n v="1318806541"/>
        <n v="1441037097"/>
        <n v="1426522316"/>
        <n v="1450032297"/>
        <n v="1492542819"/>
        <n v="1470498332"/>
        <n v="1411748335"/>
        <n v="1427133600"/>
        <n v="1468482694"/>
        <n v="1416662034"/>
        <n v="1402600085"/>
        <n v="1416176778"/>
        <n v="1437149004"/>
        <n v="1476008906"/>
        <n v="1410439161"/>
        <n v="1427169540"/>
        <n v="1455753540"/>
        <n v="1435504170"/>
        <n v="1463753302"/>
        <n v="1432479600"/>
        <n v="1444940558"/>
        <n v="1455399313"/>
        <n v="1410191405"/>
        <n v="1421337405"/>
        <n v="1381306687"/>
        <n v="1462631358"/>
        <n v="1391991701"/>
        <n v="1460644440"/>
        <n v="1432843500"/>
        <n v="1441516200"/>
        <n v="1435636740"/>
        <n v="1478383912"/>
        <n v="1418080887"/>
        <n v="1423772060"/>
        <n v="1406683172"/>
        <n v="1487465119"/>
        <n v="1492759460"/>
        <n v="1454183202"/>
        <n v="1407545334"/>
        <n v="1430149330"/>
        <n v="1475457107"/>
        <n v="1488805200"/>
        <n v="1467541545"/>
        <n v="1446154848"/>
        <n v="1409620222"/>
        <n v="1415932643"/>
        <n v="1456523572"/>
        <n v="1420044890"/>
        <n v="1408305498"/>
        <n v="1423185900"/>
        <n v="1462417493"/>
        <n v="1468020354"/>
        <n v="1467647160"/>
        <n v="1423345339"/>
        <n v="1456397834"/>
        <n v="1457966129"/>
        <n v="1425587220"/>
        <n v="1420045538"/>
        <n v="1478122292"/>
        <n v="1448660404"/>
        <n v="1461406600"/>
        <n v="1448761744"/>
        <n v="1315747080"/>
        <n v="1408058820"/>
        <n v="1450521990"/>
        <n v="1426526880"/>
        <n v="1464824309"/>
        <n v="1470355833"/>
        <n v="1431717268"/>
        <n v="1405761690"/>
        <n v="1409070480"/>
        <n v="1396810864"/>
        <n v="1451030136"/>
        <n v="1420971324"/>
        <n v="1466375521"/>
        <n v="1376563408"/>
        <n v="1458859153"/>
        <n v="1347004260"/>
        <n v="1412656200"/>
        <n v="1404022381"/>
        <n v="1420100426"/>
        <n v="1490589360"/>
        <n v="1427414732"/>
        <n v="1432873653"/>
        <n v="1426345200"/>
        <n v="1427225644"/>
        <n v="1364041163"/>
        <n v="1404318595"/>
        <n v="1458733927"/>
        <n v="1408225452"/>
        <n v="1408646111"/>
        <n v="1433587620"/>
        <n v="1425197321"/>
        <n v="1478425747"/>
        <n v="1467129686"/>
        <n v="1447542000"/>
        <n v="1452234840"/>
        <n v="1457308531"/>
        <n v="1424940093"/>
        <n v="1429074240"/>
        <n v="1475431486"/>
        <n v="1463734740"/>
        <n v="1425154655"/>
        <n v="1431549912"/>
        <n v="1379094980"/>
        <n v="1411852640"/>
        <n v="1427992582"/>
        <n v="1390921827"/>
        <n v="1398876680"/>
        <n v="1401997790"/>
        <n v="1424229991"/>
        <n v="1471265092"/>
        <n v="1463259837"/>
        <n v="1454864280"/>
        <n v="1410041339"/>
        <n v="1477791960"/>
        <n v="1425791697"/>
        <n v="1416355259"/>
        <n v="1428804762"/>
        <n v="1455647587"/>
        <n v="1432195375"/>
        <n v="1467080613"/>
        <n v="1462467600"/>
        <n v="1483423467"/>
        <n v="1426091036"/>
        <n v="1412740457"/>
        <n v="1461530721"/>
        <n v="1437926458"/>
        <n v="1407425717"/>
        <n v="1462391932"/>
        <n v="1466789269"/>
        <n v="1464354720"/>
        <n v="1479773838"/>
        <n v="1463602935"/>
        <n v="1414077391"/>
        <n v="1415219915"/>
        <n v="1457947483"/>
        <n v="1477509604"/>
        <n v="1452228790"/>
        <n v="1403730000"/>
        <n v="1456617600"/>
        <n v="1459642200"/>
        <n v="1429352160"/>
        <n v="1474580867"/>
        <n v="1425330960"/>
        <n v="1428231600"/>
        <n v="1417295990"/>
        <n v="1487318029"/>
        <n v="1464386640"/>
        <n v="1431046356"/>
        <n v="1468513533"/>
        <n v="1424989029"/>
        <n v="1455207510"/>
        <n v="1425833403"/>
        <n v="1408596589"/>
        <n v="1464939520"/>
        <n v="1424536196"/>
        <n v="1460837320"/>
        <n v="1437331463"/>
        <n v="1436366699"/>
        <n v="1418510965"/>
        <n v="1473699540"/>
        <n v="1426800687"/>
        <n v="1458097364"/>
        <n v="1425655349"/>
        <n v="1464285463"/>
        <n v="1423078606"/>
        <n v="1375299780"/>
        <n v="1429936500"/>
        <n v="1427745150"/>
        <n v="1457822275"/>
        <n v="1420844390"/>
        <n v="1484354556"/>
        <n v="1417235580"/>
        <n v="1426365994"/>
        <n v="1425250955"/>
        <n v="1475853060"/>
        <n v="1411701739"/>
        <n v="1434139887"/>
        <n v="1426182551"/>
        <n v="1469919890"/>
        <n v="1470975614"/>
        <n v="1458715133"/>
        <n v="1461994440"/>
        <n v="1392070874"/>
        <n v="1456700709"/>
        <n v="1427537952"/>
        <n v="1407453228"/>
        <n v="1477784634"/>
        <n v="1455941197"/>
        <n v="1406326502"/>
        <n v="1462301342"/>
        <n v="1462293716"/>
        <n v="1413208795"/>
        <n v="1416933390"/>
        <n v="1407533463"/>
        <n v="1487844882"/>
        <n v="1427503485"/>
        <n v="1406769992"/>
        <n v="1425170525"/>
        <n v="1447787093"/>
        <n v="1445898356"/>
        <n v="1460153054"/>
        <n v="1462053600"/>
        <n v="1491233407"/>
        <n v="1448225336"/>
        <n v="1485543242"/>
        <n v="1414205990"/>
        <n v="1402901405"/>
        <n v="1425258240"/>
        <n v="1416524325"/>
        <n v="1383418996"/>
        <n v="1438474704"/>
        <n v="1449689203"/>
        <n v="1413569818"/>
        <n v="1333946569"/>
        <n v="1409098825"/>
        <n v="1436460450"/>
        <n v="1460116576"/>
        <n v="1437149640"/>
        <n v="1399618380"/>
        <n v="1448805404"/>
        <n v="1443149759"/>
        <n v="1422735120"/>
        <n v="1461205423"/>
        <n v="1370204367"/>
        <n v="1407534804"/>
        <n v="1430571849"/>
        <n v="1402949760"/>
        <n v="1485380482"/>
        <n v="1422061200"/>
        <n v="1468442898"/>
        <n v="1491726956"/>
        <n v="1413921060"/>
        <n v="1427227905"/>
        <n v="1442509200"/>
        <n v="1467312306"/>
        <n v="1461235478"/>
        <n v="1483748232"/>
        <n v="1417217166"/>
        <n v="1375260113"/>
        <n v="1345677285"/>
        <n v="1338159655"/>
        <n v="1472604262"/>
        <n v="1440408120"/>
        <n v="1427847480"/>
        <n v="1434034800"/>
        <n v="1429632822"/>
        <n v="1453071600"/>
        <n v="1407705187"/>
        <n v="1417778880"/>
        <n v="1408863600"/>
        <n v="1426269456"/>
        <n v="1402852087"/>
        <n v="1425131108"/>
        <n v="1418504561"/>
        <n v="1467763200"/>
        <n v="1408495440"/>
        <n v="1401464101"/>
        <n v="1444433886"/>
        <n v="1465790400"/>
        <n v="1404532740"/>
        <n v="1434490914"/>
        <n v="1326916800"/>
        <n v="1438803999"/>
        <n v="1409891015"/>
        <n v="1337371334"/>
        <n v="1409187056"/>
        <n v="1345918747"/>
        <n v="1464190158"/>
        <n v="1410866659"/>
        <n v="1428197422"/>
        <n v="1408999088"/>
        <n v="1422664740"/>
        <n v="1403348400"/>
        <n v="1429396200"/>
        <n v="1404664592"/>
        <n v="1439581080"/>
        <n v="1408112253"/>
        <n v="1337562726"/>
        <n v="1341086400"/>
        <n v="1430877843"/>
        <n v="1407394800"/>
        <n v="1342882260"/>
        <n v="1314471431"/>
        <n v="1441814400"/>
        <n v="1450706837"/>
        <n v="1280534400"/>
        <n v="1433603552"/>
        <n v="1435257596"/>
        <n v="1464031265"/>
        <n v="1464952752"/>
        <n v="1480188013"/>
        <n v="1404406964"/>
        <n v="1371415675"/>
        <n v="1446660688"/>
        <n v="1387169890"/>
        <n v="1280206740"/>
        <n v="1442257677"/>
        <n v="1407708000"/>
        <n v="1343491200"/>
        <n v="1325804767"/>
        <n v="1405478025"/>
        <n v="1480110783"/>
        <n v="1420512259"/>
        <n v="1315715823"/>
        <n v="1431771360"/>
        <n v="1455402297"/>
        <n v="1444576022"/>
        <n v="1354123908"/>
        <n v="1451161560"/>
        <n v="1443193130"/>
        <n v="1445738783"/>
        <n v="1437075422"/>
        <n v="1435787137"/>
        <n v="1427845140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369932825"/>
        <n v="1481072942"/>
        <n v="1403039842"/>
        <n v="1287723600"/>
        <n v="1480831200"/>
        <n v="1457394545"/>
        <n v="1432756039"/>
        <n v="1431728242"/>
        <n v="1424112483"/>
        <n v="1462150800"/>
        <n v="1424131727"/>
        <n v="1420085535"/>
        <n v="1259715000"/>
        <n v="1452920400"/>
        <n v="1435874384"/>
        <n v="1351432428"/>
        <n v="1481258275"/>
        <n v="1449247439"/>
        <n v="1446087223"/>
        <n v="1465243740"/>
        <n v="1454109420"/>
        <n v="1442091462"/>
        <n v="1441386000"/>
        <n v="1413942628"/>
        <n v="1439675691"/>
        <n v="1488571200"/>
        <n v="1259297940"/>
        <n v="1432752080"/>
        <n v="1488013307"/>
        <n v="1431647041"/>
        <n v="1405269457"/>
        <n v="1441858161"/>
        <n v="1442856131"/>
        <n v="1475310825"/>
        <n v="1438859121"/>
        <n v="1440723600"/>
        <n v="1407729600"/>
        <n v="1352994052"/>
        <n v="1435701353"/>
        <n v="1449831863"/>
        <n v="1436729504"/>
        <n v="1415899228"/>
        <n v="1371726258"/>
        <n v="1442644651"/>
        <n v="1440690875"/>
        <n v="1418914964"/>
        <n v="1407604920"/>
        <n v="1472882100"/>
        <n v="1384448822"/>
        <n v="1440314472"/>
        <n v="1412571600"/>
        <n v="1417620036"/>
        <n v="1444322535"/>
        <n v="1461543600"/>
        <n v="1476863607"/>
        <n v="1431108776"/>
        <n v="1444337940"/>
        <n v="1409960724"/>
        <n v="1413388296"/>
        <n v="1447281044"/>
        <n v="1441176447"/>
        <n v="1492142860"/>
        <n v="1444410000"/>
        <n v="1446739905"/>
        <n v="1445540340"/>
        <n v="1276024260"/>
        <n v="1424742162"/>
        <n v="1409091612"/>
        <n v="1435679100"/>
        <n v="1420741080"/>
        <n v="1475912326"/>
        <n v="1437076305"/>
        <n v="1278628800"/>
        <n v="1462135706"/>
        <n v="1426292416"/>
        <n v="1458860363"/>
        <n v="1441550760"/>
        <n v="1341978665"/>
        <n v="1455122564"/>
        <n v="1465720143"/>
        <n v="1433176105"/>
        <n v="1402618355"/>
        <n v="1480185673"/>
        <n v="1426615200"/>
        <n v="1408803149"/>
        <n v="1381006294"/>
        <n v="1432917394"/>
        <n v="1469948400"/>
        <n v="1441510707"/>
        <n v="1407532812"/>
        <n v="1475294400"/>
        <n v="1431286105"/>
        <n v="1448928000"/>
        <n v="1408551752"/>
        <n v="1447628946"/>
        <n v="1457157269"/>
        <n v="1430281320"/>
        <n v="1410669297"/>
        <n v="1468777786"/>
        <n v="1472698702"/>
        <n v="1436478497"/>
        <n v="1427921509"/>
        <n v="1453937699"/>
        <n v="1310189851"/>
        <n v="1420143194"/>
        <n v="1472777146"/>
        <n v="1466731740"/>
        <n v="1429892177"/>
        <n v="1480888483"/>
        <n v="1406148024"/>
        <n v="1466270582"/>
        <n v="1428629242"/>
        <n v="1470175271"/>
        <n v="1465521306"/>
        <n v="1473802200"/>
        <n v="1483488249"/>
        <n v="1433530104"/>
        <n v="1473451437"/>
        <n v="1456608943"/>
        <n v="1445197129"/>
        <n v="1465333560"/>
        <n v="1463600945"/>
        <n v="1428707647"/>
        <n v="1434341369"/>
        <n v="1429993026"/>
        <n v="1410448551"/>
        <n v="1469325158"/>
        <n v="1465258325"/>
        <n v="1427479192"/>
        <n v="1418275702"/>
        <n v="1459490400"/>
        <n v="1447821717"/>
        <n v="1454284500"/>
        <n v="1485480408"/>
        <n v="1437960598"/>
        <n v="1483924700"/>
        <n v="1455272445"/>
        <n v="1470441983"/>
        <n v="1430276959"/>
        <n v="1483395209"/>
        <n v="1418934506"/>
        <n v="1429732586"/>
        <n v="1456805639"/>
        <n v="1406566363"/>
        <n v="1394681590"/>
        <n v="1474360197"/>
        <n v="1428035850"/>
        <n v="1415947159"/>
        <n v="1451782607"/>
        <n v="1441619275"/>
        <n v="1407181297"/>
        <n v="1435591318"/>
        <n v="1489669203"/>
        <n v="1479834023"/>
        <n v="1439522996"/>
        <n v="1422218396"/>
        <n v="1409668069"/>
        <n v="1452613724"/>
        <n v="1361750369"/>
        <n v="1469834940"/>
        <n v="1432047989"/>
        <n v="1359738000"/>
        <n v="1414708183"/>
        <n v="1390669791"/>
        <n v="1408213512"/>
        <n v="1448470165"/>
        <n v="1337024695"/>
        <n v="1438495390"/>
        <n v="1439006692"/>
        <n v="1408056634"/>
        <n v="1438226451"/>
        <n v="1450389950"/>
        <n v="1480576720"/>
        <n v="1450053370"/>
        <n v="1482779931"/>
        <n v="1417279252"/>
        <n v="1436566135"/>
        <n v="1436554249"/>
        <n v="1490560177"/>
        <n v="1319835400"/>
        <n v="1413760783"/>
        <n v="1441592863"/>
        <n v="1345790865"/>
        <n v="1492270947"/>
        <n v="1455132611"/>
        <n v="1412003784"/>
        <n v="1490659134"/>
        <n v="1447734439"/>
        <n v="1405352264"/>
        <n v="1483088400"/>
        <n v="1445093578"/>
        <n v="1436477241"/>
        <n v="1432142738"/>
        <n v="1369498714"/>
        <n v="1444004616"/>
        <n v="1420920424"/>
        <n v="1428893517"/>
        <n v="1412119423"/>
        <n v="1413608340"/>
        <n v="1472896800"/>
        <n v="1454281380"/>
        <n v="1410076123"/>
        <n v="1484038620"/>
        <n v="1416014534"/>
        <n v="1408663948"/>
        <n v="1449077100"/>
        <n v="1427328000"/>
        <n v="1450993668"/>
        <n v="1437417828"/>
        <n v="1406854699"/>
        <n v="1431308704"/>
        <n v="1452350896"/>
        <n v="1418719967"/>
        <n v="1427569564"/>
        <n v="1482678994"/>
        <n v="1482052815"/>
        <n v="1422903342"/>
        <n v="1448147619"/>
        <n v="1483474370"/>
        <n v="1460615164"/>
        <n v="1428100815"/>
        <n v="1432437660"/>
        <n v="1459694211"/>
        <n v="1444657593"/>
        <n v="1434654215"/>
        <n v="1464715860"/>
        <n v="1432771997"/>
        <n v="1411312250"/>
        <n v="1465060797"/>
        <n v="1453210037"/>
        <n v="1462729317"/>
        <n v="1421030194"/>
        <n v="1426753723"/>
        <n v="1312945341"/>
        <n v="1426442400"/>
        <n v="1488063840"/>
        <n v="1481740740"/>
        <n v="1390522045"/>
        <n v="1454323413"/>
        <n v="1476559260"/>
        <n v="1444740089"/>
        <n v="1489142688"/>
        <n v="1425242029"/>
        <n v="1450040396"/>
        <n v="1440548330"/>
        <n v="1420233256"/>
        <n v="1490499180"/>
        <n v="1434286855"/>
        <n v="1405021211"/>
        <n v="1451952000"/>
        <n v="1437069079"/>
        <n v="1442248829"/>
        <n v="1451348200"/>
        <n v="1480863887"/>
        <n v="1488067789"/>
        <n v="1426823132"/>
        <n v="1432272300"/>
        <n v="1422256341"/>
        <n v="1491007211"/>
        <n v="1475185972"/>
        <n v="1462834191"/>
        <n v="1439318228"/>
        <n v="1448582145"/>
        <n v="1438618170"/>
        <n v="1298589630"/>
        <n v="1468565820"/>
        <n v="1420352264"/>
        <n v="1407955748"/>
        <n v="1463879100"/>
        <n v="1451775651"/>
        <n v="1452142672"/>
        <n v="1443657600"/>
        <n v="1436544332"/>
        <n v="1453538752"/>
        <n v="1436506726"/>
        <n v="1476319830"/>
        <n v="1417391100"/>
        <n v="1410459023"/>
        <n v="1476094907"/>
        <m/>
      </sharedItems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377116247"/>
        <n v="148377340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76228128"/>
        <n v="1433799180"/>
        <n v="1366690044"/>
        <n v="1396026382"/>
        <n v="1425590357"/>
        <n v="1447715284"/>
        <n v="1472102787"/>
        <n v="1398971211"/>
        <n v="1485345508"/>
        <n v="1402931866"/>
        <n v="1405573391"/>
        <n v="1443068045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68852306"/>
        <n v="148471536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03599778"/>
        <n v="1429509855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330722058"/>
        <n v="1430767951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438561705"/>
        <n v="1343867524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294811828"/>
        <n v="1459177107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6725900"/>
        <n v="1432269294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30494347"/>
        <n v="1409275671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445870951"/>
        <n v="1371769582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406782093"/>
        <n v="1382938914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58766965"/>
        <n v="1412287303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428515462"/>
        <n v="1380477691"/>
        <n v="1435782748"/>
        <n v="1412611498"/>
        <n v="1406390457"/>
        <n v="1468779210"/>
        <n v="1399474134"/>
        <n v="1311667854"/>
        <n v="1409620903"/>
        <n v="1420044814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31649255"/>
        <n v="1478050429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364827370"/>
        <n v="1403453368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300354764"/>
        <n v="1401205731"/>
        <n v="1441297645"/>
        <n v="1422834819"/>
        <n v="1346885050"/>
        <n v="1479577761"/>
        <n v="1456121174"/>
        <n v="1308496075"/>
        <n v="1432410639"/>
        <n v="1481133653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32948694"/>
        <n v="1309311545"/>
        <n v="1356979110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421960934"/>
        <n v="1386216545"/>
        <n v="1404970632"/>
        <n v="1425891201"/>
        <n v="1351796674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17469639"/>
        <n v="1449436390"/>
        <n v="1346806909"/>
        <n v="1414164715"/>
        <n v="1400725112"/>
        <n v="1434475476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447195695"/>
        <n v="1332978688"/>
        <n v="1434999621"/>
        <n v="1431453687"/>
        <n v="1433647882"/>
        <n v="1306608888"/>
        <n v="1481129340"/>
        <n v="1487091661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418654916"/>
        <n v="1321252488"/>
        <n v="1446663686"/>
        <n v="1467734450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37411820"/>
        <n v="1424275632"/>
        <n v="1441157592"/>
        <n v="1331348404"/>
        <n v="1427780432"/>
        <n v="1437747295"/>
        <n v="1484843948"/>
        <n v="1301975637"/>
        <n v="1467040769"/>
        <n v="1400636279"/>
        <n v="1478018050"/>
        <n v="1384941892"/>
        <n v="1372384194"/>
        <n v="1456789685"/>
        <n v="1423090174"/>
        <n v="1387403967"/>
        <n v="1457352787"/>
        <n v="1404841270"/>
        <n v="1403125737"/>
        <n v="1433999785"/>
        <n v="1407954413"/>
        <n v="1317564135"/>
        <n v="1398802148"/>
        <n v="1399387173"/>
        <n v="1409266862"/>
        <n v="1481939362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285988"/>
        <n v="1456108456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442473210"/>
        <n v="1352107421"/>
        <n v="1325432091"/>
        <n v="1347137731"/>
        <n v="1425259011"/>
        <n v="1445027346"/>
        <n v="1375729469"/>
        <n v="1426615833"/>
        <n v="1413356748"/>
        <n v="1485471839"/>
        <n v="1400106171"/>
        <n v="1301969633"/>
        <n v="1398828064"/>
        <n v="1400253364"/>
        <n v="1379990038"/>
        <n v="1487485760"/>
        <n v="1433615400"/>
        <n v="1423083892"/>
        <n v="1466767728"/>
        <n v="1399666342"/>
        <n v="1418150018"/>
        <n v="1447164896"/>
        <n v="1429707729"/>
        <n v="1399490415"/>
        <n v="1462443918"/>
        <n v="1416667679"/>
        <n v="1434405044"/>
        <n v="1434104712"/>
        <n v="1428696605"/>
        <n v="1404308883"/>
        <n v="1462252542"/>
        <n v="1365348794"/>
        <n v="1442839533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9009140"/>
        <n v="1462489053"/>
        <n v="1333646743"/>
        <n v="1445077121"/>
        <n v="1455717790"/>
        <n v="1444164280"/>
        <n v="1470692528"/>
        <n v="1458647725"/>
        <n v="1437236378"/>
        <n v="1432593252"/>
        <n v="1423149525"/>
        <n v="1283976268"/>
        <n v="1424587207"/>
        <n v="1447698300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8758780"/>
        <n v="1411131684"/>
        <n v="1432083616"/>
        <n v="1410791216"/>
        <n v="1456902893"/>
        <n v="1381265883"/>
        <n v="1359587137"/>
        <n v="1463086261"/>
        <n v="1422371381"/>
        <n v="1463032867"/>
        <n v="1438801210"/>
        <n v="1477077946"/>
        <n v="1410396095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57551882"/>
        <n v="1482958626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19364719"/>
        <n v="1428086501"/>
        <n v="1428539033"/>
        <n v="1461605020"/>
        <n v="1410278284"/>
        <n v="1409942943"/>
        <n v="1454541568"/>
        <n v="1402934629"/>
        <n v="1356584974"/>
        <n v="1447429868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374531631"/>
        <n v="1449388233"/>
        <n v="1455773623"/>
        <n v="1481058170"/>
        <n v="1404168101"/>
        <n v="1446401372"/>
        <n v="1461064248"/>
        <n v="1422534260"/>
        <n v="1404560379"/>
        <n v="1434415812"/>
        <n v="1413997393"/>
        <n v="1435469559"/>
        <n v="1409747154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307594625"/>
        <n v="1417754638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24727712"/>
        <n v="1410785522"/>
        <n v="1371585703"/>
        <n v="1403234686"/>
        <n v="1257871712"/>
        <n v="1415028506"/>
        <n v="1412885603"/>
        <n v="1333653333"/>
        <n v="1419423083"/>
        <n v="1459268432"/>
        <n v="1418860682"/>
        <n v="1424533084"/>
        <n v="1392569730"/>
        <n v="1370651181"/>
        <n v="1430761243"/>
        <n v="1363981723"/>
        <n v="1354816721"/>
        <n v="1439122800"/>
        <n v="1401685730"/>
        <n v="1421158542"/>
        <n v="142376507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63334166"/>
        <n v="1450235374"/>
        <n v="1471881860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436811769"/>
        <n v="1470792982"/>
        <n v="1300916220"/>
        <n v="1342494445"/>
        <n v="1439322412"/>
        <n v="1474273294"/>
        <n v="1467464614"/>
        <n v="1303706001"/>
        <n v="1436172207"/>
        <n v="1398873969"/>
        <n v="1405109966"/>
        <n v="1435177840"/>
        <n v="1426199843"/>
        <n v="1483131966"/>
        <n v="1436983912"/>
        <n v="1461320765"/>
        <n v="1323221761"/>
        <n v="1433934371"/>
        <n v="1451773635"/>
        <n v="1322539459"/>
        <n v="1408940886"/>
        <n v="1402657113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441557047"/>
        <n v="1336232730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80907645"/>
        <n v="1445235358"/>
        <n v="1474641914"/>
        <n v="1446742417"/>
        <n v="1441822828"/>
        <n v="1439834171"/>
        <n v="1473917293"/>
        <n v="1479143061"/>
        <n v="1437365176"/>
        <n v="1467335378"/>
        <n v="1357187280"/>
        <n v="1407674146"/>
        <n v="1326848935"/>
        <n v="1312641022"/>
        <n v="1425908988"/>
        <n v="1412109413"/>
        <n v="1434113265"/>
        <n v="1347293289"/>
        <n v="1411224975"/>
        <n v="1424377358"/>
        <n v="1485323500"/>
        <n v="1397186333"/>
        <n v="1409262949"/>
        <n v="1328052639"/>
        <n v="1421183271"/>
        <n v="1394821095"/>
        <n v="1414506083"/>
        <n v="1328197165"/>
        <n v="1433254875"/>
        <n v="1403022823"/>
        <n v="1428614058"/>
        <n v="1393034470"/>
        <n v="1401850796"/>
        <n v="1443811268"/>
        <n v="1390509071"/>
        <n v="1386626054"/>
        <n v="1473174932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43449265"/>
        <n v="1425261690"/>
        <n v="1430324235"/>
        <n v="1410558948"/>
        <n v="1381445253"/>
        <n v="1413838540"/>
        <n v="1433416830"/>
        <n v="1433395391"/>
        <n v="1304888771"/>
        <n v="1459309704"/>
        <n v="1428733511"/>
        <n v="1413766384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8087153"/>
        <n v="1423041227"/>
        <n v="1437214936"/>
        <n v="1452030730"/>
        <n v="1428572115"/>
        <n v="1426133192"/>
        <n v="1366999870"/>
        <n v="1382659060"/>
        <n v="1458254347"/>
        <n v="1487094360"/>
        <n v="1473957239"/>
        <n v="1414765794"/>
        <n v="1425331068"/>
        <n v="1387834799"/>
        <n v="1413065230"/>
        <n v="1480800568"/>
        <n v="1421031221"/>
        <n v="1359301335"/>
        <n v="1461061350"/>
        <n v="1343870462"/>
        <n v="1348864913"/>
        <n v="1405181320"/>
        <n v="1408154403"/>
        <n v="1426112848"/>
        <n v="1332991717"/>
        <n v="1432663659"/>
        <n v="1488911734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84198170"/>
        <n v="1412530422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82095436"/>
        <n v="1466737217"/>
        <n v="1471295447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76962042"/>
        <n v="1442062898"/>
        <n v="1312047008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06417306"/>
        <n v="1488847514"/>
        <n v="1450461661"/>
        <n v="1416516972"/>
        <n v="1480357791"/>
        <n v="1439924246"/>
        <n v="1459467238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9144880"/>
        <n v="1478126203"/>
        <n v="1465607738"/>
        <n v="1295000329"/>
        <n v="1443712007"/>
        <n v="1427747906"/>
        <n v="1421362930"/>
        <n v="1302036648"/>
        <n v="1471887121"/>
        <n v="1350967535"/>
        <n v="1384887360"/>
        <n v="1308946136"/>
        <n v="1418179190"/>
        <n v="1393233855"/>
        <n v="1359946188"/>
        <n v="1479747794"/>
        <n v="1426729210"/>
        <n v="1458665146"/>
        <n v="1415193366"/>
        <n v="1433109907"/>
        <n v="1430060671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352766300"/>
        <n v="1441120222"/>
        <n v="1407177611"/>
        <n v="1467720388"/>
        <n v="1467253640"/>
        <n v="1429155623"/>
        <n v="1487329292"/>
        <n v="1357127727"/>
        <n v="1340901345"/>
        <n v="1429486397"/>
        <n v="1412091423"/>
        <n v="1464709334"/>
        <n v="1458594676"/>
        <n v="1457982924"/>
        <n v="1399563390"/>
        <n v="1305568201"/>
        <n v="1439341459"/>
        <n v="1368019482"/>
        <n v="1345828548"/>
        <n v="1410304179"/>
        <n v="1438882275"/>
        <n v="1472201208"/>
        <n v="1452048335"/>
        <n v="1330711203"/>
        <n v="1443621612"/>
        <n v="1401372574"/>
        <n v="1311699753"/>
        <n v="1450819109"/>
        <n v="1421964325"/>
        <n v="1463469062"/>
        <n v="1478621752"/>
        <n v="1434828934"/>
        <n v="1419979544"/>
        <n v="1413236738"/>
        <n v="1463545149"/>
        <n v="1441435186"/>
        <n v="1302493760"/>
        <n v="1413016216"/>
        <n v="1422769906"/>
        <n v="1448044925"/>
        <n v="1448899953"/>
        <n v="1420606303"/>
        <n v="1385754986"/>
        <n v="1389259831"/>
        <n v="1254450706"/>
        <n v="1458770384"/>
        <n v="1456189973"/>
        <n v="1424730966"/>
        <n v="1421964718"/>
        <n v="1444831031"/>
        <n v="1306283727"/>
        <n v="1404337382"/>
        <n v="1422465075"/>
        <n v="1403066752"/>
        <n v="1335473931"/>
        <n v="1407258582"/>
        <n v="1420235311"/>
        <n v="1441723912"/>
        <n v="1354265335"/>
        <n v="1417456208"/>
        <n v="1402596667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28583846"/>
        <n v="1420458618"/>
        <n v="1487709714"/>
        <n v="1409667827"/>
        <n v="1406752985"/>
        <n v="1335987789"/>
        <n v="1472481812"/>
        <n v="1361002140"/>
        <n v="1476760226"/>
        <n v="1333001424"/>
        <n v="1417460428"/>
        <n v="1408050316"/>
        <n v="1471096975"/>
        <n v="1426002684"/>
        <n v="1338346281"/>
        <n v="1469112493"/>
        <n v="1452008290"/>
        <n v="1404997548"/>
        <n v="1462755424"/>
        <n v="1304770233"/>
        <n v="1408383994"/>
        <n v="1461229338"/>
        <n v="1338928537"/>
        <n v="1428889037"/>
        <n v="1466205262"/>
        <n v="1408129822"/>
        <n v="1433432124"/>
        <n v="1307028855"/>
        <n v="1458138079"/>
        <n v="1440529765"/>
        <n v="1397217052"/>
        <n v="1408648573"/>
        <n v="1373408731"/>
        <n v="1424484717"/>
        <n v="1431372444"/>
        <n v="1401123546"/>
        <n v="1380556483"/>
        <n v="1421092725"/>
        <n v="1418585959"/>
        <n v="1428124283"/>
        <n v="1420158707"/>
        <n v="1454448012"/>
        <n v="1405971690"/>
        <n v="1475760567"/>
        <n v="1478602246"/>
        <n v="1460683339"/>
        <n v="1279574773"/>
        <n v="1397584386"/>
        <n v="1368057674"/>
        <n v="1399427064"/>
        <n v="1435554104"/>
        <n v="1455919438"/>
        <n v="1405266710"/>
        <n v="1396876302"/>
        <n v="1461337174"/>
        <n v="1421190787"/>
        <n v="1405196867"/>
        <n v="1403135304"/>
        <n v="1295657209"/>
        <n v="1359421403"/>
        <n v="1358180968"/>
        <n v="1406907034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408995284"/>
        <n v="1335570863"/>
        <n v="1273961999"/>
        <n v="1455379575"/>
        <n v="1465311740"/>
        <n v="1421900022"/>
        <n v="1391571319"/>
        <n v="1405099248"/>
        <n v="1429991062"/>
        <n v="1438939673"/>
        <n v="1471915065"/>
        <n v="1440448464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89891684"/>
        <n v="1368576032"/>
        <n v="1447203096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46267849"/>
        <n v="14247195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431795944"/>
        <n v="1346345999"/>
        <n v="1484623726"/>
        <n v="1357604752"/>
        <n v="1429117312"/>
        <n v="1398980941"/>
        <n v="1429558756"/>
        <n v="1453502197"/>
        <n v="1402584846"/>
        <n v="1416057177"/>
        <n v="1426348775"/>
        <n v="1359468915"/>
        <n v="1467497652"/>
        <n v="1297620584"/>
        <n v="1486065627"/>
        <n v="1378214874"/>
        <n v="1411515040"/>
        <n v="1417558804"/>
        <n v="1436307894"/>
        <n v="1318539484"/>
        <n v="1361483538"/>
        <n v="1460146327"/>
        <n v="1455147245"/>
        <n v="1415591325"/>
        <n v="1400600031"/>
        <n v="1426792563"/>
        <n v="1418146883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4537179"/>
        <n v="1436142833"/>
        <n v="1336238395"/>
        <n v="1446241684"/>
        <n v="1382679059"/>
        <n v="1415145781"/>
        <n v="1434840392"/>
        <n v="1441119774"/>
        <n v="1452448298"/>
        <n v="1481150949"/>
        <n v="1327886998"/>
        <n v="1474895475"/>
        <n v="1483955945"/>
        <n v="1461769373"/>
        <n v="1297880659"/>
        <n v="1454996887"/>
        <n v="1365958060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67024468"/>
        <n v="1477839675"/>
        <n v="1448914500"/>
        <n v="1406745911"/>
        <n v="1447115761"/>
        <n v="1463418090"/>
        <n v="1436285591"/>
        <n v="1435383457"/>
        <n v="1479516350"/>
        <n v="1404165425"/>
        <n v="1332521976"/>
        <n v="1468622743"/>
        <n v="1408604363"/>
        <n v="1465856639"/>
        <n v="1429559326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22809671"/>
        <n v="1431412196"/>
        <n v="1489517138"/>
        <n v="1450203416"/>
        <n v="1372437089"/>
        <n v="1396524644"/>
        <n v="1471188502"/>
        <n v="1335397188"/>
        <n v="1481322911"/>
        <n v="1397709165"/>
        <n v="1417378864"/>
        <n v="1457999054"/>
        <n v="1444137375"/>
        <n v="1329146235"/>
        <n v="1335892587"/>
        <n v="1400675841"/>
        <n v="1410141900"/>
        <n v="1365084034"/>
        <n v="1468495957"/>
        <n v="1415140480"/>
        <n v="1377252857"/>
        <n v="1432403295"/>
        <n v="1430151186"/>
        <n v="1472294229"/>
        <n v="1471543722"/>
        <n v="1428401394"/>
        <n v="1431884849"/>
        <n v="1424992026"/>
        <n v="1414511307"/>
        <n v="1445109822"/>
        <n v="1458161307"/>
        <n v="1451927153"/>
        <n v="1431867554"/>
        <n v="1404233159"/>
        <n v="1364852557"/>
        <n v="1343326302"/>
        <n v="1434658456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24226768"/>
        <n v="1424280938"/>
        <n v="1405957098"/>
        <n v="1431810368"/>
        <n v="1477781724"/>
        <n v="1430855315"/>
        <n v="1489067645"/>
        <n v="1429287900"/>
        <n v="1336506905"/>
        <n v="1479436646"/>
        <n v="1403822912"/>
        <n v="1454173120"/>
        <n v="1474958434"/>
        <n v="1324079392"/>
        <n v="1421853518"/>
        <n v="1346799657"/>
        <n v="1405966701"/>
        <n v="1487847954"/>
        <n v="1410178578"/>
        <n v="1309987845"/>
        <n v="1459828960"/>
        <n v="1412166620"/>
        <n v="1488882042"/>
        <n v="1436810422"/>
        <n v="1463144254"/>
        <n v="1326217444"/>
        <n v="1461151860"/>
        <n v="1444673767"/>
        <n v="1458268144"/>
        <n v="1429648176"/>
        <n v="1480283321"/>
        <n v="1449528613"/>
        <n v="1472001713"/>
        <n v="1465904933"/>
        <n v="1339523132"/>
        <n v="1329856839"/>
        <n v="1405024561"/>
        <n v="1418234646"/>
        <n v="1466710358"/>
        <n v="1459972182"/>
        <n v="1455528790"/>
        <n v="1443696797"/>
        <n v="1432814702"/>
        <n v="1349892735"/>
        <n v="1440969159"/>
        <n v="1335245276"/>
        <n v="1376399240"/>
        <n v="1409493800"/>
        <n v="1428936856"/>
        <n v="1468003109"/>
        <n v="1441738821"/>
        <n v="1437950991"/>
        <n v="1449075010"/>
        <n v="1299775266"/>
        <n v="1390088311"/>
        <n v="1419271458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34389339"/>
        <n v="1413318600"/>
        <n v="1448924882"/>
        <n v="1400547969"/>
        <n v="1423599182"/>
        <n v="1439743900"/>
        <n v="1400606573"/>
        <n v="1360119728"/>
        <n v="1440264381"/>
        <n v="1473189335"/>
        <n v="1436888066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421439552"/>
        <n v="1320776504"/>
        <n v="1439827639"/>
        <n v="1441985458"/>
        <n v="1458758750"/>
        <n v="1472282956"/>
        <n v="1343682681"/>
        <n v="1400570787"/>
        <n v="1485522358"/>
        <n v="1444689259"/>
        <n v="1487770434"/>
        <n v="1418824986"/>
        <n v="1412216665"/>
        <n v="1413404545"/>
        <n v="1438188106"/>
        <n v="1445094298"/>
        <n v="1395787973"/>
        <n v="1467648456"/>
        <n v="1458761673"/>
        <n v="1410114375"/>
        <n v="1454691083"/>
        <n v="1459220588"/>
        <n v="1472784934"/>
        <n v="1463253240"/>
        <n v="1456851071"/>
        <n v="1404833442"/>
        <n v="1478386812"/>
        <n v="1340296440"/>
        <n v="1257444140"/>
        <n v="1293739714"/>
        <n v="1454042532"/>
        <n v="1467061303"/>
        <n v="1421187329"/>
        <n v="1435181628"/>
        <n v="1431718575"/>
        <n v="1465533672"/>
        <n v="1465866707"/>
        <n v="1480610046"/>
        <n v="1307862499"/>
        <n v="1470948371"/>
        <n v="1296651427"/>
        <n v="1302891086"/>
        <n v="1435874772"/>
        <n v="1428094727"/>
        <n v="1484682670"/>
        <n v="1458245855"/>
        <n v="1432302082"/>
        <n v="1456856256"/>
        <n v="1452598184"/>
        <n v="1434625937"/>
        <n v="1408381704"/>
        <n v="1448469719"/>
        <n v="1415341464"/>
        <n v="1421786748"/>
        <n v="1464889468"/>
        <n v="1460034594"/>
        <n v="1456593495"/>
        <n v="1480471435"/>
        <n v="1484115418"/>
        <n v="1455063886"/>
        <n v="1431770802"/>
        <n v="1482381468"/>
        <n v="1428944015"/>
        <n v="1455220364"/>
        <n v="1346800033"/>
        <n v="1428340931"/>
        <n v="1457115427"/>
        <n v="1417455813"/>
        <n v="1457475119"/>
        <n v="1440448059"/>
        <n v="1418761759"/>
        <n v="1452798126"/>
        <n v="1319819758"/>
        <n v="1327622841"/>
        <n v="1411400210"/>
        <n v="1436805660"/>
        <n v="1437339675"/>
        <n v="1427492939"/>
        <n v="1486681708"/>
        <n v="1471636265"/>
        <n v="1423761792"/>
        <n v="1404944846"/>
        <n v="1425235877"/>
        <n v="1401978147"/>
        <n v="1425489613"/>
        <n v="1473418619"/>
        <n v="1438085273"/>
        <n v="1418158683"/>
        <n v="1440826647"/>
        <n v="1386806254"/>
        <n v="1405393356"/>
        <n v="1421976107"/>
        <n v="1480456900"/>
        <n v="1433518717"/>
        <n v="1446352529"/>
        <n v="1472110513"/>
        <n v="1426681325"/>
        <n v="1421596356"/>
        <n v="1407824097"/>
        <n v="1427405896"/>
        <n v="1417536816"/>
        <n v="1426815638"/>
        <n v="1307848482"/>
        <n v="1445539113"/>
        <n v="1446150141"/>
        <n v="1383095125"/>
        <n v="1427817651"/>
        <n v="1357157965"/>
        <n v="1432402266"/>
        <n v="1471638385"/>
        <n v="1429290719"/>
        <n v="1263474049"/>
        <n v="1465160083"/>
        <n v="1445023516"/>
        <n v="1441844493"/>
        <n v="1418766740"/>
        <n v="1486191507"/>
        <n v="1401810583"/>
        <n v="1459528394"/>
        <n v="1414041545"/>
        <n v="1465800599"/>
        <n v="1401354597"/>
        <n v="1416339088"/>
        <n v="1481473881"/>
        <n v="1455142843"/>
        <n v="1431391859"/>
        <n v="1425512843"/>
        <n v="1342545994"/>
        <n v="1479186575"/>
        <n v="1452008599"/>
        <n v="1484484219"/>
        <n v="1284567905"/>
        <n v="1332808501"/>
        <n v="1432763054"/>
        <n v="1389825800"/>
        <n v="1291257298"/>
        <n v="1465946956"/>
        <n v="1427724426"/>
        <n v="1454366467"/>
        <n v="1402334665"/>
        <n v="1421696329"/>
        <n v="1343425023"/>
        <n v="1422222439"/>
        <n v="1473693319"/>
        <n v="1456408244"/>
        <n v="1414456844"/>
        <n v="1465345902"/>
        <n v="1402342359"/>
        <n v="1327853914"/>
        <n v="1489504916"/>
        <n v="1448536516"/>
        <n v="1464307491"/>
        <n v="1401585752"/>
        <n v="1423198512"/>
        <n v="1451723535"/>
        <n v="1487743223"/>
        <n v="1386336660"/>
        <n v="1436542030"/>
        <n v="1413900244"/>
        <n v="1405217355"/>
        <n v="1479740343"/>
        <n v="1439567660"/>
        <n v="1418766895"/>
        <n v="1434113406"/>
        <n v="1390589018"/>
        <n v="1427320341"/>
        <n v="1423231025"/>
        <n v="1391293745"/>
        <n v="1460647108"/>
        <n v="1416445931"/>
        <n v="1273874306"/>
        <n v="1467736477"/>
        <n v="1465670138"/>
        <n v="1412629704"/>
        <n v="1436965252"/>
        <n v="1411513071"/>
        <n v="1328916987"/>
        <n v="1466023346"/>
        <n v="1440830134"/>
        <n v="1479317769"/>
        <n v="1414018923"/>
        <n v="1358203069"/>
        <n v="1447193566"/>
        <n v="1438915006"/>
        <n v="1383139695"/>
        <n v="1424203370"/>
        <n v="1438385283"/>
        <n v="1459463808"/>
        <n v="1462280848"/>
        <n v="1415064699"/>
        <n v="1436464945"/>
        <n v="1443715053"/>
        <n v="1412836990"/>
        <n v="1407370211"/>
        <n v="1326972107"/>
        <n v="1423529152"/>
        <n v="1411853108"/>
        <n v="1481181169"/>
        <n v="1407357002"/>
        <n v="1312490350"/>
        <n v="1313612532"/>
        <n v="1347913059"/>
        <n v="1408389010"/>
        <n v="1474223286"/>
        <n v="1434973656"/>
        <n v="1426446033"/>
        <n v="1421524709"/>
        <n v="1388084862"/>
        <n v="1364854593"/>
        <n v="1420774779"/>
        <n v="1446048367"/>
        <n v="1451607071"/>
        <n v="1434445937"/>
        <n v="1447962505"/>
        <n v="1462531427"/>
        <n v="1405098738"/>
        <n v="1474676646"/>
        <n v="1474493764"/>
        <n v="1409338556"/>
        <n v="1484222978"/>
        <n v="1444069748"/>
        <n v="1405746399"/>
        <n v="1477843305"/>
        <n v="1470852048"/>
        <n v="1455428380"/>
        <n v="1400604056"/>
        <n v="1481564948"/>
        <n v="1440787104"/>
        <n v="1452338929"/>
        <n v="1302661362"/>
        <n v="1489097112"/>
        <n v="1422317772"/>
        <n v="1456336756"/>
        <n v="1400634728"/>
        <n v="1409908322"/>
        <n v="1452659591"/>
        <n v="1446670765"/>
        <n v="1405626903"/>
        <n v="1457327091"/>
        <n v="1427878772"/>
        <n v="1455570728"/>
        <n v="1450832576"/>
        <n v="1454337589"/>
        <n v="1482092186"/>
        <n v="1469026903"/>
        <n v="1403562705"/>
        <n v="1447949229"/>
        <n v="1450822938"/>
        <n v="1461179576"/>
        <n v="1406235550"/>
        <n v="1462815219"/>
        <n v="1483734100"/>
        <n v="1465342937"/>
        <n v="1395162822"/>
        <n v="1425927527"/>
        <n v="1424488244"/>
        <n v="1404927690"/>
        <n v="1405989930"/>
        <n v="1404845851"/>
        <n v="1433292046"/>
        <n v="1431621443"/>
        <n v="1488823488"/>
        <n v="1352327022"/>
        <n v="1459520318"/>
        <n v="1447109675"/>
        <n v="1426188159"/>
        <n v="1463686339"/>
        <n v="1457429646"/>
        <n v="1430424672"/>
        <n v="1417208925"/>
        <n v="1445308730"/>
        <n v="1440632622"/>
        <n v="1440326138"/>
        <n v="1432705336"/>
        <n v="1414992860"/>
        <n v="1408116152"/>
        <n v="1428854344"/>
        <n v="1469725209"/>
        <n v="1480361115"/>
        <n v="1458461521"/>
        <n v="1373548520"/>
        <n v="1449785223"/>
        <n v="1461043190"/>
        <n v="1431951611"/>
        <n v="1368579457"/>
        <n v="1422447285"/>
        <n v="1430242488"/>
        <n v="1445893495"/>
        <n v="1429477249"/>
        <n v="1454978100"/>
        <n v="1413286508"/>
        <n v="1388772126"/>
        <n v="1477133430"/>
        <n v="1474886183"/>
        <n v="1417654672"/>
        <n v="1423325626"/>
        <n v="1476710133"/>
        <n v="1448040425"/>
        <n v="1329484625"/>
        <n v="1429290060"/>
        <n v="1463161611"/>
        <n v="1426050982"/>
        <n v="1488820619"/>
        <n v="1275599812"/>
        <n v="1412966871"/>
        <n v="1452259131"/>
        <n v="1487548802"/>
        <n v="1468180462"/>
        <n v="1418827324"/>
        <n v="1424275732"/>
        <n v="1489351445"/>
        <n v="1486077481"/>
        <n v="1268255751"/>
        <n v="1323084816"/>
        <n v="1417533953"/>
        <n v="1466186988"/>
        <n v="1471310189"/>
        <n v="1433041602"/>
        <n v="1418002634"/>
        <n v="1471638646"/>
        <n v="1383621299"/>
        <n v="1407057677"/>
        <n v="1423320389"/>
        <n v="1471812813"/>
        <n v="1458147982"/>
        <n v="1281317691"/>
        <n v="1483454761"/>
        <n v="1405714217"/>
        <n v="1418818151"/>
        <n v="1327568499"/>
        <n v="1454188258"/>
        <n v="1473326439"/>
        <n v="1428436410"/>
        <n v="1421417147"/>
        <n v="1452023096"/>
        <n v="1453925727"/>
        <n v="1459999656"/>
        <n v="1454464555"/>
        <n v="1425331963"/>
        <n v="1449520717"/>
        <n v="1439245879"/>
        <n v="1425509050"/>
        <n v="1420840709"/>
        <n v="1462538532"/>
        <n v="1414879161"/>
        <n v="1290663926"/>
        <n v="1476837061"/>
        <n v="1422388822"/>
        <n v="1284087829"/>
        <n v="1454979476"/>
        <n v="1467746541"/>
        <n v="1425481141"/>
        <n v="1409721542"/>
        <n v="1405448408"/>
        <n v="1406640444"/>
        <n v="1447735126"/>
        <n v="1439057397"/>
        <n v="1415208435"/>
        <n v="1460914253"/>
        <n v="1346463337"/>
        <n v="1425690526"/>
        <n v="1423166101"/>
        <n v="1427247571"/>
        <n v="1334089208"/>
        <n v="1310049536"/>
        <n v="1429586810"/>
        <n v="1466345681"/>
        <n v="1416947223"/>
        <n v="1442421352"/>
        <n v="1430405903"/>
        <n v="1443928559"/>
        <n v="1431113180"/>
        <n v="1401770178"/>
        <n v="1321406795"/>
        <n v="1381583948"/>
        <n v="1330969575"/>
        <n v="1422374420"/>
        <n v="1489376321"/>
        <n v="1346180780"/>
        <n v="1382994511"/>
        <n v="1418812247"/>
        <n v="1437745060"/>
        <n v="1488214151"/>
        <n v="1411587606"/>
        <n v="1367878430"/>
        <n v="1399414290"/>
        <n v="1466186869"/>
        <n v="1412607880"/>
        <n v="1437932082"/>
        <n v="1449194137"/>
        <n v="1411411564"/>
        <n v="1445358903"/>
        <n v="1477835499"/>
        <n v="1362640582"/>
        <n v="1321402754"/>
        <n v="1430939173"/>
        <n v="1443220372"/>
        <n v="1433897647"/>
        <n v="1398511589"/>
        <n v="1480867365"/>
        <n v="1439865112"/>
        <n v="1453230569"/>
        <n v="1406239718"/>
        <n v="1415995234"/>
        <n v="1337095997"/>
        <n v="1434144386"/>
        <n v="1417034139"/>
        <n v="1429449191"/>
        <n v="1402455174"/>
        <n v="1460751673"/>
        <n v="1403355126"/>
        <n v="1431396791"/>
        <n v="1476436660"/>
        <n v="1401294084"/>
        <n v="1407832642"/>
        <n v="1454259914"/>
        <n v="1377294278"/>
        <n v="1422489694"/>
        <n v="1416932133"/>
        <n v="1392021502"/>
        <n v="1436430908"/>
        <n v="1432115902"/>
        <n v="1423705801"/>
        <n v="1385065931"/>
        <n v="1422383318"/>
        <n v="1473285108"/>
        <n v="1409087804"/>
        <n v="1381364339"/>
        <n v="1457303796"/>
        <n v="1424279986"/>
        <n v="1419566199"/>
        <n v="1418046247"/>
        <n v="1383076902"/>
        <n v="1454546859"/>
        <n v="1382460379"/>
        <n v="1406140561"/>
        <n v="1409176358"/>
        <n v="1477107390"/>
        <n v="1483768497"/>
        <n v="1483307131"/>
        <n v="1425428206"/>
        <n v="1449186941"/>
        <n v="1483362319"/>
        <n v="1413393391"/>
        <n v="1456421530"/>
        <n v="1489428447"/>
        <n v="1415723470"/>
        <n v="1394683409"/>
        <n v="1427231138"/>
        <n v="1406131023"/>
        <n v="1417651630"/>
        <n v="1464639614"/>
        <n v="1478298132"/>
        <n v="1328049974"/>
        <n v="1431630618"/>
        <n v="1425744945"/>
        <n v="1286930435"/>
        <n v="1456854985"/>
        <n v="1479514998"/>
        <n v="1418906303"/>
        <n v="1348731738"/>
        <n v="1413477228"/>
        <n v="1468006345"/>
        <n v="1422474546"/>
        <n v="1418862743"/>
        <n v="1425678057"/>
        <n v="1425582637"/>
        <n v="1420798277"/>
        <n v="1394078379"/>
        <n v="1489106948"/>
        <n v="1427768739"/>
        <n v="1417369565"/>
        <n v="1431886706"/>
        <n v="1405542034"/>
        <n v="1424918808"/>
        <n v="1454951360"/>
        <n v="1436297723"/>
        <n v="1429631125"/>
        <n v="1464943666"/>
        <n v="1380838145"/>
        <n v="1407254874"/>
        <n v="1485903478"/>
        <n v="1414599601"/>
        <n v="1452874832"/>
        <n v="1364505391"/>
        <n v="1421274859"/>
        <n v="1476378775"/>
        <n v="1478685915"/>
        <n v="1460458034"/>
        <n v="1472786744"/>
        <n v="1471475404"/>
        <n v="1475759454"/>
        <n v="1415053749"/>
        <n v="1430494082"/>
        <n v="1424579699"/>
        <n v="1437236159"/>
        <n v="1435953566"/>
        <n v="1418922443"/>
        <n v="1450780170"/>
        <n v="1412258977"/>
        <n v="1476391223"/>
        <n v="1408549233"/>
        <n v="1452825571"/>
        <n v="1304962261"/>
        <n v="1426518289"/>
        <n v="1426014562"/>
        <n v="1310486518"/>
        <n v="1407388144"/>
        <n v="1457710589"/>
        <n v="1431122198"/>
        <n v="1352906645"/>
        <n v="1430429171"/>
        <n v="1449045531"/>
        <n v="1425143965"/>
        <n v="1434569739"/>
        <n v="1407088592"/>
        <n v="1488993303"/>
        <n v="1412809644"/>
        <n v="1458178044"/>
        <n v="1400720703"/>
        <n v="1474644559"/>
        <n v="1414110593"/>
        <n v="1422155740"/>
        <n v="1440961053"/>
        <n v="1416888470"/>
        <n v="1467321194"/>
        <n v="1326422966"/>
        <n v="1450628773"/>
        <n v="1403201147"/>
        <n v="1484684247"/>
        <n v="1404947422"/>
        <n v="1365515684"/>
        <n v="1452842511"/>
        <n v="1463929351"/>
        <n v="1407440918"/>
        <n v="1463731917"/>
        <n v="1405949514"/>
        <n v="1489181369"/>
        <n v="1389635351"/>
        <n v="1334855105"/>
        <n v="1399557925"/>
        <n v="1405130663"/>
        <n v="1448461313"/>
        <n v="1398363095"/>
        <n v="1414343571"/>
        <n v="1416285141"/>
        <n v="1390381722"/>
        <n v="1434201935"/>
        <n v="1441894248"/>
        <n v="1462585315"/>
        <n v="1488241931"/>
        <n v="1474281507"/>
        <n v="1432146483"/>
        <n v="1435354736"/>
        <n v="1453451057"/>
        <n v="1412203542"/>
        <n v="1344465464"/>
        <n v="1455640559"/>
        <n v="1414538031"/>
        <n v="1406825360"/>
        <n v="1436502603"/>
        <n v="1414577969"/>
        <n v="1471005339"/>
        <n v="1415050395"/>
        <n v="1459435149"/>
        <n v="1463504566"/>
        <n v="1426463772"/>
        <n v="1430237094"/>
        <n v="1465407134"/>
        <n v="1422067870"/>
        <n v="1477973181"/>
        <n v="1311789885"/>
        <n v="1444856156"/>
        <n v="1423801318"/>
        <n v="1422328795"/>
        <n v="1462285182"/>
        <n v="1421339077"/>
        <n v="1480981880"/>
        <n v="1408395400"/>
        <n v="1322763110"/>
        <n v="1408481972"/>
        <n v="1347322622"/>
        <n v="1412215962"/>
        <n v="1430321659"/>
        <n v="1414008808"/>
        <n v="1454342893"/>
        <n v="1433776622"/>
        <n v="1421545247"/>
        <n v="1381194003"/>
        <n v="1457023829"/>
        <n v="1405307696"/>
        <n v="1403902060"/>
        <n v="1290490524"/>
        <n v="1414549697"/>
        <n v="1295898527"/>
        <n v="1403149404"/>
        <n v="1375265461"/>
        <n v="1430750795"/>
        <n v="1375403523"/>
        <n v="1421432810"/>
        <n v="1380559201"/>
        <n v="1415149159"/>
        <n v="1434978130"/>
        <n v="1413519073"/>
        <n v="1444425020"/>
        <n v="1435014507"/>
        <n v="1427184843"/>
        <n v="1435088093"/>
        <n v="1445203454"/>
        <n v="1430851151"/>
        <n v="1485909937"/>
        <n v="1483998035"/>
        <n v="1405899378"/>
        <n v="1421440207"/>
        <n v="1342043088"/>
        <n v="1406986278"/>
        <n v="1428691530"/>
        <n v="1439696174"/>
        <n v="1428012136"/>
        <n v="1402867750"/>
        <n v="1337977248"/>
        <n v="1401044229"/>
        <n v="1442850513"/>
        <n v="1441134142"/>
        <n v="1445609021"/>
        <n v="1470243802"/>
        <n v="1456764095"/>
        <n v="1486923722"/>
        <n v="1447122086"/>
        <n v="1428941931"/>
        <n v="1441209715"/>
        <n v="1404658329"/>
        <n v="1404586762"/>
        <n v="1467650771"/>
        <n v="1385524889"/>
        <n v="1435819537"/>
        <n v="1429170603"/>
        <n v="1465335308"/>
        <n v="1389038297"/>
        <n v="1424442326"/>
        <n v="1263982307"/>
        <n v="1324158361"/>
        <n v="1467935094"/>
        <n v="1422424818"/>
        <n v="1405003447"/>
        <n v="1252718519"/>
        <n v="1489439669"/>
        <n v="1409944412"/>
        <n v="1451462429"/>
        <n v="1468959873"/>
        <n v="1426542893"/>
        <n v="1478881208"/>
        <n v="1431093354"/>
        <n v="1414505137"/>
        <n v="1467002275"/>
        <n v="1432055305"/>
        <n v="1470153594"/>
        <n v="1465227446"/>
        <n v="1464827780"/>
        <n v="1452261069"/>
        <n v="1428974199"/>
        <n v="1444341462"/>
        <n v="1434643559"/>
        <n v="1392321509"/>
        <n v="1402009632"/>
        <n v="1409944421"/>
        <n v="1386463198"/>
        <n v="1447864021"/>
        <n v="1436456017"/>
        <n v="1447397260"/>
        <n v="1399070239"/>
        <n v="1438271624"/>
        <n v="1422417761"/>
        <n v="1379592786"/>
        <n v="1445985299"/>
        <n v="1390330877"/>
        <n v="1307421721"/>
        <n v="1333748516"/>
        <n v="1456996017"/>
        <n v="1446562494"/>
        <n v="1379425085"/>
        <n v="1353177197"/>
        <n v="1487333939"/>
        <n v="1449260256"/>
        <n v="1349150440"/>
        <n v="1335855631"/>
        <n v="1473893721"/>
        <n v="1402506278"/>
        <n v="1476900190"/>
        <n v="1457686464"/>
        <n v="1330733022"/>
        <n v="1448894770"/>
        <n v="1453936937"/>
        <n v="1482609088"/>
        <n v="1407535994"/>
        <n v="1440497876"/>
        <n v="1409608801"/>
        <n v="1466188338"/>
        <n v="1429621695"/>
        <n v="1485629050"/>
        <n v="1434552207"/>
        <n v="1369246738"/>
        <n v="1414531440"/>
        <n v="1408648985"/>
        <n v="1380913757"/>
        <n v="1377030070"/>
        <n v="1405307966"/>
        <n v="1415858403"/>
        <n v="1407781013"/>
        <n v="1453963536"/>
        <n v="1408962270"/>
        <n v="1436587218"/>
        <n v="1472843431"/>
        <n v="1417489143"/>
        <n v="1426407426"/>
        <n v="1436941019"/>
        <n v="1354584693"/>
        <n v="1433861210"/>
        <n v="1422641240"/>
        <n v="1435656759"/>
        <n v="1439800904"/>
        <n v="1426538129"/>
        <n v="1408366191"/>
        <n v="1484756245"/>
        <n v="1412115762"/>
        <n v="1415499128"/>
        <n v="1412005602"/>
        <n v="1434365022"/>
        <n v="1408983864"/>
        <n v="1427390557"/>
        <n v="1481756855"/>
        <n v="1434582050"/>
        <n v="1449151888"/>
        <n v="1417470718"/>
        <n v="1437754137"/>
        <n v="1439517413"/>
        <n v="1428341985"/>
        <n v="1402343765"/>
        <n v="1423769402"/>
        <n v="1441479361"/>
        <n v="1471370327"/>
        <n v="1480943180"/>
        <n v="1350009447"/>
        <n v="1322632886"/>
        <n v="1305839646"/>
        <n v="1414889665"/>
        <n v="1402612730"/>
        <n v="1441955269"/>
        <n v="1412652157"/>
        <n v="1435160452"/>
        <n v="1435552057"/>
        <n v="1408845100"/>
        <n v="1373337166"/>
        <n v="1455725596"/>
        <n v="1450718661"/>
        <n v="1455315916"/>
        <n v="1374882891"/>
        <n v="1426783922"/>
        <n v="1405291811"/>
        <n v="1401312808"/>
        <n v="1452721524"/>
        <n v="1421478823"/>
        <n v="1308245574"/>
        <n v="1435206474"/>
        <n v="1458240206"/>
        <n v="1407178164"/>
        <n v="1471844704"/>
        <n v="1425053994"/>
        <n v="1422992879"/>
        <n v="1406578178"/>
        <n v="1465427733"/>
        <n v="1417718601"/>
        <n v="1457725272"/>
        <n v="1434085091"/>
        <n v="1484958399"/>
        <n v="1445370317"/>
        <n v="1424819871"/>
        <n v="1404151396"/>
        <n v="1407695077"/>
        <n v="1433833896"/>
        <n v="1404973504"/>
        <n v="1331982127"/>
        <n v="1398911882"/>
        <n v="1447098599"/>
        <n v="1326934395"/>
        <n v="1424678460"/>
        <n v="1457628680"/>
        <n v="1443488834"/>
        <n v="1428955468"/>
        <n v="1415644395"/>
        <n v="1437502742"/>
        <n v="1343993448"/>
        <n v="1398862875"/>
        <n v="1406140369"/>
        <n v="1461027388"/>
        <n v="1425236644"/>
        <n v="1414351127"/>
        <n v="1440701890"/>
        <n v="1415726460"/>
        <n v="1316013727"/>
        <n v="1437591956"/>
        <n v="1437820396"/>
        <n v="1377570867"/>
        <n v="1428075293"/>
        <n v="1403356792"/>
        <n v="1409187761"/>
        <n v="1444423233"/>
        <n v="1455025359"/>
        <n v="1354840638"/>
        <n v="1405100992"/>
        <n v="1372721577"/>
        <n v="1452654504"/>
        <n v="1456777402"/>
        <n v="1397683410"/>
        <n v="1467976954"/>
        <n v="1419213664"/>
        <n v="1462515693"/>
        <n v="1430239089"/>
        <n v="1434412500"/>
        <n v="1331666146"/>
        <n v="1449087612"/>
        <n v="1404207981"/>
        <n v="1409691542"/>
        <n v="1466787335"/>
        <n v="1425270876"/>
        <n v="1437142547"/>
        <n v="1405095123"/>
        <n v="1423024847"/>
        <n v="1413527001"/>
        <n v="1419858278"/>
        <n v="1443200818"/>
        <n v="1488140119"/>
        <n v="1485267262"/>
        <n v="1422001763"/>
        <n v="1410980432"/>
        <n v="1300328399"/>
        <n v="1434322815"/>
        <n v="1404161639"/>
        <n v="1407621026"/>
        <n v="1445369727"/>
        <n v="1469543676"/>
        <n v="1486613332"/>
        <n v="1409341863"/>
        <n v="1459716480"/>
        <n v="1405687978"/>
        <n v="1417053748"/>
        <n v="1445336607"/>
        <n v="1441997020"/>
        <n v="1406321291"/>
        <n v="1409089391"/>
        <n v="1402627627"/>
        <n v="1392183631"/>
        <n v="1439560393"/>
        <n v="1473970964"/>
        <n v="1452193234"/>
        <n v="1422903447"/>
        <n v="1419891292"/>
        <n v="1416249045"/>
        <n v="1454453021"/>
        <n v="1428896706"/>
        <n v="1395318848"/>
        <n v="1411775700"/>
        <n v="1425186785"/>
        <n v="1416311351"/>
        <n v="1475776127"/>
        <n v="1458333811"/>
        <n v="1405032222"/>
        <n v="1433542535"/>
        <n v="1429127379"/>
        <n v="1433963376"/>
        <n v="1405097102"/>
        <n v="1442243484"/>
        <n v="1430734844"/>
        <n v="1437042490"/>
        <n v="1406824948"/>
        <n v="1316214541"/>
        <n v="1438445097"/>
        <n v="1423933916"/>
        <n v="1444844697"/>
        <n v="1489090419"/>
        <n v="1469202332"/>
        <n v="1406564335"/>
        <n v="1423847093"/>
        <n v="1465890694"/>
        <n v="1414066434"/>
        <n v="1400008085"/>
        <n v="1414358778"/>
        <n v="1434557004"/>
        <n v="1473416906"/>
        <n v="1407847161"/>
        <n v="1424701775"/>
        <n v="1452058282"/>
        <n v="1432912170"/>
        <n v="1458569302"/>
        <n v="1428507409"/>
        <n v="1442348558"/>
        <n v="1452807313"/>
        <n v="1408031405"/>
        <n v="1418745405"/>
        <n v="1378714687"/>
        <n v="1457450958"/>
        <n v="1389399701"/>
        <n v="1458336690"/>
        <n v="1430124509"/>
        <n v="1438959121"/>
        <n v="1433014746"/>
        <n v="1475791912"/>
        <n v="1415488887"/>
        <n v="1421180060"/>
        <n v="1404523172"/>
        <n v="1484009119"/>
        <n v="1487579060"/>
        <n v="1449863202"/>
        <n v="1404953334"/>
        <n v="1424968930"/>
        <n v="1472865107"/>
        <n v="1484094498"/>
        <n v="1464085545"/>
        <n v="1443562848"/>
        <n v="1407892222"/>
        <n v="1413337043"/>
        <n v="1453931572"/>
        <n v="1417452890"/>
        <n v="1405713498"/>
        <n v="1420766700"/>
        <n v="1459825493"/>
        <n v="1464045954"/>
        <n v="1465055160"/>
        <n v="1418161339"/>
        <n v="1453805834"/>
        <n v="1455377729"/>
        <n v="1420668801"/>
        <n v="1417453538"/>
        <n v="1475530292"/>
        <n v="1443472804"/>
        <n v="1458814600"/>
        <n v="1446166144"/>
        <n v="1314417502"/>
        <n v="1405466820"/>
        <n v="1447757190"/>
        <n v="1421346480"/>
        <n v="1462232309"/>
        <n v="1465171833"/>
        <n v="1429125268"/>
        <n v="1403169690"/>
        <n v="1406572381"/>
        <n v="1395687664"/>
        <n v="1448438136"/>
        <n v="1418379324"/>
        <n v="1463783521"/>
        <n v="1373971408"/>
        <n v="1456270753"/>
        <n v="1345062936"/>
        <n v="1412328979"/>
        <n v="1402294381"/>
        <n v="1417508426"/>
        <n v="1488038674"/>
        <n v="1424826332"/>
        <n v="1430281653"/>
        <n v="1421343743"/>
        <n v="1422045244"/>
        <n v="1361884763"/>
        <n v="1401726595"/>
        <n v="1456145527"/>
        <n v="1405633452"/>
        <n v="1403462111"/>
        <n v="1430996150"/>
        <n v="1422605321"/>
        <n v="1475398147"/>
        <n v="1464969686"/>
        <n v="1446179553"/>
        <n v="1450619123"/>
        <n v="1452124531"/>
        <n v="1422348093"/>
        <n v="1427866200"/>
        <n v="1472839486"/>
        <n v="1459414740"/>
        <n v="1422562655"/>
        <n v="1428957912"/>
        <n v="1376502980"/>
        <n v="1406668640"/>
        <n v="1425404182"/>
        <n v="1389193827"/>
        <n v="1396284680"/>
        <n v="1397677790"/>
        <n v="1421637991"/>
        <n v="1468673092"/>
        <n v="1458075837"/>
        <n v="1452272280"/>
        <n v="1404857339"/>
        <n v="1476549262"/>
        <n v="1423199697"/>
        <n v="1413759659"/>
        <n v="1426212762"/>
        <n v="1453487587"/>
        <n v="1430899375"/>
        <n v="1461896613"/>
        <n v="1457403364"/>
        <n v="1480831467"/>
        <n v="1423502636"/>
        <n v="1410148457"/>
        <n v="1460666721"/>
        <n v="1432742458"/>
        <n v="1404833717"/>
        <n v="1457297932"/>
        <n v="1464197269"/>
        <n v="1463648360"/>
        <n v="1477178238"/>
        <n v="1461874935"/>
        <n v="1411485391"/>
        <n v="1412624315"/>
        <n v="1455359083"/>
        <n v="1474917604"/>
        <n v="1449636790"/>
        <n v="1401485207"/>
        <n v="1454280186"/>
        <n v="1456441429"/>
        <n v="1427993710"/>
        <n v="1471988867"/>
        <n v="1422393234"/>
        <n v="1423520177"/>
        <n v="1414700390"/>
        <n v="1484726029"/>
        <n v="1463090149"/>
        <n v="1428454356"/>
        <n v="1465921533"/>
        <n v="1422397029"/>
        <n v="1453997910"/>
        <n v="1423245003"/>
        <n v="1406004589"/>
        <n v="1461051520"/>
        <n v="1421944196"/>
        <n v="1455656920"/>
        <n v="1434739463"/>
        <n v="1435070699"/>
        <n v="1415918965"/>
        <n v="1472451356"/>
        <n v="1424212287"/>
        <n v="1455508964"/>
        <n v="1420471349"/>
        <n v="1461693463"/>
        <n v="1420486606"/>
        <n v="1371655522"/>
        <n v="1424759330"/>
        <n v="1425156750"/>
        <n v="1455230275"/>
        <n v="1415660390"/>
        <n v="1479170556"/>
        <n v="1416034228"/>
        <n v="1421185594"/>
        <n v="1422658955"/>
        <n v="1470672906"/>
        <n v="1409109739"/>
        <n v="1428955887"/>
        <n v="1423594151"/>
        <n v="1467327890"/>
        <n v="1465791614"/>
        <n v="1455262733"/>
        <n v="1459410101"/>
        <n v="1386886874"/>
        <n v="1453676709"/>
        <n v="1422357552"/>
        <n v="1404861228"/>
        <n v="1475192634"/>
        <n v="1453349197"/>
        <n v="1403734502"/>
        <n v="1457120942"/>
        <n v="1457113316"/>
        <n v="1408024795"/>
        <n v="1411745790"/>
        <n v="1404941463"/>
        <n v="1487240082"/>
        <n v="1423619085"/>
        <n v="1405041992"/>
        <n v="1422664925"/>
        <n v="1445191493"/>
        <n v="1441146356"/>
        <n v="1457564654"/>
        <n v="1459975008"/>
        <n v="1489591807"/>
        <n v="1445629736"/>
        <n v="1482951242"/>
        <n v="1413341990"/>
        <n v="1400309405"/>
        <n v="1422043154"/>
        <n v="1415228325"/>
        <n v="1380826996"/>
        <n v="1435882704"/>
        <n v="1447097203"/>
        <n v="1412705818"/>
        <n v="1331358169"/>
        <n v="1406679625"/>
        <n v="1433868450"/>
        <n v="1457528176"/>
        <n v="1434558479"/>
        <n v="1399058797"/>
        <n v="1446209804"/>
        <n v="1440557759"/>
        <n v="1420091999"/>
        <n v="1456025023"/>
        <n v="1368476367"/>
        <n v="1404942804"/>
        <n v="1427979849"/>
        <n v="1400536692"/>
        <n v="1482788482"/>
        <n v="1420244622"/>
        <n v="1465850898"/>
        <n v="1489480556"/>
        <n v="1411499149"/>
        <n v="1424639505"/>
        <n v="1440513832"/>
        <n v="1462128306"/>
        <n v="1459507478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23681056"/>
        <n v="1400260087"/>
        <n v="1422539108"/>
        <n v="1417208561"/>
        <n v="1466453161"/>
        <n v="1405640302"/>
        <n v="1400600101"/>
        <n v="1441841886"/>
        <n v="1462210950"/>
        <n v="1401823952"/>
        <n v="1429306914"/>
        <n v="1323131689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405520253"/>
        <n v="1332378726"/>
        <n v="1340055345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477592413"/>
        <n v="1401814964"/>
        <n v="1368823675"/>
        <n v="1444065088"/>
        <n v="1384577890"/>
        <n v="1276283655"/>
        <n v="1439665677"/>
        <n v="1405110399"/>
        <n v="1342801164"/>
        <n v="1323212767"/>
        <n v="1402886025"/>
        <n v="1477515183"/>
        <n v="1415328259"/>
        <n v="1313123823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68723225"/>
        <n v="1475885342"/>
        <n v="1397855842"/>
        <n v="1284409734"/>
        <n v="1479328570"/>
        <n v="1454802545"/>
        <n v="1430164039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43495223"/>
        <n v="1461438495"/>
        <n v="1453334629"/>
        <n v="1436907462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05012920"/>
        <n v="1467941542"/>
        <n v="1381853222"/>
        <n v="1435130472"/>
        <n v="1410799870"/>
        <n v="1412432436"/>
        <n v="1441730535"/>
        <n v="1459203727"/>
        <n v="1474271607"/>
        <n v="1425924776"/>
        <n v="1441750564"/>
        <n v="1404776724"/>
        <n v="1410796296"/>
        <n v="1444685444"/>
        <n v="1438584447"/>
        <n v="1486962460"/>
        <n v="1440203579"/>
        <n v="1441552305"/>
        <n v="1444340940"/>
        <n v="1272050914"/>
        <n v="1422150162"/>
        <n v="1406499612"/>
        <n v="1433006765"/>
        <n v="1417026340"/>
        <n v="1470728326"/>
        <n v="1434484305"/>
        <n v="1276043330"/>
        <n v="1458679706"/>
        <n v="1423704016"/>
        <n v="1454975963"/>
        <n v="1438958824"/>
        <n v="1336795283"/>
        <n v="1452530564"/>
        <n v="1463128143"/>
        <n v="1427992105"/>
        <n v="1400026355"/>
        <n v="1476294073"/>
        <n v="1422400188"/>
        <n v="1404915149"/>
        <n v="1379710294"/>
        <n v="1429029394"/>
        <n v="1465172024"/>
        <n v="1439350707"/>
        <n v="1404940812"/>
        <n v="1472674285"/>
        <n v="1427138905"/>
        <n v="1444123377"/>
        <n v="1405959752"/>
        <n v="1445033346"/>
        <n v="1455861269"/>
        <n v="1427689320"/>
        <n v="1405485297"/>
        <n v="1466185786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82888408"/>
        <n v="1435368598"/>
        <n v="1481332700"/>
        <n v="1452680445"/>
        <n v="1468627583"/>
        <n v="1427684959"/>
        <n v="1480803209"/>
        <n v="1415910506"/>
        <n v="1427140586"/>
        <n v="1454213639"/>
        <n v="1403974363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0021724"/>
        <n v="1358294369"/>
        <n v="1467162586"/>
        <n v="1430233589"/>
        <n v="1355489140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414683652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81324760"/>
        <n v="1442501578"/>
        <n v="1433885241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81597687"/>
        <n v="1413418934"/>
        <n v="1406071948"/>
        <n v="1446612896"/>
        <n v="1423777043"/>
        <n v="1448401668"/>
        <n v="1434825828"/>
        <n v="1404262699"/>
        <n v="1428716704"/>
        <n v="1447166896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0337593"/>
        <n v="1432062215"/>
        <n v="1462130584"/>
        <n v="1430179997"/>
        <n v="1406128250"/>
        <n v="1462468797"/>
        <n v="1448026037"/>
        <n v="1457548917"/>
        <n v="1418438194"/>
        <n v="1423733323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38042730"/>
        <n v="1417641256"/>
        <n v="1488430760"/>
        <n v="1431694855"/>
        <n v="1402429211"/>
        <n v="1447380099"/>
        <n v="1434477079"/>
        <n v="1439224829"/>
        <n v="1447460200"/>
        <n v="1478268287"/>
        <n v="1482883789"/>
        <n v="1424234732"/>
        <n v="1429655318"/>
        <n v="1419664341"/>
        <n v="1488418811"/>
        <n v="1472593972"/>
        <n v="1460242191"/>
        <n v="1436812628"/>
        <n v="1445986545"/>
        <n v="1436026170"/>
        <n v="1295997630"/>
        <n v="1465970108"/>
        <n v="1416896264"/>
        <n v="1405363748"/>
        <n v="1461287350"/>
        <n v="1449183651"/>
        <n v="1449550672"/>
        <n v="1440716654"/>
        <n v="1431360332"/>
        <n v="1450946752"/>
        <n v="1431322726"/>
        <n v="1471135830"/>
        <n v="1412371898"/>
        <n v="1407867023"/>
        <n v="1470910907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ation" numFmtId="0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 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x v="54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x v="59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x v="60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x v="7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x v="79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x v="85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x v="101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x v="106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x v="11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x v="116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x v="122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x v="126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x v="129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x v="130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x v="13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x v="136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x v="137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x v="138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x v="142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x v="142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x v="144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x v="14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x v="147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x v="147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x v="153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x v="153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x v="154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x v="155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x v="155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x v="155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x v="155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x v="155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x v="155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x v="155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x v="155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x v="158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x v="160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x v="161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x v="16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16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x v="166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x v="166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x v="166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x v="166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167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x v="168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x v="16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x v="170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x v="172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x v="178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x v="17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x v="180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x v="182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x v="183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x v="18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x v="186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x v="187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x v="187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x v="187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x v="187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x v="187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x v="187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x v="188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x v="188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x v="188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x v="189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x v="189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x v="189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x v="189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x v="19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x v="190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x v="190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x v="190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x v="192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x v="193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x v="193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x v="194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x v="194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196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x v="196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x v="196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196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x v="198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x v="201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x v="127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x v="202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x v="203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x v="203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x v="20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20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x v="207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x v="208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x v="208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210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x v="21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x v="212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x v="213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x v="214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214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x v="215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215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x v="21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x v="217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x v="218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x v="218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x v="219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19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x v="219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x v="220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22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x v="221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x v="22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22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x v="22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x v="224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x v="224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x v="224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x v="224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x v="224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x v="22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x v="225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x v="225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x v="226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22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x v="227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x v="228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x v="229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x v="229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23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x v="23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x v="23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x v="23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x v="17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3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232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x v="234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x v="234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x v="234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x v="234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x v="235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x v="235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x v="235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x v="235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x v="235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x v="23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x v="235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x v="235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x v="237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x v="238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x v="238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x v="238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x v="238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x v="22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x v="239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x v="239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x v="239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239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x v="241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x v="24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x v="24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241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x v="241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x v="242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x v="244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x v="24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x v="244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245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48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x v="249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x v="250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x v="252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x v="252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x v="252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x v="252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x v="25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x v="25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x v="253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x v="253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x v="25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x v="254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25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x v="25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x v="256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x v="256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x v="256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x v="257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x v="257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x v="257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x v="258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x v="259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x v="259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x v="25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x v="259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x v="26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x v="260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x v="26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26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x v="261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x v="26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59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x v="184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x v="263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x v="263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x v="26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x v="264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0"/>
    <x v="264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x v="264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x v="26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x v="265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x v="265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x v="265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x v="265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x v="265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x v="266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x v="266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x v="266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x v="266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x v="266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x v="267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x v="268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x v="268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x v="268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x v="268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x v="268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x v="269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x v="58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x v="269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x v="26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x v="270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x v="2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x v="27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x v="27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x v="27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x v="271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27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x v="27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27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7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x v="273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x v="274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x v="274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x v="27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x v="275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x v="275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x v="276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x v="277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x v="9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x v="277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x v="277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x v="27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x v="278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x v="278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x v="27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x v="279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x v="279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x v="27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x v="27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x v="280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x v="281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x v="28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x v="281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x v="281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x v="281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x v="281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x v="282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x v="282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x v="28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x v="28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  <x v="28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x v="284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x v="28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x v="284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x v="284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x v="284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x v="28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x v="285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x v="285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x v="285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x v="28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x v="286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x v="286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x v="286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x v="287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2"/>
    <x v="28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x v="287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x v="288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x v="288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x v="288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x v="288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x v="288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x v="288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x v="288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x v="288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x v="288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x v="2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1"/>
    <x v="289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x v="289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3"/>
    <x v="289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x v="289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x v="289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x v="289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x v="290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x v="29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x v="290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x v="290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x v="291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x v="29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x v="291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x v="29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x v="29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x v="293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x v="293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x v="293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x v="293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x v="294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x v="294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x v="294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x v="294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x v="295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x v="295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x v="29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x v="295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x v="29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x v="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x v="296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x v="296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x v="296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x v="297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x v="297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x v="297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x v="29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x v="297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x v="298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x v="298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x v="298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x v="299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x v="299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x v="299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  <x v="300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  <x v="300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x v="300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x v="300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x v="301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x v="301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x v="301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x v="30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x v="301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x v="302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x v="302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x v="30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x v="303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x v="303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x v="304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x v="304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x v="304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  <x v="304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2"/>
    <x v="305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x v="30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x v="305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x v="305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x v="305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x v="305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x v="30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x v="306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x v="306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x v="306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x v="306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x v="307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x v="307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x v="308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x v="30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x v="309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x v="309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x v="309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x v="309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  <x v="309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x v="3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  <x v="309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x v="310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x v="310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x v="310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x v="310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x v="310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x v="310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x v="310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x v="310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x v="310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x v="31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x v="311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x v="31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x v="311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x v="311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x v="311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x v="312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2"/>
    <x v="312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3"/>
    <x v="31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  <x v="31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5"/>
    <x v="31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6"/>
    <x v="31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7"/>
    <x v="31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  <x v="312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x v="313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x v="112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x v="313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x v="313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x v="313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x v="313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x v="314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x v="31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x v="314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x v="31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x v="315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x v="315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x v="315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x v="316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x v="316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  <x v="316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x v="316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x v="316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x v="317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x v="317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x v="317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x v="317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x v="317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x v="317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  <x v="317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9"/>
    <x v="317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x v="318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x v="318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x v="318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x v="319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  <x v="319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5"/>
    <x v="319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x v="319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x v="32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6"/>
    <x v="320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7"/>
    <x v="320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  <x v="320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x v="32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6"/>
    <x v="32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7"/>
    <x v="32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8"/>
    <x v="32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x v="32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x v="321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x v="322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x v="322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x v="32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  <x v="32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3"/>
    <x v="32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  <x v="323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5"/>
    <x v="323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6"/>
    <x v="323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  <x v="32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x v="323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x v="323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x v="323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3"/>
    <x v="32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4"/>
    <x v="324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x v="324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x v="324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x v="324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x v="324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x v="324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  <x v="324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  <x v="324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x v="325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x v="325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x v="325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x v="32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x v="32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x v="325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x v="325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3"/>
    <x v="326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4"/>
    <x v="326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5"/>
    <x v="326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6"/>
    <x v="326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7"/>
    <x v="326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8"/>
    <x v="326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  <x v="32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0"/>
    <x v="326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x v="326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92"/>
    <x v="327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3"/>
    <x v="327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6"/>
    <x v="327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7"/>
    <x v="327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8"/>
    <x v="327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9"/>
    <x v="327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300"/>
    <x v="327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01"/>
    <x v="327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2"/>
    <x v="328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3"/>
    <x v="328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4"/>
    <x v="328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x v="328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x v="328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x v="328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x v="328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x v="329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x v="329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x v="329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x v="329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x v="329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x v="329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x v="329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x v="3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x v="329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x v="329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2"/>
    <x v="33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x v="330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  <x v="330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x v="330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x v="330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x v="33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x v="331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6"/>
    <x v="33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x v="33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  <x v="332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  <x v="332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x v="332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x v="332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x v="332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x v="33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x v="333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x v="333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x v="33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x v="333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6"/>
    <x v="333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1"/>
    <x v="333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2"/>
    <x v="334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  <x v="33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x v="334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x v="334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x v="335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x v="335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x v="33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8"/>
    <x v="335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x v="335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  <x v="335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3"/>
    <x v="336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  <x v="336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  <x v="336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x v="336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  <x v="336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x v="336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x v="337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5"/>
    <x v="337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  <x v="33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7"/>
    <x v="337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x v="337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x v="337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x v="337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1"/>
    <x v="337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2"/>
    <x v="338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3"/>
    <x v="338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4"/>
    <x v="338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  <x v="338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x v="338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x v="338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x v="338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x v="338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x v="338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x v="338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2"/>
    <x v="339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  <x v="339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4"/>
    <x v="339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5"/>
    <x v="339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6"/>
    <x v="339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7"/>
    <x v="339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8"/>
    <x v="339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9"/>
    <x v="339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0"/>
    <x v="339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1"/>
    <x v="339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4"/>
    <x v="340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5"/>
    <x v="340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6"/>
    <x v="34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7"/>
    <x v="340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28"/>
    <x v="340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9"/>
    <x v="340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30"/>
    <x v="340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1"/>
    <x v="340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2"/>
    <x v="34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3"/>
    <x v="341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4"/>
    <x v="34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  <x v="342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3"/>
    <x v="34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4"/>
    <x v="342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5"/>
    <x v="342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x v="342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  <x v="34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  <x v="342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9"/>
    <x v="342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50"/>
    <x v="342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x v="342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x v="343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3"/>
    <x v="343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  <x v="343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x v="343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8"/>
    <x v="343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9"/>
    <x v="343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60"/>
    <x v="343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1"/>
    <x v="34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2"/>
    <x v="344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x v="34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x v="344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x v="344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x v="344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  <x v="344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x v="344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x v="345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  <x v="345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4"/>
    <x v="34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x v="345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  <x v="345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9"/>
    <x v="3457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0"/>
    <x v="34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1"/>
    <x v="34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  <x v="346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x v="346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x v="346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x v="346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x v="346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x v="347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3"/>
    <x v="347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4"/>
    <x v="347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5"/>
    <x v="347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  <x v="347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  <x v="347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8"/>
    <x v="34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9"/>
    <x v="347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0"/>
    <x v="347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  <x v="347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x v="348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x v="348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x v="348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x v="348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6"/>
    <x v="348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x v="348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8"/>
    <x v="348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9"/>
    <x v="348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0"/>
    <x v="348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1"/>
    <x v="348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2"/>
    <x v="349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3"/>
    <x v="349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4"/>
    <x v="349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5"/>
    <x v="349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x v="349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7"/>
    <x v="349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8"/>
    <x v="349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9"/>
    <x v="349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0"/>
    <x v="349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1"/>
    <x v="349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2"/>
    <x v="35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3"/>
    <x v="350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4"/>
    <x v="350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5"/>
    <x v="350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6"/>
    <x v="350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7"/>
    <x v="35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1"/>
    <x v="350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2"/>
    <x v="35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3"/>
    <x v="351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4"/>
    <x v="351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35"/>
    <x v="351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36"/>
    <x v="35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  <x v="35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8"/>
    <x v="35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9"/>
    <x v="35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40"/>
    <x v="351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1"/>
    <x v="35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2"/>
    <x v="35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x v="352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x v="352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x v="352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6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47"/>
    <x v="352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8"/>
    <x v="352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9"/>
    <x v="352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50"/>
    <x v="35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x v="353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x v="353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  <x v="35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x v="353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x v="354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3"/>
    <x v="354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4"/>
    <x v="354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7"/>
    <x v="354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  <x v="354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69"/>
    <x v="354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0"/>
    <x v="354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x v="354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  <x v="355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3"/>
    <x v="355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4"/>
    <x v="355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5"/>
    <x v="355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6"/>
    <x v="355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7"/>
    <x v="355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8"/>
    <x v="355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9"/>
    <x v="355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x v="355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1"/>
    <x v="355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2"/>
    <x v="356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3"/>
    <x v="356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4"/>
    <x v="356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5"/>
    <x v="356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6"/>
    <x v="356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7"/>
    <x v="356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8"/>
    <x v="356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9"/>
    <x v="356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2"/>
    <x v="357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93"/>
    <x v="357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4"/>
    <x v="357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5"/>
    <x v="357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6"/>
    <x v="357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97"/>
    <x v="357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98"/>
    <x v="357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  <x v="357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0"/>
    <x v="357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  <x v="357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  <x v="358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x v="35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x v="358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5"/>
    <x v="358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6"/>
    <x v="358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  <x v="358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  <x v="35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9"/>
    <x v="358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x v="358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  <x v="359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4"/>
    <x v="359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x v="359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0"/>
    <x v="359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x v="360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4"/>
    <x v="360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  <x v="360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6"/>
    <x v="360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  <x v="36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8"/>
    <x v="360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9"/>
    <x v="360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30"/>
    <x v="360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1"/>
    <x v="360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32"/>
    <x v="361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33"/>
    <x v="361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34"/>
    <x v="361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35"/>
    <x v="361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36"/>
    <x v="36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7"/>
    <x v="36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38"/>
    <x v="36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  <x v="361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40"/>
    <x v="361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41"/>
    <x v="361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  <x v="362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43"/>
    <x v="362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  <x v="36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45"/>
    <x v="362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46"/>
    <x v="362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47"/>
    <x v="362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48"/>
    <x v="3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49"/>
    <x v="3627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50"/>
    <x v="362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51"/>
    <x v="362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2"/>
    <x v="363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3"/>
    <x v="36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54"/>
    <x v="363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55"/>
    <x v="363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56"/>
    <x v="36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7"/>
    <x v="363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58"/>
    <x v="36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59"/>
    <x v="363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  <x v="363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1"/>
    <x v="36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62"/>
    <x v="364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63"/>
    <x v="36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64"/>
    <x v="364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5"/>
    <x v="364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6"/>
    <x v="364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7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8"/>
    <x v="364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9"/>
    <x v="364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0"/>
    <x v="364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71"/>
    <x v="364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2"/>
    <x v="36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73"/>
    <x v="36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4"/>
    <x v="365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75"/>
    <x v="365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6"/>
    <x v="365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77"/>
    <x v="36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8"/>
    <x v="36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79"/>
    <x v="365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0"/>
    <x v="365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81"/>
    <x v="365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2"/>
    <x v="36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3"/>
    <x v="366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4"/>
    <x v="366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85"/>
    <x v="366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6"/>
    <x v="366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7"/>
    <x v="366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88"/>
    <x v="366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9"/>
    <x v="366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90"/>
    <x v="366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91"/>
    <x v="366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92"/>
    <x v="367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3"/>
    <x v="36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  <x v="367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5"/>
    <x v="367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96"/>
    <x v="367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97"/>
    <x v="367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98"/>
    <x v="367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99"/>
    <x v="367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700"/>
    <x v="367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701"/>
    <x v="367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  <x v="368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  <x v="368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704"/>
    <x v="368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705"/>
    <x v="368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706"/>
    <x v="368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707"/>
    <x v="368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708"/>
    <x v="368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709"/>
    <x v="368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10"/>
    <x v="3688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11"/>
    <x v="368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12"/>
    <x v="369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713"/>
    <x v="369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14"/>
    <x v="369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715"/>
    <x v="369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716"/>
    <x v="369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717"/>
    <x v="369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718"/>
    <x v="369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719"/>
    <x v="369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20"/>
    <x v="369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21"/>
    <x v="369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22"/>
    <x v="37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23"/>
    <x v="370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724"/>
    <x v="370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725"/>
    <x v="370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726"/>
    <x v="370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727"/>
    <x v="370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3728"/>
    <x v="370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729"/>
    <x v="370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730"/>
    <x v="370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31"/>
    <x v="370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732"/>
    <x v="37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733"/>
    <x v="37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34"/>
    <x v="371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735"/>
    <x v="371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736"/>
    <x v="37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37"/>
    <x v="37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738"/>
    <x v="371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739"/>
    <x v="371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740"/>
    <x v="37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741"/>
    <x v="371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742"/>
    <x v="372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43"/>
    <x v="372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744"/>
    <x v="372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745"/>
    <x v="37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746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47"/>
    <x v="37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48"/>
    <x v="372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49"/>
    <x v="372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50"/>
    <x v="37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751"/>
    <x v="37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752"/>
    <x v="37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753"/>
    <x v="373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754"/>
    <x v="373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755"/>
    <x v="373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56"/>
    <x v="373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57"/>
    <x v="373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758"/>
    <x v="373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759"/>
    <x v="373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760"/>
    <x v="373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761"/>
    <x v="373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762"/>
    <x v="374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63"/>
    <x v="374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764"/>
    <x v="374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65"/>
    <x v="374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766"/>
    <x v="374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767"/>
    <x v="374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768"/>
    <x v="374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769"/>
    <x v="3747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770"/>
    <x v="374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771"/>
    <x v="37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772"/>
    <x v="375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73"/>
    <x v="375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74"/>
    <x v="375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75"/>
    <x v="375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76"/>
    <x v="375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777"/>
    <x v="37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778"/>
    <x v="375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779"/>
    <x v="375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780"/>
    <x v="375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781"/>
    <x v="375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82"/>
    <x v="37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783"/>
    <x v="376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784"/>
    <x v="37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3785"/>
    <x v="376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786"/>
    <x v="376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787"/>
    <x v="376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788"/>
    <x v="376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789"/>
    <x v="376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90"/>
    <x v="376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791"/>
    <x v="376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792"/>
    <x v="377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793"/>
    <x v="377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794"/>
    <x v="377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795"/>
    <x v="377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796"/>
    <x v="377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97"/>
    <x v="377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798"/>
    <x v="377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799"/>
    <x v="377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800"/>
    <x v="377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1"/>
    <x v="377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802"/>
    <x v="378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03"/>
    <x v="378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804"/>
    <x v="378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5"/>
    <x v="378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06"/>
    <x v="378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07"/>
    <x v="378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08"/>
    <x v="378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09"/>
    <x v="378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10"/>
    <x v="378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11"/>
    <x v="378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12"/>
    <x v="379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813"/>
    <x v="379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4"/>
    <x v="379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815"/>
    <x v="379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816"/>
    <x v="379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817"/>
    <x v="379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8"/>
    <x v="379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19"/>
    <x v="379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20"/>
    <x v="379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821"/>
    <x v="379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822"/>
    <x v="38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823"/>
    <x v="380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824"/>
    <x v="380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825"/>
    <x v="380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826"/>
    <x v="380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827"/>
    <x v="38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828"/>
    <x v="380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829"/>
    <x v="380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830"/>
    <x v="38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831"/>
    <x v="380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832"/>
    <x v="38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833"/>
    <x v="381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834"/>
    <x v="381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35"/>
    <x v="38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836"/>
    <x v="38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837"/>
    <x v="38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38"/>
    <x v="381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39"/>
    <x v="38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40"/>
    <x v="381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41"/>
    <x v="38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842"/>
    <x v="382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43"/>
    <x v="382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44"/>
    <x v="382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45"/>
    <x v="382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46"/>
    <x v="38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847"/>
    <x v="38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848"/>
    <x v="382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49"/>
    <x v="382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850"/>
    <x v="382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851"/>
    <x v="382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852"/>
    <x v="38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53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54"/>
    <x v="383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855"/>
    <x v="383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56"/>
    <x v="383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857"/>
    <x v="383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858"/>
    <x v="383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859"/>
    <x v="383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860"/>
    <x v="383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861"/>
    <x v="383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862"/>
    <x v="384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863"/>
    <x v="384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864"/>
    <x v="384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865"/>
    <x v="384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66"/>
    <x v="384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67"/>
    <x v="384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68"/>
    <x v="384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69"/>
    <x v="384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70"/>
    <x v="384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71"/>
    <x v="384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72"/>
    <x v="385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873"/>
    <x v="38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874"/>
    <x v="385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875"/>
    <x v="385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876"/>
    <x v="385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877"/>
    <x v="385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878"/>
    <x v="385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879"/>
    <x v="385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880"/>
    <x v="385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81"/>
    <x v="385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882"/>
    <x v="386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83"/>
    <x v="386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884"/>
    <x v="386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885"/>
    <x v="386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886"/>
    <x v="386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887"/>
    <x v="386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888"/>
    <x v="386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889"/>
    <x v="386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90"/>
    <x v="386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91"/>
    <x v="38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892"/>
    <x v="387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93"/>
    <x v="387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94"/>
    <x v="38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895"/>
    <x v="387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896"/>
    <x v="38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97"/>
    <x v="387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898"/>
    <x v="387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99"/>
    <x v="387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00"/>
    <x v="387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01"/>
    <x v="387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02"/>
    <x v="388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03"/>
    <x v="388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4"/>
    <x v="388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5"/>
    <x v="388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6"/>
    <x v="388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07"/>
    <x v="388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08"/>
    <x v="388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09"/>
    <x v="388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0"/>
    <x v="388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11"/>
    <x v="388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12"/>
    <x v="389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13"/>
    <x v="389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14"/>
    <x v="389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915"/>
    <x v="389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16"/>
    <x v="389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17"/>
    <x v="389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18"/>
    <x v="389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19"/>
    <x v="389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920"/>
    <x v="389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21"/>
    <x v="389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22"/>
    <x v="39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23"/>
    <x v="390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4"/>
    <x v="390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25"/>
    <x v="390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26"/>
    <x v="390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927"/>
    <x v="390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28"/>
    <x v="390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929"/>
    <x v="390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30"/>
    <x v="390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31"/>
    <x v="390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32"/>
    <x v="39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33"/>
    <x v="39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934"/>
    <x v="391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935"/>
    <x v="39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936"/>
    <x v="391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937"/>
    <x v="391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938"/>
    <x v="39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939"/>
    <x v="39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940"/>
    <x v="391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941"/>
    <x v="391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942"/>
    <x v="392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943"/>
    <x v="39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44"/>
    <x v="392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45"/>
    <x v="39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6"/>
    <x v="392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47"/>
    <x v="39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48"/>
    <x v="392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49"/>
    <x v="392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50"/>
    <x v="392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1"/>
    <x v="392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2"/>
    <x v="39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53"/>
    <x v="393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54"/>
    <x v="393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55"/>
    <x v="393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56"/>
    <x v="39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57"/>
    <x v="393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958"/>
    <x v="393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959"/>
    <x v="393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960"/>
    <x v="393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61"/>
    <x v="39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962"/>
    <x v="39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963"/>
    <x v="394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964"/>
    <x v="394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65"/>
    <x v="394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66"/>
    <x v="39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67"/>
    <x v="39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968"/>
    <x v="39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969"/>
    <x v="394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970"/>
    <x v="39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971"/>
    <x v="394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972"/>
    <x v="395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73"/>
    <x v="395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74"/>
    <x v="395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75"/>
    <x v="395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976"/>
    <x v="395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977"/>
    <x v="395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978"/>
    <x v="395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979"/>
    <x v="3957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80"/>
    <x v="395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81"/>
    <x v="395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82"/>
    <x v="39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83"/>
    <x v="396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84"/>
    <x v="396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985"/>
    <x v="396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986"/>
    <x v="396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987"/>
    <x v="396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988"/>
    <x v="39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989"/>
    <x v="3967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990"/>
    <x v="396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991"/>
    <x v="396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992"/>
    <x v="397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993"/>
    <x v="397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994"/>
    <x v="397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95"/>
    <x v="397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996"/>
    <x v="39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997"/>
    <x v="397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998"/>
    <x v="397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999"/>
    <x v="397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00"/>
    <x v="397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4001"/>
    <x v="397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4002"/>
    <x v="398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4003"/>
    <x v="398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4004"/>
    <x v="398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4005"/>
    <x v="398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06"/>
    <x v="398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07"/>
    <x v="398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08"/>
    <x v="398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09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4010"/>
    <x v="398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4011"/>
    <x v="398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4012"/>
    <x v="399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13"/>
    <x v="399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4014"/>
    <x v="399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4015"/>
    <x v="399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4016"/>
    <x v="399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4017"/>
    <x v="399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4018"/>
    <x v="399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19"/>
    <x v="399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20"/>
    <x v="399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21"/>
    <x v="399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22"/>
    <x v="40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23"/>
    <x v="400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4024"/>
    <x v="400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25"/>
    <x v="400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4026"/>
    <x v="400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4027"/>
    <x v="400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4028"/>
    <x v="400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29"/>
    <x v="400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30"/>
    <x v="400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4031"/>
    <x v="400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32"/>
    <x v="40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33"/>
    <x v="40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34"/>
    <x v="40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35"/>
    <x v="401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36"/>
    <x v="401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37"/>
    <x v="401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4038"/>
    <x v="4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4039"/>
    <x v="401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4040"/>
    <x v="40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41"/>
    <x v="401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4042"/>
    <x v="402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4043"/>
    <x v="40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4044"/>
    <x v="402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4045"/>
    <x v="402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4046"/>
    <x v="402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4047"/>
    <x v="402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4048"/>
    <x v="402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4049"/>
    <x v="402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4050"/>
    <x v="402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4051"/>
    <x v="402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4052"/>
    <x v="403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53"/>
    <x v="403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54"/>
    <x v="403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55"/>
    <x v="403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56"/>
    <x v="403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57"/>
    <x v="40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4058"/>
    <x v="403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59"/>
    <x v="403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060"/>
    <x v="40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61"/>
    <x v="40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62"/>
    <x v="404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063"/>
    <x v="404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64"/>
    <x v="404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65"/>
    <x v="40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4066"/>
    <x v="40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4067"/>
    <x v="404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4068"/>
    <x v="404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4069"/>
    <x v="404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70"/>
    <x v="404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4071"/>
    <x v="404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4072"/>
    <x v="405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4073"/>
    <x v="405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4074"/>
    <x v="405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4075"/>
    <x v="40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76"/>
    <x v="405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77"/>
    <x v="405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78"/>
    <x v="405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9"/>
    <x v="405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0"/>
    <x v="40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081"/>
    <x v="405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4082"/>
    <x v="406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4083"/>
    <x v="406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4084"/>
    <x v="406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85"/>
    <x v="406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86"/>
    <x v="406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87"/>
    <x v="406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4088"/>
    <x v="406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4089"/>
    <x v="406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4090"/>
    <x v="406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4091"/>
    <x v="40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4092"/>
    <x v="407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093"/>
    <x v="407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4094"/>
    <x v="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95"/>
    <x v="407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96"/>
    <x v="407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4097"/>
    <x v="407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4098"/>
    <x v="407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4099"/>
    <x v="407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100"/>
    <x v="407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101"/>
    <x v="407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102"/>
    <x v="408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4103"/>
    <x v="408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4104"/>
    <x v="408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105"/>
    <x v="408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4106"/>
    <x v="408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4107"/>
    <x v="408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108"/>
    <x v="408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4109"/>
    <x v="408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4110"/>
    <x v="408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4111"/>
    <x v="408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112"/>
    <x v="409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x v="13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x v="27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x v="34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x v="79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x v="88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x v="91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x v="9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x v="12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x v="13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x v="158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x v="161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x v="176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x v="183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x v="202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x v="218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x v="228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x v="291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x v="3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x v="319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x v="327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x v="346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x v="353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x v="371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x v="385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x v="393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x v="397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x v="40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x v="405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x v="421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x v="426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x v="428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x v="436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x v="443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x v="456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x v="483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x v="488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x v="512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x v="521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x v="523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x v="529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x v="539"/>
    <b v="1"/>
    <n v="95"/>
    <b v="1"/>
    <s v="technology/hardware"/>
    <n v="281"/>
    <n v="147.94999999999999"/>
    <x v="0"/>
    <s v="hardware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0"/>
    <x v="540"/>
    <b v="1"/>
    <n v="182"/>
    <b v="1"/>
    <s v="music/rock"/>
    <n v="117"/>
    <n v="76.92"/>
    <x v="7"/>
    <s v="rock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x v="541"/>
    <x v="541"/>
    <b v="0"/>
    <n v="11"/>
    <b v="0"/>
    <s v="technology/wearables"/>
    <n v="47"/>
    <n v="1272.73"/>
    <x v="0"/>
    <s v="wearables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x v="558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x v="560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x v="581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x v="594"/>
    <b v="0"/>
    <n v="17"/>
    <b v="1"/>
    <s v="theater/plays"/>
    <n v="122"/>
    <n v="716.35"/>
    <x v="6"/>
    <s v="plays"/>
    <x v="594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5"/>
    <x v="595"/>
    <b v="0"/>
    <n v="111"/>
    <b v="1"/>
    <s v="theater/spaces"/>
    <n v="122"/>
    <n v="109.59"/>
    <x v="6"/>
    <s v="spaces"/>
    <x v="595"/>
    <d v="2016-10-31T04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6"/>
    <x v="596"/>
    <b v="0"/>
    <n v="87"/>
    <b v="1"/>
    <s v="film &amp; video/documentary"/>
    <n v="101"/>
    <n v="139.83000000000001"/>
    <x v="5"/>
    <s v="documentary"/>
    <x v="596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x v="599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x v="604"/>
    <b v="1"/>
    <n v="215"/>
    <b v="1"/>
    <s v="photography/photobooks"/>
    <n v="150"/>
    <n v="55.82"/>
    <x v="2"/>
    <s v="photobooks"/>
    <x v="604"/>
    <d v="2014-07-16T15:17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5"/>
    <x v="605"/>
    <b v="0"/>
    <n v="86"/>
    <b v="1"/>
    <s v="film &amp; video/documentary"/>
    <n v="124"/>
    <n v="139.53"/>
    <x v="5"/>
    <s v="documentary"/>
    <x v="605"/>
    <d v="2014-08-08T00:00:00"/>
    <x v="2"/>
  </r>
  <r>
    <n v="49"/>
    <s v="Driving Jersey - Season Five"/>
    <s v="Driving Jersey is real people telling real stories."/>
    <n v="12000"/>
    <n v="12000"/>
    <x v="0"/>
    <s v="US"/>
    <s v="USD"/>
    <x v="606"/>
    <x v="606"/>
    <b v="0"/>
    <n v="87"/>
    <b v="1"/>
    <s v="film &amp; video/television"/>
    <n v="100"/>
    <n v="137.93"/>
    <x v="5"/>
    <s v="television"/>
    <x v="60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7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x v="610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x v="614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x v="63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x v="647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x v="649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x v="672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x v="695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x v="698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x v="701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x v="712"/>
    <b v="0"/>
    <n v="62"/>
    <b v="1"/>
    <s v="theater/spaces"/>
    <n v="101"/>
    <n v="162.71"/>
    <x v="6"/>
    <s v="spaces"/>
    <x v="712"/>
    <d v="2016-08-27T22:53:29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3"/>
    <x v="713"/>
    <b v="0"/>
    <n v="113"/>
    <b v="1"/>
    <s v="music/pop"/>
    <n v="202"/>
    <n v="89.25"/>
    <x v="7"/>
    <s v="pop"/>
    <x v="713"/>
    <d v="2016-08-18T06:59:00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4"/>
    <x v="714"/>
    <b v="0"/>
    <n v="158"/>
    <b v="1"/>
    <s v="theater/plays"/>
    <n v="101"/>
    <n v="63.83"/>
    <x v="6"/>
    <s v="plays"/>
    <x v="714"/>
    <d v="2017-02-17T16:05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x v="715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x v="71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x v="71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x v="718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x v="719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x v="720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x v="721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x v="722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x v="723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x v="724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x v="72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x v="726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x v="727"/>
    <x v="727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x v="728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x v="729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x v="73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x v="73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x v="732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x v="733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x v="734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x v="735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x v="736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x v="737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x v="738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x v="739"/>
    <x v="739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x v="740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x v="741"/>
    <x v="741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x v="742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x v="743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x v="744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x v="74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x v="746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x v="747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x v="748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x v="74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x v="750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x v="751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x v="752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3"/>
    <x v="753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4"/>
    <x v="754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x v="7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x v="756"/>
    <x v="756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x v="757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x v="758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x v="759"/>
    <x v="759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x v="760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x v="761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x v="762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x v="763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x v="764"/>
    <x v="764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x v="765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x v="766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x v="767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x v="768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x v="76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x v="770"/>
    <x v="770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x v="771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x v="772"/>
    <x v="772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x v="773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x v="7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x v="775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x v="776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x v="777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x v="778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x v="779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x v="780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x v="781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x v="782"/>
    <x v="782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x v="78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x v="784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x v="785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x v="78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x v="787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x v="788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x v="789"/>
    <x v="789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x v="790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x v="791"/>
    <b v="1"/>
    <n v="188"/>
    <b v="1"/>
    <s v="film &amp; video/documentary"/>
    <n v="107"/>
    <n v="45.42"/>
    <x v="5"/>
    <s v="documentary"/>
    <x v="791"/>
    <d v="2011-03-16T11:38:02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2"/>
    <x v="792"/>
    <b v="0"/>
    <n v="94"/>
    <b v="1"/>
    <s v="theater/musical"/>
    <n v="107"/>
    <n v="90.82"/>
    <x v="6"/>
    <s v="musical"/>
    <x v="792"/>
    <d v="2014-08-01T01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3"/>
    <x v="793"/>
    <b v="0"/>
    <n v="292"/>
    <b v="0"/>
    <s v="journalism/audio"/>
    <n v="9"/>
    <n v="29.24"/>
    <x v="8"/>
    <s v="audio"/>
    <x v="793"/>
    <d v="2015-05-20T06:04:15"/>
    <x v="9"/>
  </r>
  <r>
    <n v="36"/>
    <s v="THE LISTENING BOX"/>
    <s v="A modern day priest makes an unusual discovery, setting off a chain of events."/>
    <n v="6000"/>
    <n v="8529"/>
    <x v="0"/>
    <s v="US"/>
    <s v="USD"/>
    <x v="794"/>
    <x v="794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x v="795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x v="796"/>
    <x v="79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x v="797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x v="798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x v="799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x v="800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x v="801"/>
    <x v="801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x v="802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x v="803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x v="804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x v="805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x v="806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x v="807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x v="808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x v="809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x v="810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x v="811"/>
    <x v="81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x v="8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x v="813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x v="814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x v="815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x v="816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x v="817"/>
    <x v="817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x v="81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x v="819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x v="82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x v="821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x v="822"/>
    <x v="822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x v="823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x v="824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x v="825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x v="826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x v="827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x v="828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x v="829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x v="830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x v="831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x v="832"/>
    <x v="832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x v="833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x v="834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x v="835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x v="836"/>
    <x v="836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x v="837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x v="838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x v="839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x v="840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x v="841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x v="842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x v="844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x v="84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x v="846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x v="847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x v="84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x v="849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x v="850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x v="851"/>
    <b v="0"/>
    <n v="130"/>
    <b v="1"/>
    <s v="publishing/nonfiction"/>
    <n v="106"/>
    <n v="60.9"/>
    <x v="1"/>
    <s v="nonfiction"/>
    <x v="851"/>
    <d v="2011-08-21T20:05:5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2"/>
    <x v="852"/>
    <b v="1"/>
    <n v="123"/>
    <b v="1"/>
    <s v="theater/plays"/>
    <n v="113"/>
    <n v="64.27"/>
    <x v="6"/>
    <s v="plays"/>
    <x v="852"/>
    <d v="2012-04-01T20:00:58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3"/>
    <x v="853"/>
    <b v="0"/>
    <n v="29"/>
    <b v="0"/>
    <s v="theater/spaces"/>
    <n v="20"/>
    <n v="272.58999999999997"/>
    <x v="6"/>
    <s v="spaces"/>
    <x v="853"/>
    <d v="2015-05-11T19:32:31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x v="854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x v="855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x v="856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x v="857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x v="858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x v="859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x v="860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x v="861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x v="862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x v="863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x v="864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x v="865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x v="866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x v="867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x v="868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x v="869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x v="870"/>
    <x v="870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x v="871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x v="87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x v="87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x v="874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x v="875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x v="876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x v="877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x v="878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x v="879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x v="880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x v="881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x v="882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x v="883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x v="88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x v="885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x v="886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x v="887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x v="888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x v="889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x v="890"/>
    <x v="890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x v="891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x v="892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x v="893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x v="89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x v="895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x v="896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x v="897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x v="898"/>
    <x v="898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x v="899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x v="900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x v="901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x v="902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x v="903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x v="904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x v="905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x v="906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x v="907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x v="908"/>
    <x v="908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x v="90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0"/>
    <x v="910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1"/>
    <x v="911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x v="912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x v="913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x v="914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x v="915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x v="916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x v="917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x v="918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x v="9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x v="920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x v="921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x v="922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x v="923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x v="924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x v="925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x v="926"/>
    <x v="926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x v="927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x v="928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x v="929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x v="930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x v="931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x v="932"/>
    <x v="932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x v="933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x v="934"/>
    <x v="934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x v="935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x v="936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x v="937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x v="938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x v="939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x v="940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x v="941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x v="942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x v="94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x v="944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x v="945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x v="946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x v="947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x v="948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x v="94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x v="950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x v="951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x v="952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x v="953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x v="954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x v="955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x v="956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x v="957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x v="958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x v="958"/>
    <x v="959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x v="960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x v="960"/>
    <x v="961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x v="962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x v="963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x v="964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x v="965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x v="966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x v="96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x v="967"/>
    <x v="96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x v="969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x v="969"/>
    <x v="970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x v="971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x v="97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x v="97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x v="974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x v="975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x v="976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x v="977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x v="978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x v="979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x v="980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x v="981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x v="982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x v="983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x v="984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x v="985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x v="986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x v="98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x v="987"/>
    <x v="988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x v="989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x v="990"/>
    <b v="0"/>
    <n v="38"/>
    <b v="1"/>
    <s v="film &amp; video/documentary"/>
    <n v="101"/>
    <n v="160.16"/>
    <x v="5"/>
    <s v="documentary"/>
    <x v="990"/>
    <d v="2013-11-05T18:39:5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0"/>
    <x v="991"/>
    <b v="0"/>
    <n v="47"/>
    <b v="1"/>
    <s v="theater/plays"/>
    <n v="122"/>
    <n v="129.36000000000001"/>
    <x v="6"/>
    <s v="plays"/>
    <x v="991"/>
    <d v="2015-09-02T00:28:25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1"/>
    <x v="992"/>
    <b v="0"/>
    <n v="75"/>
    <b v="1"/>
    <s v="music/rock"/>
    <n v="101"/>
    <n v="81.069999999999993"/>
    <x v="7"/>
    <s v="rock"/>
    <x v="992"/>
    <d v="2012-09-17T04:05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x v="993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x v="994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x v="995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x v="996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x v="996"/>
    <x v="997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x v="998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x v="999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x v="1000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x v="100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x v="1002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x v="1003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x v="1004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x v="1005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4"/>
    <x v="1006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5"/>
    <x v="1007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x v="1008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x v="1009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x v="1010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x v="1011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x v="1012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x v="1013"/>
    <b v="0"/>
    <n v="64"/>
    <b v="1"/>
    <s v="theater/plays"/>
    <n v="100"/>
    <n v="93.76"/>
    <x v="6"/>
    <s v="plays"/>
    <x v="1013"/>
    <d v="2015-11-21T03:00:00"/>
    <x v="9"/>
  </r>
  <r>
    <n v="262"/>
    <s v="The Last Cosmonaut"/>
    <s v="He can never die. He will live forever. He is the last cosmonaut, and this is his story."/>
    <n v="2500"/>
    <n v="6000"/>
    <x v="0"/>
    <s v="US"/>
    <s v="USD"/>
    <x v="1012"/>
    <x v="1014"/>
    <b v="1"/>
    <n v="145"/>
    <b v="1"/>
    <s v="film &amp; video/documentary"/>
    <n v="240"/>
    <n v="41.38"/>
    <x v="5"/>
    <s v="documentary"/>
    <x v="1014"/>
    <d v="2011-02-26T05:57:08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3"/>
    <x v="1015"/>
    <b v="0"/>
    <n v="61"/>
    <b v="1"/>
    <s v="film &amp; video/television"/>
    <n v="120"/>
    <n v="98.36"/>
    <x v="5"/>
    <s v="television"/>
    <x v="1015"/>
    <d v="2016-04-27T14:58:27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4"/>
    <x v="1016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5"/>
    <x v="1017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6"/>
    <x v="1018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x v="1019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x v="1020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x v="102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x v="1022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x v="1023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x v="102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x v="1025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x v="1026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x v="1027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x v="1026"/>
    <x v="1028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x v="1029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x v="103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x v="1031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x v="1032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x v="1033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x v="1034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x v="1035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x v="1036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x v="1035"/>
    <x v="1037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x v="1038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x v="1039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x v="1038"/>
    <x v="1040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x v="1041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x v="1042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x v="1043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x v="1044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x v="1045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x v="1046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x v="1047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x v="1048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x v="1047"/>
    <x v="1049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x v="1048"/>
    <x v="1050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x v="105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x v="1052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x v="1053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x v="1054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x v="1055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x v="1054"/>
    <x v="105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x v="1057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x v="1058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x v="1059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x v="106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x v="1059"/>
    <x v="1061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x v="1062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x v="1063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x v="1064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x v="1065"/>
    <b v="0"/>
    <n v="10"/>
    <b v="1"/>
    <s v="music/pop"/>
    <n v="111"/>
    <n v="554"/>
    <x v="7"/>
    <s v="pop"/>
    <x v="1065"/>
    <d v="2013-09-18T14:49:00"/>
    <x v="9"/>
  </r>
  <r>
    <n v="2195"/>
    <s v="Purgatoria: City of Angels"/>
    <s v="A gritty, noir tabletop RPG with a fast-paced combo-based battle system."/>
    <n v="4600"/>
    <n v="5535"/>
    <x v="0"/>
    <s v="US"/>
    <s v="USD"/>
    <x v="1064"/>
    <x v="1066"/>
    <b v="0"/>
    <n v="115"/>
    <b v="1"/>
    <s v="games/tabletop games"/>
    <n v="120"/>
    <n v="48.13"/>
    <x v="3"/>
    <s v="tabletop games"/>
    <x v="1066"/>
    <d v="2015-08-11T18:31:4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5"/>
    <x v="1067"/>
    <b v="0"/>
    <n v="87"/>
    <b v="1"/>
    <s v="music/rock"/>
    <n v="111"/>
    <n v="63.62"/>
    <x v="7"/>
    <s v="rock"/>
    <x v="1067"/>
    <d v="2015-06-15T04:34:54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x v="1068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x v="1069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x v="1070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69"/>
    <x v="1071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70"/>
    <x v="1072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x v="1073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x v="1074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x v="1075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x v="107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x v="1077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x v="1078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x v="107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x v="1080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x v="1081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x v="1082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x v="1083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x v="1084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x v="1085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x v="1086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x v="1087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x v="1088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x v="10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x v="1090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89"/>
    <x v="1091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x v="1090"/>
    <x v="1092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x v="1093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x v="109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x v="1095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x v="109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x v="109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x v="1098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x v="1099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x v="1100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x v="11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x v="1102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x v="1103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x v="1104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x v="1105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x v="1106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x v="1105"/>
    <x v="1107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x v="1108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x v="1109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x v="1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x v="1111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x v="1112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x v="1113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x v="1114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x v="1115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x v="1116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x v="1117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x v="1118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x v="1119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x v="1120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x v="1121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x v="1122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x v="1123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x v="1124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x v="1125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x v="1126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x v="112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x v="1128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x v="112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8"/>
    <x v="1130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9"/>
    <x v="1131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x v="1132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x v="1133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x v="113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x v="1135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x v="1136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x v="1137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x v="1138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x v="1139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x v="1140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x v="1141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x v="1142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x v="1143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x v="1144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x v="1145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x v="1146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x v="114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x v="1148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x v="1149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x v="1150"/>
    <b v="1"/>
    <n v="59"/>
    <b v="1"/>
    <s v="theater/spaces"/>
    <n v="102"/>
    <n v="86.49"/>
    <x v="6"/>
    <s v="spaces"/>
    <x v="1150"/>
    <d v="2016-02-11T16:29:03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49"/>
    <x v="1151"/>
    <b v="0"/>
    <n v="62"/>
    <b v="1"/>
    <s v="theater/plays"/>
    <n v="128"/>
    <n v="82.26"/>
    <x v="6"/>
    <s v="plays"/>
    <x v="1151"/>
    <d v="2015-05-26T15:32:27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50"/>
    <x v="1152"/>
    <b v="0"/>
    <n v="87"/>
    <b v="1"/>
    <s v="theater/plays"/>
    <n v="102"/>
    <n v="58.62"/>
    <x v="6"/>
    <s v="plays"/>
    <x v="1152"/>
    <d v="2014-09-26T01:35:00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x v="1153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x v="1154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x v="1155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x v="1156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x v="1157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x v="1158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x v="1159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x v="1160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x v="1161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x v="1162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x v="1163"/>
    <b v="0"/>
    <n v="58"/>
    <b v="1"/>
    <s v="music/rock"/>
    <n v="112"/>
    <n v="87.1"/>
    <x v="7"/>
    <s v="rock"/>
    <x v="1163"/>
    <d v="2014-07-24T18:23:11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2"/>
    <x v="1164"/>
    <b v="0"/>
    <n v="121"/>
    <b v="1"/>
    <s v="technology/hardware"/>
    <n v="101"/>
    <n v="41.74"/>
    <x v="0"/>
    <s v="hardware"/>
    <x v="1164"/>
    <d v="2015-11-25T15:49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3"/>
    <x v="1165"/>
    <b v="0"/>
    <n v="148"/>
    <b v="0"/>
    <s v="games/video games"/>
    <n v="3"/>
    <n v="34.130000000000003"/>
    <x v="3"/>
    <s v="video games"/>
    <x v="1165"/>
    <d v="2013-08-04T23:06:22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x v="116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x v="1165"/>
    <x v="1167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x v="1166"/>
    <x v="116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x v="1169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x v="1170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x v="1171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x v="1172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x v="1171"/>
    <x v="1173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x v="1174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x v="1175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x v="1176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x v="1177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x v="1178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x v="1179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x v="1180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x v="1181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x v="1182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x v="1183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x v="1184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x v="1185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x v="1186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x v="1187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x v="1188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x v="1189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x v="1190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x v="1189"/>
    <x v="119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x v="1192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x v="1193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x v="1194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x v="1195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x v="1196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x v="1197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x v="1198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x v="1199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x v="1200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x v="1201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x v="1202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x v="1203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x v="1204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x v="1205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x v="1206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x v="1207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x v="120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x v="1209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x v="1210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x v="1211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x v="1212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x v="1213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x v="1214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x v="1215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4"/>
    <x v="121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5"/>
    <x v="1217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x v="1218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x v="1219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x v="1218"/>
    <x v="1220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x v="122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x v="1222"/>
    <b v="1"/>
    <n v="57"/>
    <b v="1"/>
    <s v="theater/plays"/>
    <n v="102"/>
    <n v="80.16"/>
    <x v="6"/>
    <s v="plays"/>
    <x v="1222"/>
    <d v="2014-08-13T04:59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1"/>
    <x v="1223"/>
    <b v="0"/>
    <n v="40"/>
    <b v="1"/>
    <s v="theater/plays"/>
    <n v="101"/>
    <n v="114.13"/>
    <x v="6"/>
    <s v="plays"/>
    <x v="1223"/>
    <d v="2014-08-30T04:48:13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2"/>
    <x v="1224"/>
    <b v="0"/>
    <n v="89"/>
    <b v="0"/>
    <s v="games/video games"/>
    <n v="30"/>
    <n v="51.29"/>
    <x v="3"/>
    <s v="video games"/>
    <x v="1224"/>
    <d v="2013-11-27T06:41:54"/>
    <x v="9"/>
  </r>
  <r>
    <n v="1303"/>
    <s v="Forward Arena Theatre Company: Summer Season"/>
    <s v="Groundbreaking queer theatre."/>
    <n v="3500"/>
    <n v="4559.13"/>
    <x v="0"/>
    <s v="GB"/>
    <s v="GBP"/>
    <x v="1223"/>
    <x v="1225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x v="1226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x v="1227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x v="122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x v="1229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x v="1230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x v="1231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x v="1232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1"/>
    <x v="1233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2"/>
    <x v="123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x v="1235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x v="1236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x v="1237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x v="1238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x v="123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x v="1238"/>
    <x v="124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x v="1241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x v="1242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x v="1243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x v="1244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x v="1243"/>
    <x v="1245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x v="1246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x v="1247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x v="1248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x v="1249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x v="1250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x v="12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x v="1252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x v="1253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x v="1254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x v="1255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x v="1254"/>
    <x v="1256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x v="1257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x v="125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x v="1259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x v="1260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x v="1261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x v="1260"/>
    <x v="1262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x v="1263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x v="1264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x v="1265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x v="1266"/>
    <b v="0"/>
    <n v="81"/>
    <b v="1"/>
    <s v="music/classical music"/>
    <n v="107"/>
    <n v="52.96"/>
    <x v="7"/>
    <s v="classical music"/>
    <x v="1266"/>
    <d v="2015-08-20T11:00:00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5"/>
    <x v="1267"/>
    <b v="0"/>
    <n v="57"/>
    <b v="1"/>
    <s v="theater/plays"/>
    <n v="122"/>
    <n v="75.09"/>
    <x v="6"/>
    <s v="plays"/>
    <x v="1267"/>
    <d v="2016-04-13T21:02:45"/>
    <x v="9"/>
  </r>
  <r>
    <n v="815"/>
    <s v="Some Late Help for The Early Reset"/>
    <s v="Be a part of helping The Early Reset finish their new 7 song EP."/>
    <n v="4000"/>
    <n v="4280"/>
    <x v="0"/>
    <s v="US"/>
    <s v="USD"/>
    <x v="1266"/>
    <x v="1268"/>
    <b v="0"/>
    <n v="43"/>
    <b v="1"/>
    <s v="music/rock"/>
    <n v="107"/>
    <n v="99.53"/>
    <x v="7"/>
    <s v="rock"/>
    <x v="1268"/>
    <d v="2014-11-01T22:01:43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x v="1269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x v="1270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x v="1271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x v="127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x v="1273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x v="1274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x v="1275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x v="1276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x v="1277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x v="1276"/>
    <x v="1278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x v="1279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x v="1280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x v="1281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x v="1282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1"/>
    <x v="1283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2"/>
    <x v="1284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x v="128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x v="1286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x v="1287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x v="1288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x v="1289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x v="1290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x v="1291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x v="1292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x v="1293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x v="1294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x v="1295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x v="1296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x v="1297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x v="1298"/>
    <b v="0"/>
    <n v="48"/>
    <b v="1"/>
    <s v="theater/plays"/>
    <n v="102"/>
    <n v="85.21"/>
    <x v="6"/>
    <s v="plays"/>
    <x v="1298"/>
    <d v="2015-03-11T03:26:2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7"/>
    <x v="1299"/>
    <b v="0"/>
    <n v="88"/>
    <b v="1"/>
    <s v="theater/plays"/>
    <n v="136"/>
    <n v="46.42"/>
    <x v="6"/>
    <s v="plays"/>
    <x v="1299"/>
    <d v="2015-04-29T17:51:02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8"/>
    <x v="1300"/>
    <b v="0"/>
    <n v="71"/>
    <b v="1"/>
    <s v="music/classical music"/>
    <n v="102"/>
    <n v="57.54"/>
    <x v="7"/>
    <s v="classical music"/>
    <x v="1300"/>
    <d v="2013-10-18T03:59:00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x v="1301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x v="1302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x v="1303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x v="1302"/>
    <x v="1304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x v="1305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x v="1306"/>
    <b v="0"/>
    <n v="47"/>
    <b v="1"/>
    <s v="music/rock"/>
    <n v="102"/>
    <n v="86.49"/>
    <x v="7"/>
    <s v="rock"/>
    <x v="1306"/>
    <d v="2011-09-24T08:10:5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5"/>
    <x v="1307"/>
    <b v="0"/>
    <n v="87"/>
    <b v="1"/>
    <s v="theater/plays"/>
    <n v="108"/>
    <n v="46.61"/>
    <x v="6"/>
    <s v="plays"/>
    <x v="1307"/>
    <d v="2014-09-21T02:00:00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6"/>
    <x v="1308"/>
    <b v="0"/>
    <n v="32"/>
    <b v="1"/>
    <s v="theater/musical"/>
    <n v="101"/>
    <n v="126.72"/>
    <x v="6"/>
    <s v="musical"/>
    <x v="1308"/>
    <d v="2015-01-30T16:53:34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x v="1309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8"/>
    <x v="1310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9"/>
    <x v="1311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x v="1312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1"/>
    <x v="1313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x v="1312"/>
    <x v="1314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x v="1315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x v="1316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x v="1317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x v="1318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x v="1319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x v="1320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x v="1321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x v="1322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x v="1323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x v="1324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x v="1325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x v="1326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x v="1327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x v="1328"/>
    <b v="0"/>
    <n v="35"/>
    <b v="1"/>
    <s v="theater/plays"/>
    <n v="105"/>
    <n v="114.29"/>
    <x v="6"/>
    <s v="plays"/>
    <x v="1328"/>
    <d v="2015-10-26T00:13:17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7"/>
    <x v="1329"/>
    <b v="0"/>
    <n v="54"/>
    <b v="1"/>
    <s v="theater/spaces"/>
    <n v="107"/>
    <n v="74.069999999999993"/>
    <x v="6"/>
    <s v="spaces"/>
    <x v="1329"/>
    <d v="2015-06-14T00:20:55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8"/>
    <x v="1330"/>
    <b v="0"/>
    <n v="31"/>
    <b v="1"/>
    <s v="theater/plays"/>
    <n v="100"/>
    <n v="129.03"/>
    <x v="6"/>
    <s v="plays"/>
    <x v="1330"/>
    <d v="2016-12-17T06:59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9"/>
    <x v="1331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x v="1332"/>
    <b v="1"/>
    <n v="38"/>
    <b v="0"/>
    <s v="photography/photobooks"/>
    <n v="36"/>
    <n v="104.89"/>
    <x v="2"/>
    <s v="photobooks"/>
    <x v="1332"/>
    <d v="2016-09-02T16:36:20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1331"/>
    <x v="1333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x v="1334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x v="133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x v="1334"/>
    <x v="1336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x v="1335"/>
    <x v="1337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x v="1338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x v="1339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x v="1338"/>
    <x v="1340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x v="1341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x v="1342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x v="1343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x v="1344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x v="1345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x v="1346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x v="1347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x v="1348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x v="1349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x v="1350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x v="1351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x v="1352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x v="1351"/>
    <x v="1353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x v="1354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x v="1355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x v="135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x v="1357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x v="1358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x v="135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x v="1360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x v="1361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x v="1362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x v="1363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x v="1364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x v="1365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x v="13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x v="1367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x v="1368"/>
    <b v="0"/>
    <n v="47"/>
    <b v="1"/>
    <s v="theater/plays"/>
    <n v="106"/>
    <n v="78.94"/>
    <x v="6"/>
    <s v="plays"/>
    <x v="1368"/>
    <d v="2016-08-17T03:59:00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7"/>
    <x v="1369"/>
    <b v="0"/>
    <n v="47"/>
    <b v="1"/>
    <s v="film &amp; video/shorts"/>
    <n v="247"/>
    <n v="78.72"/>
    <x v="5"/>
    <s v="shorts"/>
    <x v="1369"/>
    <d v="2013-05-31T14:42:5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8"/>
    <x v="1370"/>
    <b v="0"/>
    <n v="117"/>
    <b v="1"/>
    <s v="film &amp; video/television"/>
    <n v="123"/>
    <n v="31.62"/>
    <x v="5"/>
    <s v="television"/>
    <x v="1370"/>
    <d v="2014-07-22T16:09:28"/>
    <x v="9"/>
  </r>
  <r>
    <n v="4035"/>
    <s v="The Lost Boy"/>
    <s v="&quot;Stories are where you go to look for the truth of your own life.&quot; (Frank Delaney)"/>
    <n v="10000"/>
    <n v="3685"/>
    <x v="2"/>
    <s v="US"/>
    <s v="USD"/>
    <x v="1369"/>
    <x v="1371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x v="1372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x v="1373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x v="1374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x v="1375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x v="1376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x v="1377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x v="1378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x v="1379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x v="1380"/>
    <b v="0"/>
    <n v="29"/>
    <b v="1"/>
    <s v="theater/plays"/>
    <n v="121"/>
    <n v="125.38"/>
    <x v="6"/>
    <s v="plays"/>
    <x v="1380"/>
    <d v="2015-04-17T16:00:00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79"/>
    <x v="1381"/>
    <b v="0"/>
    <n v="46"/>
    <b v="1"/>
    <s v="film &amp; video/shorts"/>
    <n v="120"/>
    <n v="78.260000000000005"/>
    <x v="5"/>
    <s v="shorts"/>
    <x v="1381"/>
    <d v="2011-05-17T09:39:24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80"/>
    <x v="1382"/>
    <b v="0"/>
    <n v="60"/>
    <b v="1"/>
    <s v="film &amp; video/shorts"/>
    <n v="103"/>
    <n v="60"/>
    <x v="5"/>
    <s v="shorts"/>
    <x v="1382"/>
    <d v="2014-06-22T15:48:51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x v="1383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x v="1384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x v="1385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x v="1386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x v="1387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x v="1388"/>
    <b v="0"/>
    <n v="62"/>
    <b v="1"/>
    <s v="publishing/nonfiction"/>
    <n v="119"/>
    <n v="57.34"/>
    <x v="1"/>
    <s v="nonfiction"/>
    <x v="1388"/>
    <d v="2011-08-04T15:07:55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7"/>
    <x v="1389"/>
    <b v="0"/>
    <n v="62"/>
    <b v="1"/>
    <s v="theater/plays"/>
    <n v="118"/>
    <n v="57.26"/>
    <x v="6"/>
    <s v="plays"/>
    <x v="1389"/>
    <d v="2015-06-21T22:25:0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8"/>
    <x v="1390"/>
    <b v="0"/>
    <n v="6"/>
    <b v="0"/>
    <s v="technology/wearables"/>
    <n v="4"/>
    <n v="591.66999999999996"/>
    <x v="0"/>
    <s v="wearables"/>
    <x v="1390"/>
    <d v="2017-02-05T18:00:53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x v="1391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x v="1392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x v="1393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2"/>
    <x v="1394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3"/>
    <x v="1395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x v="139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x v="1397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x v="1398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x v="1399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x v="1400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x v="1399"/>
    <x v="1401"/>
    <b v="0"/>
    <n v="12"/>
    <b v="1"/>
    <s v="film &amp; video/television"/>
    <n v="100"/>
    <n v="291.79000000000002"/>
    <x v="5"/>
    <s v="television"/>
    <x v="1401"/>
    <d v="2016-04-15T21:00:00"/>
    <x v="9"/>
  </r>
  <r>
    <n v="831"/>
    <s v="Let The 7Horse Run!"/>
    <s v="7Horse is a new band with a self-funded album and a show they want to rock in your town!"/>
    <n v="1500"/>
    <n v="3500"/>
    <x v="0"/>
    <s v="US"/>
    <s v="USD"/>
    <x v="1400"/>
    <x v="1402"/>
    <b v="0"/>
    <n v="20"/>
    <b v="1"/>
    <s v="music/rock"/>
    <n v="233"/>
    <n v="175"/>
    <x v="7"/>
    <s v="rock"/>
    <x v="1402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1"/>
    <x v="1403"/>
    <b v="0"/>
    <n v="56"/>
    <b v="1"/>
    <s v="music/pop"/>
    <n v="175"/>
    <n v="62.5"/>
    <x v="7"/>
    <s v="pop"/>
    <x v="1403"/>
    <d v="2011-07-22T01:39:0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2"/>
    <x v="1404"/>
    <b v="0"/>
    <n v="35"/>
    <b v="1"/>
    <s v="film &amp; video/shorts"/>
    <n v="100"/>
    <n v="100"/>
    <x v="5"/>
    <s v="shorts"/>
    <x v="1404"/>
    <d v="2013-01-24T18:38:30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x v="1405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x v="1406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x v="1405"/>
    <x v="1407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x v="1408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7"/>
    <x v="1409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8"/>
    <x v="141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x v="1411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x v="1412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x v="1413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x v="1414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x v="1413"/>
    <x v="1415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x v="1416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x v="1417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x v="1418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x v="1419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x v="1420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x v="1421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x v="1422"/>
    <b v="0"/>
    <n v="22"/>
    <b v="0"/>
    <s v="publishing/art books"/>
    <n v="14"/>
    <n v="155"/>
    <x v="1"/>
    <s v="art books"/>
    <x v="1422"/>
    <d v="2014-12-24T01:29:4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1"/>
    <x v="1423"/>
    <b v="0"/>
    <n v="30"/>
    <b v="1"/>
    <s v="theater/plays"/>
    <n v="114"/>
    <n v="113.57"/>
    <x v="6"/>
    <s v="plays"/>
    <x v="1423"/>
    <d v="2015-03-23T02:14:00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2"/>
    <x v="1424"/>
    <b v="0"/>
    <n v="30"/>
    <b v="0"/>
    <s v="games/video games"/>
    <n v="6"/>
    <n v="113.57"/>
    <x v="3"/>
    <s v="video games"/>
    <x v="1424"/>
    <d v="2014-01-04T04:09:05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x v="1425"/>
    <b v="0"/>
    <n v="7"/>
    <b v="0"/>
    <s v="theater/plays"/>
    <n v="62"/>
    <n v="486.43"/>
    <x v="6"/>
    <s v="plays"/>
    <x v="1425"/>
    <d v="2014-08-09T05:37:12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4"/>
    <x v="1426"/>
    <b v="0"/>
    <n v="51"/>
    <b v="1"/>
    <s v="theater/plays"/>
    <n v="136"/>
    <n v="66.67"/>
    <x v="6"/>
    <s v="plays"/>
    <x v="1426"/>
    <d v="2015-04-08T08:53:21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5"/>
    <x v="1427"/>
    <b v="0"/>
    <n v="60"/>
    <b v="1"/>
    <s v="film &amp; video/shorts"/>
    <n v="106"/>
    <n v="56.67"/>
    <x v="5"/>
    <s v="shorts"/>
    <x v="1427"/>
    <d v="2012-12-07T23:30:00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x v="1428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x v="1429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x v="1430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x v="143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x v="1432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1"/>
    <x v="1433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2"/>
    <x v="1434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x v="1435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x v="1436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x v="143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x v="1438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x v="1439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x v="144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x v="1441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x v="1442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1"/>
    <x v="144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x v="1444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3"/>
    <x v="1445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x v="1446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x v="1447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x v="1448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x v="1449"/>
    <b v="0"/>
    <n v="52"/>
    <b v="1"/>
    <s v="theater/plays"/>
    <n v="111"/>
    <n v="63.85"/>
    <x v="6"/>
    <s v="plays"/>
    <x v="1449"/>
    <d v="2015-07-16T19:47:5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8"/>
    <x v="1450"/>
    <b v="0"/>
    <n v="43"/>
    <b v="1"/>
    <s v="theater/plays"/>
    <n v="111"/>
    <n v="77.19"/>
    <x v="6"/>
    <s v="plays"/>
    <x v="1450"/>
    <d v="2015-01-05T20:26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9"/>
    <x v="1451"/>
    <b v="1"/>
    <n v="47"/>
    <b v="0"/>
    <s v="technology/makerspaces"/>
    <n v="33"/>
    <n v="70.62"/>
    <x v="0"/>
    <s v="makerspaces"/>
    <x v="1451"/>
    <d v="2015-12-28T06:00:00"/>
    <x v="9"/>
  </r>
  <r>
    <n v="746"/>
    <s v="Attention: People With Body Parts"/>
    <s v="This is a book of letters. Letters to our body parts."/>
    <n v="2987"/>
    <n v="3318"/>
    <x v="0"/>
    <s v="US"/>
    <s v="USD"/>
    <x v="1450"/>
    <x v="1452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x v="1451"/>
    <x v="1453"/>
    <b v="0"/>
    <n v="37"/>
    <b v="0"/>
    <s v="technology/wearables"/>
    <n v="7"/>
    <n v="89.65"/>
    <x v="0"/>
    <s v="wearables"/>
    <x v="1453"/>
    <d v="2014-12-08T16:31:55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2"/>
    <x v="1454"/>
    <b v="0"/>
    <n v="44"/>
    <b v="1"/>
    <s v="theater/plays"/>
    <n v="118"/>
    <n v="75.34"/>
    <x v="6"/>
    <s v="plays"/>
    <x v="1454"/>
    <d v="2014-06-04T04:59:0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3"/>
    <x v="1455"/>
    <b v="1"/>
    <n v="49"/>
    <b v="1"/>
    <s v="theater/plays"/>
    <n v="100"/>
    <n v="67.650000000000006"/>
    <x v="6"/>
    <s v="plays"/>
    <x v="1455"/>
    <d v="2015-07-16T17:24:36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x v="1456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x v="1457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x v="1458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x v="1459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x v="1458"/>
    <x v="1460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x v="1461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x v="1462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x v="1463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x v="1464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x v="1465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x v="1466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4"/>
    <x v="1467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5"/>
    <x v="1468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x v="1469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x v="1470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x v="1471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x v="1472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x v="1473"/>
    <b v="1"/>
    <n v="77"/>
    <b v="1"/>
    <s v="music/indie rock"/>
    <n v="108"/>
    <n v="41.96"/>
    <x v="7"/>
    <s v="indie rock"/>
    <x v="1473"/>
    <d v="2013-12-15T01:58:0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1"/>
    <x v="1474"/>
    <b v="0"/>
    <n v="83"/>
    <b v="1"/>
    <s v="photography/photobooks"/>
    <n v="129"/>
    <n v="38.869999999999997"/>
    <x v="2"/>
    <s v="photobooks"/>
    <x v="1474"/>
    <d v="2015-11-27T01:0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2"/>
    <x v="1475"/>
    <b v="0"/>
    <n v="71"/>
    <b v="1"/>
    <s v="music/rock"/>
    <n v="108"/>
    <n v="45.44"/>
    <x v="7"/>
    <s v="rock"/>
    <x v="1475"/>
    <d v="2012-04-29T04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x v="1476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x v="1474"/>
    <x v="147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x v="1478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x v="1479"/>
    <b v="0"/>
    <n v="24"/>
    <b v="1"/>
    <s v="music/rock"/>
    <n v="107"/>
    <n v="134.21"/>
    <x v="7"/>
    <s v="rock"/>
    <x v="1479"/>
    <d v="2011-07-31T06:59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x v="1477"/>
    <x v="1480"/>
    <b v="0"/>
    <n v="85"/>
    <b v="1"/>
    <s v="photography/photobooks"/>
    <n v="161"/>
    <n v="37.78"/>
    <x v="2"/>
    <s v="photobooks"/>
    <x v="1480"/>
    <d v="2016-12-28T16:4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8"/>
    <x v="1481"/>
    <b v="0"/>
    <n v="15"/>
    <b v="0"/>
    <s v="technology/wearables"/>
    <n v="16"/>
    <n v="214.07"/>
    <x v="0"/>
    <s v="wearables"/>
    <x v="1481"/>
    <d v="2017-03-16T16:01:01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x v="1482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x v="1483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x v="1484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2"/>
    <x v="1485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3"/>
    <x v="1486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x v="1487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x v="1488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x v="148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x v="1490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x v="1491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x v="1492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x v="1493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x v="1494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x v="1495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x v="1496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x v="1497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x v="1494"/>
    <x v="1498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x v="1499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x v="150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x v="1501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x v="1502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x v="1503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x v="1500"/>
    <x v="1504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x v="150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x v="1502"/>
    <x v="1506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x v="150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x v="1508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5"/>
    <x v="1509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6"/>
    <x v="1510"/>
    <b v="0"/>
    <n v="44"/>
    <b v="1"/>
    <s v="theater/plays"/>
    <n v="104"/>
    <n v="70.569999999999993"/>
    <x v="6"/>
    <s v="plays"/>
    <x v="1510"/>
    <d v="2016-12-01T07:59:0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07"/>
    <x v="1511"/>
    <b v="0"/>
    <n v="78"/>
    <b v="1"/>
    <s v="theater/plays"/>
    <n v="155"/>
    <n v="39.74"/>
    <x v="6"/>
    <s v="plays"/>
    <x v="1511"/>
    <d v="2015-02-13T14:48:36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8"/>
    <x v="1512"/>
    <b v="0"/>
    <n v="35"/>
    <b v="1"/>
    <s v="film &amp; video/shorts"/>
    <n v="103"/>
    <n v="88.57"/>
    <x v="5"/>
    <s v="shorts"/>
    <x v="1512"/>
    <d v="2012-01-13T06:34:48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x v="1513"/>
    <b v="0"/>
    <n v="51"/>
    <b v="1"/>
    <s v="theater/plays"/>
    <n v="103"/>
    <n v="60.78"/>
    <x v="6"/>
    <s v="plays"/>
    <x v="1513"/>
    <d v="2015-12-04T19:01:26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10"/>
    <x v="1514"/>
    <b v="0"/>
    <n v="24"/>
    <b v="0"/>
    <s v="technology/wearables"/>
    <n v="16"/>
    <n v="129.16999999999999"/>
    <x v="0"/>
    <s v="wearables"/>
    <x v="1514"/>
    <d v="2016-08-19T16:00:5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x v="1515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x v="1512"/>
    <x v="151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x v="1513"/>
    <x v="1517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x v="1518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x v="1519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x v="1520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x v="1521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x v="1522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x v="1523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x v="1524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x v="1525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2"/>
    <x v="152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3"/>
    <x v="152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x v="1528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x v="1529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6"/>
    <x v="1530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x v="1531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8"/>
    <x v="1532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x v="1529"/>
    <x v="1533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x v="1534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x v="1531"/>
    <x v="1535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x v="153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x v="1537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x v="1538"/>
    <b v="1"/>
    <n v="23"/>
    <b v="1"/>
    <s v="theater/plays"/>
    <n v="101"/>
    <n v="131.91"/>
    <x v="6"/>
    <s v="plays"/>
    <x v="1538"/>
    <d v="2014-08-25T20:45:08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5"/>
    <x v="1539"/>
    <b v="0"/>
    <n v="36"/>
    <b v="1"/>
    <s v="theater/plays"/>
    <n v="101"/>
    <n v="84.17"/>
    <x v="6"/>
    <s v="plays"/>
    <x v="1539"/>
    <d v="2015-08-19T17:03:40"/>
    <x v="9"/>
  </r>
  <r>
    <n v="3467"/>
    <s v="Venus in Fur, Los Angeles."/>
    <s v="Venus in Fur, By David Ives."/>
    <n v="3000"/>
    <n v="3030"/>
    <x v="0"/>
    <s v="US"/>
    <s v="USD"/>
    <x v="1536"/>
    <x v="1540"/>
    <b v="0"/>
    <n v="47"/>
    <b v="1"/>
    <s v="theater/plays"/>
    <n v="101"/>
    <n v="64.47"/>
    <x v="6"/>
    <s v="plays"/>
    <x v="1540"/>
    <d v="2015-03-20T15:07:12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7"/>
    <x v="1541"/>
    <b v="0"/>
    <n v="33"/>
    <b v="0"/>
    <s v="film &amp; video/drama"/>
    <n v="25"/>
    <n v="91.82"/>
    <x v="5"/>
    <s v="drama"/>
    <x v="1541"/>
    <d v="2015-10-01T05:00:00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x v="1542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x v="1543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x v="1540"/>
    <x v="1544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x v="1545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x v="1546"/>
    <b v="0"/>
    <n v="35"/>
    <b v="1"/>
    <s v="film &amp; video/documentary"/>
    <n v="108"/>
    <n v="86.16"/>
    <x v="5"/>
    <s v="documentary"/>
    <x v="1546"/>
    <d v="2011-05-09T05:59:00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3"/>
    <x v="1547"/>
    <b v="0"/>
    <n v="30"/>
    <b v="1"/>
    <s v="theater/musical"/>
    <n v="151"/>
    <n v="100.5"/>
    <x v="6"/>
    <s v="musical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4"/>
    <x v="1548"/>
    <b v="0"/>
    <n v="19"/>
    <b v="1"/>
    <s v="film &amp; video/television"/>
    <n v="101"/>
    <n v="158.68"/>
    <x v="5"/>
    <s v="television"/>
    <x v="1548"/>
    <d v="2014-06-25T01:37:59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x v="1549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x v="1550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x v="1547"/>
    <x v="1551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x v="1552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x v="1553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x v="1550"/>
    <x v="1554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x v="1555"/>
    <b v="0"/>
    <n v="91"/>
    <b v="0"/>
    <s v="theater/plays"/>
    <n v="18"/>
    <n v="32.979999999999997"/>
    <x v="6"/>
    <s v="plays"/>
    <x v="1555"/>
    <d v="2016-04-11T11:13:07"/>
    <x v="9"/>
  </r>
  <r>
    <n v="3623"/>
    <s v="Since I've Been Here"/>
    <s v="An original play exploring the complications of romantic relationships in all forms."/>
    <n v="2500"/>
    <n v="3000"/>
    <x v="0"/>
    <s v="US"/>
    <s v="USD"/>
    <x v="1552"/>
    <x v="1556"/>
    <b v="0"/>
    <n v="34"/>
    <b v="1"/>
    <s v="theater/plays"/>
    <n v="120"/>
    <n v="88.24"/>
    <x v="6"/>
    <s v="plays"/>
    <x v="1556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3"/>
    <x v="1557"/>
    <b v="0"/>
    <n v="27"/>
    <b v="1"/>
    <s v="theater/musical"/>
    <n v="120"/>
    <n v="111.11"/>
    <x v="6"/>
    <s v="musical"/>
    <x v="1557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54"/>
    <x v="1558"/>
    <b v="0"/>
    <n v="30"/>
    <b v="1"/>
    <s v="theater/musical"/>
    <n v="120"/>
    <n v="100"/>
    <x v="6"/>
    <s v="musical"/>
    <x v="1558"/>
    <d v="2015-07-13T20:06:00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5"/>
    <x v="1559"/>
    <b v="0"/>
    <n v="22"/>
    <b v="1"/>
    <s v="music/rock"/>
    <n v="100"/>
    <n v="136.36000000000001"/>
    <x v="7"/>
    <s v="rock"/>
    <x v="1559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6"/>
    <x v="1560"/>
    <b v="0"/>
    <n v="38"/>
    <b v="1"/>
    <s v="music/indie rock"/>
    <n v="100"/>
    <n v="78.95"/>
    <x v="7"/>
    <s v="indie rock"/>
    <x v="1560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x v="1557"/>
    <x v="1561"/>
    <b v="0"/>
    <n v="11"/>
    <b v="1"/>
    <s v="theater/plays"/>
    <n v="100"/>
    <n v="272.73"/>
    <x v="6"/>
    <s v="plays"/>
    <x v="1561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8"/>
    <x v="1562"/>
    <b v="0"/>
    <n v="17"/>
    <b v="1"/>
    <s v="theater/plays"/>
    <n v="100"/>
    <n v="176.47"/>
    <x v="6"/>
    <s v="plays"/>
    <x v="1562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9"/>
    <x v="1563"/>
    <b v="0"/>
    <n v="26"/>
    <b v="1"/>
    <s v="theater/plays"/>
    <n v="100"/>
    <n v="115.38"/>
    <x v="6"/>
    <s v="plays"/>
    <x v="1563"/>
    <d v="2014-09-27T23:01:02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60"/>
    <x v="1564"/>
    <b v="0"/>
    <n v="1"/>
    <b v="0"/>
    <s v="film &amp; video/drama"/>
    <n v="60"/>
    <n v="3000"/>
    <x v="5"/>
    <s v="drama"/>
    <x v="1564"/>
    <d v="2017-01-16T01:49:22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x v="1565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x v="1566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x v="156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x v="1568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x v="1569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x v="1570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x v="1571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x v="1568"/>
    <x v="1572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x v="1573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x v="1574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x v="1575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x v="157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x v="1577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x v="1578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x v="1579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x v="1576"/>
    <x v="1580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x v="1581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x v="1582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x v="1583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x v="1584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x v="1585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x v="1582"/>
    <x v="1586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x v="1587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x v="1588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x v="1589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x v="1590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x v="1591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x v="1592"/>
    <b v="0"/>
    <n v="44"/>
    <b v="1"/>
    <s v="theater/plays"/>
    <n v="114"/>
    <n v="64.91"/>
    <x v="6"/>
    <s v="plays"/>
    <x v="1592"/>
    <d v="2016-06-15T18:14:59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8"/>
    <x v="1593"/>
    <b v="0"/>
    <n v="66"/>
    <b v="1"/>
    <s v="music/rock"/>
    <n v="189"/>
    <n v="43.06"/>
    <x v="7"/>
    <s v="rock"/>
    <x v="1593"/>
    <d v="2016-03-25T02:53:08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9"/>
    <x v="1594"/>
    <b v="0"/>
    <n v="38"/>
    <b v="0"/>
    <s v="technology/wearables"/>
    <n v="3"/>
    <n v="74.790000000000006"/>
    <x v="0"/>
    <s v="wearables"/>
    <x v="1594"/>
    <d v="2016-04-07T01:34:16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x v="1595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x v="159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x v="1597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x v="1598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x v="1599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x v="1600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x v="1601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x v="1602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x v="1603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599"/>
    <x v="1604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600"/>
    <x v="1605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x v="160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x v="1607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x v="1608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x v="1609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x v="1610"/>
    <b v="0"/>
    <n v="22"/>
    <b v="1"/>
    <s v="theater/plays"/>
    <n v="100"/>
    <n v="125"/>
    <x v="6"/>
    <s v="plays"/>
    <x v="1610"/>
    <d v="2016-04-10T20:00:00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6"/>
    <x v="1611"/>
    <b v="0"/>
    <n v="45"/>
    <b v="1"/>
    <s v="theater/plays"/>
    <n v="110"/>
    <n v="61.02"/>
    <x v="6"/>
    <s v="plays"/>
    <x v="1611"/>
    <d v="2015-10-17T07:00:1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7"/>
    <x v="1612"/>
    <b v="0"/>
    <n v="70"/>
    <b v="0"/>
    <s v="film &amp; video/animation"/>
    <n v="23"/>
    <n v="39.229999999999997"/>
    <x v="5"/>
    <s v="animation"/>
    <x v="1612"/>
    <d v="2012-12-05T09:23:41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x v="1613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x v="1614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x v="1615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x v="1616"/>
    <b v="0"/>
    <n v="25"/>
    <b v="0"/>
    <s v="theater/musical"/>
    <n v="55"/>
    <n v="109.04"/>
    <x v="6"/>
    <s v="musical"/>
    <x v="1616"/>
    <d v="2015-12-14T05:59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x v="1612"/>
    <x v="1617"/>
    <b v="1"/>
    <n v="68"/>
    <b v="1"/>
    <s v="theater/plays"/>
    <n v="109"/>
    <n v="40.07"/>
    <x v="6"/>
    <s v="plays"/>
    <x v="1617"/>
    <d v="2013-08-23T19:04:29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3"/>
    <x v="1618"/>
    <b v="0"/>
    <n v="7"/>
    <b v="0"/>
    <s v="technology/web"/>
    <n v="9"/>
    <n v="389.29"/>
    <x v="0"/>
    <s v="web"/>
    <x v="1618"/>
    <d v="2015-04-16T18:10:33"/>
    <x v="9"/>
  </r>
  <r>
    <n v="2147"/>
    <s v="Johnny Rocketfingers 3"/>
    <s v="A Point and Click Adventure on Steroids."/>
    <n v="390000"/>
    <n v="2716"/>
    <x v="2"/>
    <s v="US"/>
    <s v="USD"/>
    <x v="1614"/>
    <x v="1619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x v="1620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x v="162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x v="1622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x v="1623"/>
    <b v="0"/>
    <n v="57"/>
    <b v="1"/>
    <s v="theater/plays"/>
    <n v="108"/>
    <n v="47.46"/>
    <x v="6"/>
    <s v="plays"/>
    <x v="1623"/>
    <d v="2014-06-01T03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19"/>
    <x v="1624"/>
    <b v="0"/>
    <n v="37"/>
    <b v="1"/>
    <s v="theater/musical"/>
    <n v="108"/>
    <n v="72.97"/>
    <x v="6"/>
    <s v="musical"/>
    <x v="1624"/>
    <d v="2014-06-15T15:16:04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20"/>
    <x v="1625"/>
    <b v="0"/>
    <n v="79"/>
    <b v="0"/>
    <s v="music/jazz"/>
    <n v="42"/>
    <n v="34.18"/>
    <x v="7"/>
    <s v="jazz"/>
    <x v="1625"/>
    <d v="2013-10-16T09:59:00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21"/>
    <x v="1626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x v="1627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x v="1628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x v="1629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5"/>
    <x v="1630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6"/>
    <x v="1631"/>
    <b v="0"/>
    <n v="33"/>
    <b v="1"/>
    <s v="theater/musical"/>
    <n v="107"/>
    <n v="81.239999999999995"/>
    <x v="6"/>
    <s v="musical"/>
    <x v="1631"/>
    <d v="2015-01-18T18:33:38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7"/>
    <x v="1632"/>
    <b v="0"/>
    <n v="72"/>
    <b v="1"/>
    <s v="theater/plays"/>
    <n v="107"/>
    <n v="37.08"/>
    <x v="6"/>
    <s v="plays"/>
    <x v="1632"/>
    <d v="2015-12-10T14:14:5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8"/>
    <x v="1633"/>
    <b v="0"/>
    <n v="25"/>
    <b v="0"/>
    <s v="technology/gadgets"/>
    <n v="3"/>
    <n v="106.8"/>
    <x v="0"/>
    <s v="gadgets"/>
    <x v="1633"/>
    <d v="2015-05-22T13:00:00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x v="1634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x v="1635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x v="1636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x v="1637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x v="1638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x v="1639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x v="1640"/>
    <b v="0"/>
    <n v="9"/>
    <b v="1"/>
    <s v="theater/plays"/>
    <n v="146"/>
    <n v="292.77999999999997"/>
    <x v="6"/>
    <s v="plays"/>
    <x v="1640"/>
    <d v="2014-07-05T01:00:00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6"/>
    <x v="1641"/>
    <b v="0"/>
    <n v="54"/>
    <b v="1"/>
    <s v="theater/plays"/>
    <n v="175"/>
    <n v="48.7"/>
    <x v="6"/>
    <s v="plays"/>
    <x v="1641"/>
    <d v="2016-06-10T03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7"/>
    <x v="1642"/>
    <b v="0"/>
    <n v="34"/>
    <b v="1"/>
    <s v="music/indie rock"/>
    <n v="103"/>
    <n v="77.349999999999994"/>
    <x v="7"/>
    <s v="indie rock"/>
    <x v="1642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8"/>
    <x v="1643"/>
    <b v="0"/>
    <n v="27"/>
    <b v="0"/>
    <s v="technology/web"/>
    <n v="11"/>
    <n v="97.41"/>
    <x v="0"/>
    <s v="web"/>
    <x v="1643"/>
    <d v="2015-10-21T12:45:3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x v="1644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x v="164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x v="164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x v="1647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x v="1648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4"/>
    <x v="1649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5"/>
    <x v="1650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x v="1651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x v="1652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x v="1653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x v="1654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x v="1655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x v="1656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x v="1657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x v="1658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x v="1659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x v="1660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x v="1661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x v="1662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x v="1663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x v="1659"/>
    <x v="1664"/>
    <b v="1"/>
    <n v="49"/>
    <b v="1"/>
    <s v="theater/plays"/>
    <n v="103"/>
    <n v="52.55"/>
    <x v="6"/>
    <s v="plays"/>
    <x v="1664"/>
    <d v="2015-01-28T22:00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0"/>
    <x v="1665"/>
    <b v="0"/>
    <n v="83"/>
    <b v="1"/>
    <s v="theater/plays"/>
    <n v="128"/>
    <n v="30.95"/>
    <x v="6"/>
    <s v="plays"/>
    <x v="1665"/>
    <d v="2016-08-17T10:05:4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1"/>
    <x v="1666"/>
    <b v="0"/>
    <n v="54"/>
    <b v="1"/>
    <s v="theater/musical"/>
    <n v="103"/>
    <n v="47.57"/>
    <x v="6"/>
    <s v="musical"/>
    <x v="1666"/>
    <d v="2016-06-04T22:57:33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x v="1667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x v="1668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x v="1669"/>
    <b v="0"/>
    <n v="33"/>
    <b v="1"/>
    <s v="theater/plays"/>
    <n v="103"/>
    <n v="77.73"/>
    <x v="6"/>
    <s v="plays"/>
    <x v="1669"/>
    <d v="2016-03-03T05:59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5"/>
    <x v="1670"/>
    <b v="0"/>
    <n v="57"/>
    <b v="1"/>
    <s v="theater/plays"/>
    <n v="171"/>
    <n v="44.91"/>
    <x v="6"/>
    <s v="plays"/>
    <x v="1670"/>
    <d v="2015-11-05T21:44:4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6"/>
    <x v="1671"/>
    <b v="1"/>
    <n v="42"/>
    <b v="1"/>
    <s v="theater/plays"/>
    <n v="128"/>
    <n v="60.95"/>
    <x v="6"/>
    <s v="plays"/>
    <x v="1671"/>
    <d v="2016-08-24T21:42:08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7"/>
    <x v="1672"/>
    <b v="0"/>
    <n v="21"/>
    <b v="1"/>
    <s v="theater/plays"/>
    <n v="102"/>
    <n v="121.9"/>
    <x v="6"/>
    <s v="plays"/>
    <x v="1672"/>
    <d v="2016-03-30T14:39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8"/>
    <x v="1673"/>
    <b v="0"/>
    <n v="54"/>
    <b v="1"/>
    <s v="theater/plays"/>
    <n v="102"/>
    <n v="47.41"/>
    <x v="6"/>
    <s v="plays"/>
    <x v="1673"/>
    <d v="2015-08-05T18:36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69"/>
    <x v="1674"/>
    <b v="0"/>
    <n v="66"/>
    <b v="1"/>
    <s v="theater/plays"/>
    <n v="128"/>
    <n v="38.71"/>
    <x v="6"/>
    <s v="plays"/>
    <x v="1674"/>
    <d v="2015-06-24T22:34:12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70"/>
    <x v="1675"/>
    <b v="0"/>
    <n v="31"/>
    <b v="1"/>
    <s v="publishing/nonfiction"/>
    <n v="102"/>
    <n v="82.42"/>
    <x v="1"/>
    <s v="nonfiction"/>
    <x v="1675"/>
    <d v="2015-03-07T15:18:45"/>
    <x v="9"/>
  </r>
  <r>
    <n v="758"/>
    <s v="Publish Waiting On Humanity"/>
    <s v="I am publishing my book, Waiting on Humanity and need some finishing funds to do so."/>
    <n v="2500"/>
    <n v="2550"/>
    <x v="0"/>
    <s v="US"/>
    <s v="USD"/>
    <x v="1671"/>
    <x v="1676"/>
    <b v="0"/>
    <n v="19"/>
    <b v="1"/>
    <s v="publishing/nonfiction"/>
    <n v="102"/>
    <n v="134.21"/>
    <x v="1"/>
    <s v="nonfiction"/>
    <x v="1676"/>
    <d v="2010-10-08T20:04:28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2"/>
    <x v="1677"/>
    <b v="0"/>
    <n v="36"/>
    <b v="0"/>
    <s v="theater/musical"/>
    <n v="46"/>
    <n v="70.83"/>
    <x v="6"/>
    <s v="musical"/>
    <x v="1677"/>
    <d v="2015-04-23T05:40:07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3"/>
    <x v="1678"/>
    <b v="0"/>
    <n v="23"/>
    <b v="0"/>
    <s v="technology/wearables"/>
    <n v="13"/>
    <n v="110.87"/>
    <x v="0"/>
    <s v="wearables"/>
    <x v="1678"/>
    <d v="2016-01-10T00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x v="1679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x v="1680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x v="1681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x v="1682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x v="1683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x v="1684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x v="1680"/>
    <x v="1685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x v="168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x v="1687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x v="1688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x v="1689"/>
    <b v="0"/>
    <n v="8"/>
    <b v="0"/>
    <s v="theater/plays"/>
    <n v="17"/>
    <n v="315.5"/>
    <x v="6"/>
    <s v="plays"/>
    <x v="1689"/>
    <d v="2015-08-15T18:12:24"/>
    <x v="9"/>
  </r>
  <r>
    <n v="3778"/>
    <s v="Give a Puppet a Hand"/>
    <s v="Sponsor an AVENUE Q puppet for The Barn Players April 2015 production."/>
    <n v="2400"/>
    <n v="2521"/>
    <x v="0"/>
    <s v="US"/>
    <s v="USD"/>
    <x v="1685"/>
    <x v="1690"/>
    <b v="0"/>
    <n v="36"/>
    <b v="1"/>
    <s v="theater/musical"/>
    <n v="105"/>
    <n v="70.03"/>
    <x v="6"/>
    <s v="musical"/>
    <x v="1690"/>
    <d v="2015-02-14T19:39:40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6"/>
    <x v="1691"/>
    <b v="0"/>
    <n v="44"/>
    <b v="0"/>
    <s v="publishing/fiction"/>
    <n v="36"/>
    <n v="57.3"/>
    <x v="1"/>
    <s v="fiction"/>
    <x v="1691"/>
    <d v="2014-10-19T13:01:2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x v="1692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x v="1693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x v="1689"/>
    <x v="1694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x v="1695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x v="1696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x v="1697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x v="1698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x v="1699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x v="1700"/>
    <b v="0"/>
    <n v="57"/>
    <b v="1"/>
    <s v="games/tabletop games"/>
    <n v="100"/>
    <n v="43.91"/>
    <x v="3"/>
    <s v="tabletop games"/>
    <x v="1700"/>
    <d v="2015-09-04T19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6"/>
    <x v="1701"/>
    <b v="0"/>
    <n v="41"/>
    <b v="1"/>
    <s v="theater/plays"/>
    <n v="100"/>
    <n v="61"/>
    <x v="6"/>
    <s v="plays"/>
    <x v="1701"/>
    <d v="2016-11-11T22:00:0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7"/>
    <x v="1702"/>
    <b v="0"/>
    <n v="36"/>
    <b v="0"/>
    <s v="food/food trucks"/>
    <n v="15"/>
    <n v="69.47"/>
    <x v="4"/>
    <s v="food trucks"/>
    <x v="1702"/>
    <d v="2014-11-10T01:41:35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x v="1703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699"/>
    <x v="1704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0"/>
    <x v="1705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1"/>
    <x v="1706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x v="1702"/>
    <x v="1707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3"/>
    <x v="1708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x v="1704"/>
    <x v="1709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5"/>
    <x v="1710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706"/>
    <x v="1711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x v="1712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x v="1713"/>
    <b v="0"/>
    <n v="10"/>
    <b v="0"/>
    <s v="theater/plays"/>
    <n v="86"/>
    <n v="248.5"/>
    <x v="6"/>
    <s v="plays"/>
    <x v="1713"/>
    <d v="2016-07-11T15:09:2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09"/>
    <x v="1714"/>
    <b v="0"/>
    <n v="52"/>
    <b v="0"/>
    <s v="publishing/art books"/>
    <n v="41"/>
    <n v="47.77"/>
    <x v="1"/>
    <s v="art books"/>
    <x v="1714"/>
    <d v="2016-04-08T18:31:22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10"/>
    <x v="1715"/>
    <b v="0"/>
    <n v="16"/>
    <b v="0"/>
    <s v="technology/wearables"/>
    <n v="2"/>
    <n v="155.25"/>
    <x v="0"/>
    <s v="wearables"/>
    <x v="1715"/>
    <d v="2017-02-18T23:59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x v="17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x v="1712"/>
    <x v="1717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x v="1718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x v="1719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x v="1720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x v="172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x v="1722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x v="1723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x v="172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x v="1725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x v="172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x v="1722"/>
    <x v="1727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x v="1728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x v="1729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x v="1730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x v="1731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x v="1732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x v="1728"/>
    <x v="1733"/>
    <b v="0"/>
    <n v="26"/>
    <b v="1"/>
    <s v="film &amp; video/shorts"/>
    <n v="119"/>
    <n v="91.23"/>
    <x v="5"/>
    <s v="shorts"/>
    <x v="1733"/>
    <d v="2016-07-18T20:23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29"/>
    <x v="1734"/>
    <b v="0"/>
    <n v="15"/>
    <b v="1"/>
    <s v="theater/spaces"/>
    <n v="158"/>
    <n v="158"/>
    <x v="6"/>
    <s v="spaces"/>
    <x v="1734"/>
    <d v="2015-02-21T19:58:39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30"/>
    <x v="1735"/>
    <b v="0"/>
    <n v="23"/>
    <b v="1"/>
    <s v="film &amp; video/television"/>
    <n v="119"/>
    <n v="103.04"/>
    <x v="5"/>
    <s v="television"/>
    <x v="1735"/>
    <d v="2015-04-30T15:20:00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x v="1736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x v="1737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x v="1738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x v="1739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x v="1735"/>
    <x v="1740"/>
    <b v="0"/>
    <n v="40"/>
    <b v="0"/>
    <s v="theater/musical"/>
    <n v="20"/>
    <n v="58.95"/>
    <x v="6"/>
    <s v="musical"/>
    <x v="1740"/>
    <d v="2016-03-04T23:19:28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6"/>
    <x v="1741"/>
    <b v="0"/>
    <n v="21"/>
    <b v="1"/>
    <s v="theater/musical"/>
    <n v="131"/>
    <n v="112.14"/>
    <x v="6"/>
    <s v="musical"/>
    <x v="1741"/>
    <d v="2014-07-15T05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x v="1742"/>
    <b v="0"/>
    <n v="44"/>
    <b v="1"/>
    <s v="music/indie rock"/>
    <n v="107"/>
    <n v="53.52"/>
    <x v="7"/>
    <s v="indie rock"/>
    <x v="1742"/>
    <d v="2013-01-26T05:09:34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8"/>
    <x v="1743"/>
    <b v="1"/>
    <n v="37"/>
    <b v="0"/>
    <s v="photography/photobooks"/>
    <n v="14"/>
    <n v="63.65"/>
    <x v="2"/>
    <s v="photobooks"/>
    <x v="1743"/>
    <d v="2015-12-15T12:1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x v="1744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x v="1745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x v="1746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x v="1742"/>
    <x v="1747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x v="1748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x v="1749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x v="1750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x v="1751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x v="1747"/>
    <x v="1752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x v="1753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x v="1754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x v="1755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x v="1756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2"/>
    <x v="1757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3"/>
    <x v="1758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x v="1759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x v="1760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x v="1761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x v="1762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x v="1763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x v="1764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x v="1765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x v="1766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x v="1767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x v="1768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x v="1769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x v="1770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x v="1771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x v="1772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x v="1773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x v="1774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x v="1775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1"/>
    <x v="1776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2"/>
    <x v="177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x v="1778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4"/>
    <x v="1779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5"/>
    <x v="1780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x v="1781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x v="1782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x v="1778"/>
    <x v="1783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x v="1784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x v="1785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x v="1786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x v="1787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x v="1788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x v="1789"/>
    <b v="0"/>
    <n v="11"/>
    <b v="1"/>
    <s v="theater/plays"/>
    <n v="110"/>
    <n v="199.18"/>
    <x v="6"/>
    <s v="plays"/>
    <x v="1789"/>
    <d v="2015-06-01T03:59:00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4"/>
    <x v="1790"/>
    <b v="1"/>
    <n v="55"/>
    <b v="1"/>
    <s v="theater/plays"/>
    <n v="115"/>
    <n v="39.67"/>
    <x v="6"/>
    <s v="plays"/>
    <x v="1790"/>
    <d v="2013-08-18T15:00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5"/>
    <x v="1791"/>
    <b v="1"/>
    <n v="37"/>
    <b v="0"/>
    <s v="photography/photobooks"/>
    <n v="14"/>
    <n v="58.97"/>
    <x v="2"/>
    <s v="photobooks"/>
    <x v="1791"/>
    <d v="2016-02-04T07:50:33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x v="1792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x v="1793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x v="1794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x v="1795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x v="1796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x v="1797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x v="1798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x v="1799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x v="1800"/>
    <b v="0"/>
    <n v="58"/>
    <b v="1"/>
    <s v="music/indie rock"/>
    <n v="108"/>
    <n v="37.15"/>
    <x v="7"/>
    <s v="indie rock"/>
    <x v="1800"/>
    <d v="2014-11-12T18:03:13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5"/>
    <x v="1801"/>
    <b v="0"/>
    <n v="24"/>
    <b v="1"/>
    <s v="theater/plays"/>
    <n v="108"/>
    <n v="89.67"/>
    <x v="6"/>
    <s v="plays"/>
    <x v="1801"/>
    <d v="2015-08-12T05:32:39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6"/>
    <x v="1802"/>
    <b v="0"/>
    <n v="29"/>
    <b v="0"/>
    <s v="games/video games"/>
    <n v="18"/>
    <n v="74.209999999999994"/>
    <x v="3"/>
    <s v="video games"/>
    <x v="1802"/>
    <d v="2014-10-04T03:30:00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x v="1803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x v="1804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x v="1805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x v="180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x v="1807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x v="1802"/>
    <x v="1808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x v="180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x v="1810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5"/>
    <x v="1811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6"/>
    <x v="1812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x v="1813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x v="1814"/>
    <b v="0"/>
    <n v="44"/>
    <b v="1"/>
    <s v="music/indie rock"/>
    <n v="107"/>
    <n v="48.45"/>
    <x v="7"/>
    <s v="indie rock"/>
    <x v="1814"/>
    <d v="2013-03-11T18:02:26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09"/>
    <x v="1815"/>
    <b v="0"/>
    <n v="39"/>
    <b v="1"/>
    <s v="music/indie rock"/>
    <n v="107"/>
    <n v="54.62"/>
    <x v="7"/>
    <s v="indie rock"/>
    <x v="1815"/>
    <d v="2011-08-15T01:00:00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10"/>
    <x v="1816"/>
    <b v="0"/>
    <n v="13"/>
    <b v="0"/>
    <s v="film &amp; video/drama"/>
    <n v="15"/>
    <n v="163.85"/>
    <x v="5"/>
    <s v="drama"/>
    <x v="1816"/>
    <d v="2015-01-04T04:43:58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x v="1817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x v="1818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x v="1819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x v="1820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x v="1821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x v="182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x v="1823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x v="1824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x v="1818"/>
    <x v="1825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x v="1826"/>
    <b v="0"/>
    <n v="5"/>
    <b v="0"/>
    <s v="theater/spaces"/>
    <n v="0"/>
    <n v="420.6"/>
    <x v="6"/>
    <s v="spaces"/>
    <x v="1826"/>
    <d v="2015-09-20T04:21:31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0"/>
    <x v="1827"/>
    <b v="0"/>
    <n v="34"/>
    <b v="1"/>
    <s v="theater/plays"/>
    <n v="140"/>
    <n v="61.82"/>
    <x v="6"/>
    <s v="plays"/>
    <x v="1827"/>
    <d v="2015-04-01T03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1"/>
    <x v="1828"/>
    <b v="1"/>
    <n v="74"/>
    <b v="1"/>
    <s v="theater/plays"/>
    <n v="105"/>
    <n v="28.41"/>
    <x v="6"/>
    <s v="plays"/>
    <x v="1828"/>
    <d v="2014-10-15T12:52:02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x v="1829"/>
    <b v="0"/>
    <n v="50"/>
    <b v="1"/>
    <s v="music/rock"/>
    <n v="105"/>
    <n v="42.02"/>
    <x v="7"/>
    <s v="rock"/>
    <x v="1829"/>
    <d v="2013-07-11T20:01:43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3"/>
    <x v="1830"/>
    <b v="0"/>
    <n v="39"/>
    <b v="1"/>
    <s v="theater/plays"/>
    <n v="300"/>
    <n v="53.85"/>
    <x v="6"/>
    <s v="plays"/>
    <x v="1830"/>
    <d v="2014-07-04T03:24:46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4"/>
    <x v="1831"/>
    <b v="0"/>
    <n v="14"/>
    <b v="1"/>
    <s v="music/classical music"/>
    <n v="105"/>
    <n v="150"/>
    <x v="7"/>
    <s v="classical music"/>
    <x v="1831"/>
    <d v="2010-01-01T06:00:00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x v="1832"/>
    <b v="0"/>
    <n v="41"/>
    <b v="1"/>
    <s v="theater/plays"/>
    <n v="105"/>
    <n v="51.22"/>
    <x v="6"/>
    <s v="plays"/>
    <x v="1832"/>
    <d v="2014-12-03T15:28:26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6"/>
    <x v="1833"/>
    <b v="1"/>
    <n v="23"/>
    <b v="0"/>
    <s v="technology/space exploration"/>
    <n v="11"/>
    <n v="91.3"/>
    <x v="0"/>
    <s v="space exploration"/>
    <x v="1833"/>
    <d v="2014-11-08T21:13:23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x v="1834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x v="1835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x v="1836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x v="1837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x v="1838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x v="1839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x v="1840"/>
    <b v="0"/>
    <n v="24"/>
    <b v="1"/>
    <s v="film &amp; video/shorts"/>
    <n v="173"/>
    <n v="86.67"/>
    <x v="5"/>
    <s v="shorts"/>
    <x v="1840"/>
    <d v="2013-07-08T00:26:21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4"/>
    <x v="1841"/>
    <b v="0"/>
    <n v="39"/>
    <b v="1"/>
    <s v="theater/plays"/>
    <n v="115"/>
    <n v="53.23"/>
    <x v="6"/>
    <s v="plays"/>
    <x v="1841"/>
    <d v="2015-05-17T03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5"/>
    <x v="1842"/>
    <b v="1"/>
    <n v="45"/>
    <b v="1"/>
    <s v="music/rock"/>
    <n v="104"/>
    <n v="46.13"/>
    <x v="7"/>
    <s v="rock"/>
    <x v="1842"/>
    <d v="2013-04-22T21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x v="1843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x v="1844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x v="1845"/>
    <b v="0"/>
    <n v="25"/>
    <b v="0"/>
    <s v="food/food trucks"/>
    <n v="21"/>
    <n v="82.82"/>
    <x v="4"/>
    <s v="food trucks"/>
    <x v="1845"/>
    <d v="2014-07-06T05:08:50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39"/>
    <x v="1846"/>
    <b v="0"/>
    <n v="39"/>
    <b v="0"/>
    <s v="theater/musical"/>
    <n v="59"/>
    <n v="53.08"/>
    <x v="6"/>
    <s v="musical"/>
    <x v="1846"/>
    <d v="2015-02-12T14:15:42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40"/>
    <x v="1847"/>
    <b v="0"/>
    <n v="37"/>
    <b v="0"/>
    <s v="film &amp; video/science fiction"/>
    <n v="28"/>
    <n v="55.95"/>
    <x v="5"/>
    <s v="science fiction"/>
    <x v="1847"/>
    <d v="2015-04-13T17:17:5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1"/>
    <x v="1848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2"/>
    <x v="184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x v="185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x v="1851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x v="185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x v="1854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x v="1855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x v="1856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49"/>
    <x v="1857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50"/>
    <x v="1858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x v="1851"/>
    <x v="1859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x v="1860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x v="1861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x v="1862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x v="1863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x v="1864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x v="1857"/>
    <x v="1865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x v="1866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x v="1867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x v="1860"/>
    <x v="1868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x v="1870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x v="1871"/>
    <b v="0"/>
    <n v="22"/>
    <b v="1"/>
    <s v="film &amp; video/documentary"/>
    <n v="102"/>
    <n v="92.32"/>
    <x v="5"/>
    <s v="documentary"/>
    <x v="1871"/>
    <d v="2011-11-19T21:54:1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4"/>
    <x v="1872"/>
    <b v="0"/>
    <n v="19"/>
    <b v="1"/>
    <s v="theater/plays"/>
    <n v="102"/>
    <n v="106.84"/>
    <x v="6"/>
    <s v="plays"/>
    <x v="1872"/>
    <d v="2016-06-04T17:42:46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5"/>
    <x v="1873"/>
    <b v="0"/>
    <n v="26"/>
    <b v="0"/>
    <s v="theater/plays"/>
    <n v="14"/>
    <n v="78.08"/>
    <x v="6"/>
    <s v="plays"/>
    <x v="1873"/>
    <d v="2016-01-15T03:09:3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x v="1874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x v="1875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x v="1876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x v="187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x v="1878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x v="1879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x v="1880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3"/>
    <x v="1881"/>
    <b v="0"/>
    <n v="31"/>
    <b v="1"/>
    <s v="theater/plays"/>
    <n v="101"/>
    <n v="65.16"/>
    <x v="6"/>
    <s v="plays"/>
    <x v="1881"/>
    <d v="2016-12-31T16:59:00"/>
    <x v="9"/>
  </r>
  <r>
    <n v="1826"/>
    <s v="BEAR GHOST! Professional Recording! Yay!"/>
    <s v="Hear your favorite Bear Ghost in eargasmic quality!"/>
    <n v="2000"/>
    <n v="2020"/>
    <x v="0"/>
    <s v="US"/>
    <s v="USD"/>
    <x v="1874"/>
    <x v="1882"/>
    <b v="0"/>
    <n v="38"/>
    <b v="1"/>
    <s v="music/rock"/>
    <n v="101"/>
    <n v="53.16"/>
    <x v="7"/>
    <s v="rock"/>
    <x v="1882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5"/>
    <x v="1883"/>
    <b v="0"/>
    <n v="21"/>
    <b v="1"/>
    <s v="theater/plays"/>
    <n v="101"/>
    <n v="96.19"/>
    <x v="6"/>
    <s v="plays"/>
    <x v="1883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6"/>
    <x v="1884"/>
    <b v="0"/>
    <n v="39"/>
    <b v="1"/>
    <s v="theater/plays"/>
    <n v="101"/>
    <n v="51.79"/>
    <x v="6"/>
    <s v="plays"/>
    <x v="1884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7"/>
    <x v="1885"/>
    <b v="0"/>
    <n v="56"/>
    <b v="1"/>
    <s v="theater/plays"/>
    <n v="101"/>
    <n v="36.07"/>
    <x v="6"/>
    <s v="plays"/>
    <x v="1885"/>
    <d v="2015-06-03T15:04:1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8"/>
    <x v="1886"/>
    <b v="0"/>
    <n v="3"/>
    <b v="0"/>
    <s v="publishing/translations"/>
    <n v="1"/>
    <n v="673.33"/>
    <x v="1"/>
    <s v="translations"/>
    <x v="1886"/>
    <d v="2015-09-11T18:22:49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79"/>
    <x v="1887"/>
    <b v="0"/>
    <n v="36"/>
    <b v="1"/>
    <s v="theater/plays"/>
    <n v="126"/>
    <n v="55.97"/>
    <x v="6"/>
    <s v="plays"/>
    <x v="1887"/>
    <d v="2016-09-04T01:36:22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80"/>
    <x v="1888"/>
    <b v="0"/>
    <n v="20"/>
    <b v="1"/>
    <s v="music/pop"/>
    <n v="101"/>
    <n v="100.75"/>
    <x v="7"/>
    <s v="pop"/>
    <x v="1888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1"/>
    <x v="1889"/>
    <b v="0"/>
    <n v="22"/>
    <b v="1"/>
    <s v="music/indie rock"/>
    <n v="101"/>
    <n v="91.59"/>
    <x v="7"/>
    <s v="indie rock"/>
    <x v="1889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x v="1882"/>
    <x v="1890"/>
    <b v="0"/>
    <n v="21"/>
    <b v="1"/>
    <s v="theater/plays"/>
    <n v="101"/>
    <n v="95.95"/>
    <x v="6"/>
    <s v="plays"/>
    <x v="1890"/>
    <d v="2015-09-06T13:47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3"/>
    <x v="1891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x v="1884"/>
    <x v="1892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x v="1893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x v="1894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x v="1895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8"/>
    <x v="1896"/>
    <b v="0"/>
    <n v="44"/>
    <b v="1"/>
    <s v="publishing/nonfiction"/>
    <n v="100"/>
    <n v="45.57"/>
    <x v="1"/>
    <s v="nonfiction"/>
    <x v="1896"/>
    <d v="2014-08-10T20:19:26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89"/>
    <x v="1897"/>
    <b v="0"/>
    <n v="30"/>
    <b v="1"/>
    <s v="theater/plays"/>
    <n v="100"/>
    <n v="66.83"/>
    <x v="6"/>
    <s v="plays"/>
    <x v="1897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0"/>
    <x v="1898"/>
    <b v="0"/>
    <n v="14"/>
    <b v="1"/>
    <s v="theater/musical"/>
    <n v="100"/>
    <n v="143.21"/>
    <x v="6"/>
    <s v="musical"/>
    <x v="1898"/>
    <d v="2015-04-09T04:00:00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91"/>
    <x v="1899"/>
    <b v="0"/>
    <n v="4"/>
    <b v="0"/>
    <s v="food/food trucks"/>
    <n v="1"/>
    <n v="501.25"/>
    <x v="4"/>
    <s v="food trucks"/>
    <x v="1899"/>
    <d v="2017-02-05T16:44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x v="1900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x v="1901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x v="1902"/>
    <b v="1"/>
    <n v="52"/>
    <b v="1"/>
    <s v="theater/plays"/>
    <n v="133"/>
    <n v="38.5"/>
    <x v="6"/>
    <s v="plays"/>
    <x v="1902"/>
    <d v="2012-01-18T23:00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5"/>
    <x v="1903"/>
    <b v="1"/>
    <n v="35"/>
    <b v="1"/>
    <s v="theater/plays"/>
    <n v="100"/>
    <n v="57.17"/>
    <x v="6"/>
    <s v="plays"/>
    <x v="1903"/>
    <d v="2015-07-11T14:3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6"/>
    <x v="1904"/>
    <b v="0"/>
    <n v="24"/>
    <b v="0"/>
    <s v="music/indie rock"/>
    <n v="40"/>
    <n v="83.38"/>
    <x v="7"/>
    <s v="indie rock"/>
    <x v="1904"/>
    <d v="2016-03-02T22:27:15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x v="1905"/>
    <b v="0"/>
    <n v="30"/>
    <b v="1"/>
    <s v="music/rock"/>
    <n v="100"/>
    <n v="66.69"/>
    <x v="7"/>
    <s v="rock"/>
    <x v="1905"/>
    <d v="2012-01-28T04:04:19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898"/>
    <x v="1906"/>
    <b v="0"/>
    <n v="23"/>
    <b v="1"/>
    <s v="music/rock"/>
    <n v="133"/>
    <n v="86.96"/>
    <x v="7"/>
    <s v="rock"/>
    <x v="1906"/>
    <d v="2014-09-15T04:28:06"/>
    <x v="9"/>
  </r>
  <r>
    <n v="2937"/>
    <s v="UCAS"/>
    <s v="UCAS is a new British musical premiering at the Edinburgh Fringe Festival 2014."/>
    <n v="1500"/>
    <n v="2000"/>
    <x v="0"/>
    <s v="GB"/>
    <s v="GBP"/>
    <x v="1899"/>
    <x v="1907"/>
    <b v="0"/>
    <n v="55"/>
    <b v="1"/>
    <s v="theater/musical"/>
    <n v="133"/>
    <n v="36.36"/>
    <x v="6"/>
    <s v="musical"/>
    <x v="1907"/>
    <d v="2014-07-13T10:58:33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900"/>
    <x v="1908"/>
    <b v="0"/>
    <n v="19"/>
    <b v="1"/>
    <s v="film &amp; video/television"/>
    <n v="100"/>
    <n v="105.26"/>
    <x v="5"/>
    <s v="television"/>
    <x v="1908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901"/>
    <x v="1909"/>
    <b v="0"/>
    <n v="15"/>
    <b v="1"/>
    <s v="film &amp; video/television"/>
    <n v="100"/>
    <n v="133.33000000000001"/>
    <x v="5"/>
    <s v="television"/>
    <x v="1909"/>
    <d v="2014-10-07T02:22:17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2"/>
    <x v="1910"/>
    <b v="0"/>
    <n v="7"/>
    <b v="1"/>
    <s v="music/electronic music"/>
    <n v="100"/>
    <n v="285.70999999999998"/>
    <x v="7"/>
    <s v="electronic music"/>
    <x v="1910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3"/>
    <x v="1911"/>
    <b v="0"/>
    <n v="47"/>
    <b v="1"/>
    <s v="music/indie rock"/>
    <n v="100"/>
    <n v="42.55"/>
    <x v="7"/>
    <s v="indie rock"/>
    <x v="1911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4"/>
    <x v="1912"/>
    <b v="0"/>
    <n v="8"/>
    <b v="1"/>
    <s v="music/indie rock"/>
    <n v="100"/>
    <n v="250"/>
    <x v="7"/>
    <s v="indie rock"/>
    <x v="1912"/>
    <d v="2015-10-10T22:28:0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5"/>
    <x v="1913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6"/>
    <x v="191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7"/>
    <x v="1915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8"/>
    <x v="191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9"/>
    <x v="191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x v="19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x v="192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x v="1921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x v="1922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x v="1923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x v="1924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x v="1917"/>
    <x v="192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x v="1926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x v="1927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x v="1928"/>
    <b v="0"/>
    <n v="40"/>
    <b v="0"/>
    <s v="music/world music"/>
    <n v="4"/>
    <n v="48.43"/>
    <x v="7"/>
    <s v="world music"/>
    <x v="1928"/>
    <d v="2014-04-21T01:00:0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1"/>
    <x v="1929"/>
    <b v="0"/>
    <n v="37"/>
    <b v="1"/>
    <s v="theater/spaces"/>
    <n v="128"/>
    <n v="51.89"/>
    <x v="6"/>
    <s v="spaces"/>
    <x v="1929"/>
    <d v="2015-10-06T16:30:47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x v="1922"/>
    <x v="1930"/>
    <b v="0"/>
    <n v="49"/>
    <b v="1"/>
    <s v="music/pop"/>
    <n v="113"/>
    <n v="39.18"/>
    <x v="7"/>
    <s v="pop"/>
    <x v="1930"/>
    <d v="2012-06-04T15:45:3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x v="1931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x v="1932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x v="1933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x v="1934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x v="1935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x v="1936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x v="1937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x v="1938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1"/>
    <x v="1939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2"/>
    <x v="1940"/>
    <b v="1"/>
    <n v="19"/>
    <b v="0"/>
    <s v="photography/photobooks"/>
    <n v="6"/>
    <n v="98.79"/>
    <x v="2"/>
    <s v="photobooks"/>
    <x v="1940"/>
    <d v="2015-01-19T18:14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3"/>
    <x v="1941"/>
    <b v="0"/>
    <n v="52"/>
    <b v="1"/>
    <s v="theater/plays"/>
    <n v="125"/>
    <n v="36.08"/>
    <x v="6"/>
    <s v="plays"/>
    <x v="1941"/>
    <d v="2017-01-04T03:14:05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4"/>
    <x v="1942"/>
    <b v="0"/>
    <n v="11"/>
    <b v="0"/>
    <s v="film &amp; video/animation"/>
    <n v="9"/>
    <n v="170.55"/>
    <x v="5"/>
    <s v="animation"/>
    <x v="1942"/>
    <d v="2015-11-18T07:15:58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x v="1943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x v="1944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x v="1945"/>
    <b v="0"/>
    <n v="52"/>
    <b v="1"/>
    <s v="theater/plays"/>
    <n v="110"/>
    <n v="35.96"/>
    <x v="6"/>
    <s v="plays"/>
    <x v="1945"/>
    <d v="2015-10-06T22:59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8"/>
    <x v="1946"/>
    <b v="0"/>
    <n v="41"/>
    <b v="1"/>
    <s v="theater/spaces"/>
    <n v="107"/>
    <n v="45.54"/>
    <x v="6"/>
    <s v="spaces"/>
    <x v="1946"/>
    <d v="2015-09-16T17:56:11"/>
    <x v="9"/>
  </r>
  <r>
    <n v="128"/>
    <s v="Ralphi3 (Canceled)"/>
    <s v="A Science Fiction film filled with entertainment and Excitement"/>
    <n v="100000"/>
    <n v="1867"/>
    <x v="1"/>
    <s v="US"/>
    <s v="USD"/>
    <x v="1939"/>
    <x v="1947"/>
    <b v="0"/>
    <n v="6"/>
    <b v="0"/>
    <s v="film &amp; video/science fiction"/>
    <n v="2"/>
    <n v="311.17"/>
    <x v="5"/>
    <s v="science fiction"/>
    <x v="1947"/>
    <d v="2016-10-20T05:28:1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x v="1948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x v="1949"/>
    <b v="0"/>
    <n v="31"/>
    <b v="0"/>
    <s v="theater/plays"/>
    <n v="9"/>
    <n v="60.06"/>
    <x v="6"/>
    <s v="plays"/>
    <x v="1949"/>
    <d v="2015-08-19T04:06:16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2"/>
    <x v="1950"/>
    <b v="0"/>
    <n v="23"/>
    <b v="1"/>
    <s v="theater/plays"/>
    <n v="186"/>
    <n v="80.87"/>
    <x v="6"/>
    <s v="plays"/>
    <x v="1950"/>
    <d v="2016-07-22T05:26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3"/>
    <x v="1951"/>
    <b v="0"/>
    <n v="14"/>
    <b v="1"/>
    <s v="music/rock"/>
    <n v="109"/>
    <n v="132.86000000000001"/>
    <x v="7"/>
    <s v="rock"/>
    <x v="1951"/>
    <d v="2013-01-21T07:59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x v="1952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x v="1953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x v="1954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x v="1955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x v="1956"/>
    <b v="0"/>
    <n v="25"/>
    <b v="1"/>
    <s v="theater/plays"/>
    <n v="122"/>
    <n v="73.239999999999995"/>
    <x v="6"/>
    <s v="plays"/>
    <x v="1956"/>
    <d v="2014-10-30T20:36:53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49"/>
    <x v="1957"/>
    <b v="1"/>
    <n v="30"/>
    <b v="1"/>
    <s v="theater/plays"/>
    <n v="102"/>
    <n v="61"/>
    <x v="6"/>
    <s v="plays"/>
    <x v="1957"/>
    <d v="2015-07-12T12:47:45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50"/>
    <x v="1958"/>
    <b v="0"/>
    <n v="21"/>
    <b v="0"/>
    <s v="film &amp; video/animation"/>
    <n v="6"/>
    <n v="87.14"/>
    <x v="5"/>
    <s v="animation"/>
    <x v="1958"/>
    <d v="2012-10-10T16:08:09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x v="1959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x v="1960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x v="1953"/>
    <x v="1961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x v="1962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x v="1963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x v="1956"/>
    <x v="1964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x v="1965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x v="1958"/>
    <x v="1966"/>
    <b v="0"/>
    <n v="22"/>
    <b v="0"/>
    <s v="games/video games"/>
    <n v="7"/>
    <n v="81.95"/>
    <x v="3"/>
    <s v="video games"/>
    <x v="1966"/>
    <d v="2014-04-13T18:18:15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59"/>
    <x v="1967"/>
    <b v="0"/>
    <n v="31"/>
    <b v="1"/>
    <s v="theater/plays"/>
    <n v="120"/>
    <n v="58.06"/>
    <x v="6"/>
    <s v="plays"/>
    <x v="1967"/>
    <d v="2014-11-27T15:21:23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60"/>
    <x v="1968"/>
    <b v="0"/>
    <n v="19"/>
    <b v="1"/>
    <s v="music/rock"/>
    <n v="100"/>
    <n v="94.74"/>
    <x v="7"/>
    <s v="rock"/>
    <x v="1968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61"/>
    <x v="1969"/>
    <b v="0"/>
    <n v="6"/>
    <b v="0"/>
    <s v="theater/musical"/>
    <n v="0"/>
    <n v="300"/>
    <x v="6"/>
    <s v="musical"/>
    <x v="1969"/>
    <d v="2015-08-01T14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x v="1970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x v="1963"/>
    <x v="1971"/>
    <b v="0"/>
    <n v="20"/>
    <b v="0"/>
    <s v="theater/plays"/>
    <n v="16"/>
    <n v="89.4"/>
    <x v="6"/>
    <s v="plays"/>
    <x v="1971"/>
    <d v="2015-05-09T21:14:18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4"/>
    <x v="1972"/>
    <b v="1"/>
    <n v="41"/>
    <b v="1"/>
    <s v="music/rock"/>
    <n v="119"/>
    <n v="43.54"/>
    <x v="7"/>
    <s v="rock"/>
    <x v="1972"/>
    <d v="2014-03-29T01:00:00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5"/>
    <x v="1973"/>
    <b v="0"/>
    <n v="15"/>
    <b v="0"/>
    <s v="film &amp; video/science fiction"/>
    <n v="5"/>
    <n v="119"/>
    <x v="5"/>
    <s v="science fiction"/>
    <x v="1973"/>
    <d v="2014-08-03T02:59:56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x v="1974"/>
    <b v="0"/>
    <n v="13"/>
    <b v="0"/>
    <s v="theater/plays"/>
    <n v="36"/>
    <n v="137.08000000000001"/>
    <x v="6"/>
    <s v="plays"/>
    <x v="1974"/>
    <d v="2015-11-02T16:50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7"/>
    <x v="1975"/>
    <b v="0"/>
    <n v="49"/>
    <b v="1"/>
    <s v="music/pop"/>
    <n v="118"/>
    <n v="36.24"/>
    <x v="7"/>
    <s v="pop"/>
    <x v="1975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x v="1968"/>
    <x v="1976"/>
    <b v="1"/>
    <n v="50"/>
    <b v="1"/>
    <s v="technology/space exploration"/>
    <n v="101"/>
    <n v="35.520000000000003"/>
    <x v="0"/>
    <s v="space exploration"/>
    <x v="1976"/>
    <d v="2013-12-23T21:54:14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9"/>
    <x v="1977"/>
    <b v="0"/>
    <n v="30"/>
    <b v="0"/>
    <s v="technology/wearables"/>
    <n v="15"/>
    <n v="59.2"/>
    <x v="0"/>
    <s v="wearables"/>
    <x v="1977"/>
    <d v="2016-10-06T15:15:32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x v="1978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x v="197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x v="1980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x v="1981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x v="1982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x v="1983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x v="1984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x v="1985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x v="1986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x v="1987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x v="1988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x v="1989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x v="1982"/>
    <x v="1990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x v="1991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x v="1992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x v="1993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x v="1994"/>
    <b v="0"/>
    <n v="23"/>
    <b v="1"/>
    <s v="theater/plays"/>
    <n v="114"/>
    <n v="74.349999999999994"/>
    <x v="6"/>
    <s v="plays"/>
    <x v="1994"/>
    <d v="2015-08-07T17:00:00"/>
    <x v="9"/>
  </r>
  <r>
    <n v="2668"/>
    <s v="UOttawa Makermobile"/>
    <s v="Creativity on the go! |_x000a_CrÃ©ativitÃ© en mouvement !"/>
    <n v="1000"/>
    <n v="1707"/>
    <x v="0"/>
    <s v="CA"/>
    <s v="CAD"/>
    <x v="1987"/>
    <x v="1995"/>
    <b v="0"/>
    <n v="28"/>
    <b v="1"/>
    <s v="technology/makerspaces"/>
    <n v="171"/>
    <n v="60.96"/>
    <x v="0"/>
    <s v="makerspaces"/>
    <x v="1995"/>
    <d v="2015-11-09T14:32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8"/>
    <x v="1996"/>
    <b v="0"/>
    <n v="8"/>
    <b v="0"/>
    <s v="photography/photobooks"/>
    <n v="7"/>
    <n v="213.38"/>
    <x v="2"/>
    <s v="photobooks"/>
    <x v="1996"/>
    <d v="2015-04-01T01:01:3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x v="1997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x v="199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x v="1999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x v="200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x v="1993"/>
    <x v="2001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4"/>
    <x v="2002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x v="2003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x v="2004"/>
    <b v="0"/>
    <n v="42"/>
    <b v="1"/>
    <s v="theater/plays"/>
    <n v="102"/>
    <n v="40.24"/>
    <x v="6"/>
    <s v="plays"/>
    <x v="2004"/>
    <d v="2016-05-28T21:44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7"/>
    <x v="2005"/>
    <b v="0"/>
    <n v="58"/>
    <b v="1"/>
    <s v="theater/plays"/>
    <n v="211"/>
    <n v="29.07"/>
    <x v="6"/>
    <s v="plays"/>
    <x v="2005"/>
    <d v="2015-05-08T20:05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8"/>
    <x v="2006"/>
    <b v="0"/>
    <n v="48"/>
    <b v="1"/>
    <s v="technology/wearables"/>
    <n v="112"/>
    <n v="35.130000000000003"/>
    <x v="0"/>
    <s v="wearables"/>
    <x v="2006"/>
    <d v="2014-12-19T01:53:04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9"/>
    <x v="2007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x v="2000"/>
    <x v="2008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x v="2009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x v="2010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x v="2011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x v="2012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x v="2013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x v="2014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7"/>
    <x v="2015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8"/>
    <x v="2016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x v="2017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0"/>
    <x v="201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1"/>
    <x v="2019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x v="2020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x v="2021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x v="2022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x v="2023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x v="2024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x v="2025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x v="2026"/>
    <b v="0"/>
    <n v="56"/>
    <b v="0"/>
    <s v="games/video games"/>
    <n v="5"/>
    <n v="29.04"/>
    <x v="3"/>
    <s v="video games"/>
    <x v="2026"/>
    <d v="2016-11-03T18:00:08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19"/>
    <x v="2027"/>
    <b v="0"/>
    <n v="17"/>
    <b v="1"/>
    <s v="theater/plays"/>
    <n v="163"/>
    <n v="95.59"/>
    <x v="6"/>
    <s v="plays"/>
    <x v="2027"/>
    <d v="2015-05-03T22:51:00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20"/>
    <x v="2028"/>
    <b v="0"/>
    <n v="20"/>
    <b v="1"/>
    <s v="theater/plays"/>
    <n v="108"/>
    <n v="81.25"/>
    <x v="6"/>
    <s v="plays"/>
    <x v="2028"/>
    <d v="2015-02-17T14:00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x v="2029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x v="20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x v="2031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x v="2024"/>
    <x v="203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5"/>
    <x v="2033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x v="2034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x v="2035"/>
    <b v="0"/>
    <n v="28"/>
    <b v="1"/>
    <s v="theater/plays"/>
    <n v="161"/>
    <n v="57.5"/>
    <x v="6"/>
    <s v="plays"/>
    <x v="2035"/>
    <d v="2016-04-16T22:39:07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x v="2036"/>
    <b v="0"/>
    <n v="20"/>
    <b v="1"/>
    <s v="theater/spaces"/>
    <n v="119"/>
    <n v="80.25"/>
    <x v="6"/>
    <s v="spaces"/>
    <x v="2036"/>
    <d v="2017-03-01T02:00:00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x v="2037"/>
    <b v="0"/>
    <n v="8"/>
    <b v="0"/>
    <s v="theater/spaces"/>
    <n v="8"/>
    <n v="200.63"/>
    <x v="6"/>
    <s v="spaces"/>
    <x v="2037"/>
    <d v="2016-10-17T04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x v="2038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x v="2039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x v="2040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x v="2041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x v="2042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x v="2043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x v="2035"/>
    <x v="2044"/>
    <b v="0"/>
    <n v="27"/>
    <b v="1"/>
    <s v="music/rock"/>
    <n v="105"/>
    <n v="58.37"/>
    <x v="7"/>
    <s v="rock"/>
    <x v="2044"/>
    <d v="2013-03-08T15:42:15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6"/>
    <x v="2045"/>
    <b v="0"/>
    <n v="44"/>
    <b v="1"/>
    <s v="theater/plays"/>
    <n v="315"/>
    <n v="35.799999999999997"/>
    <x v="6"/>
    <s v="plays"/>
    <x v="2045"/>
    <d v="2016-05-02T23:00:0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7"/>
    <x v="2046"/>
    <b v="0"/>
    <n v="27"/>
    <b v="1"/>
    <s v="music/rock"/>
    <n v="105"/>
    <n v="58.33"/>
    <x v="7"/>
    <s v="rock"/>
    <x v="2046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x v="2038"/>
    <x v="2047"/>
    <b v="0"/>
    <n v="28"/>
    <b v="0"/>
    <s v="music/jazz"/>
    <n v="11"/>
    <n v="56.25"/>
    <x v="7"/>
    <s v="jazz"/>
    <x v="2047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9"/>
    <x v="2048"/>
    <b v="0"/>
    <n v="7"/>
    <b v="0"/>
    <s v="publishing/translations"/>
    <n v="11"/>
    <n v="225"/>
    <x v="1"/>
    <s v="translations"/>
    <x v="2048"/>
    <d v="2014-09-05T13:39:00"/>
    <x v="9"/>
  </r>
  <r>
    <n v="200"/>
    <s v="The Crossing Shore"/>
    <s v="A film dedicated to an AAF Pilot's struggle to survive behind enemy lines during WWII."/>
    <n v="6000"/>
    <n v="1571.55"/>
    <x v="2"/>
    <s v="US"/>
    <s v="USD"/>
    <x v="2040"/>
    <x v="2049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x v="2050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x v="2042"/>
    <x v="2051"/>
    <b v="0"/>
    <n v="26"/>
    <b v="1"/>
    <s v="film &amp; video/shorts"/>
    <n v="393"/>
    <n v="60.38"/>
    <x v="5"/>
    <s v="shorts"/>
    <x v="2051"/>
    <d v="2012-05-21T02:59:00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3"/>
    <x v="2052"/>
    <b v="0"/>
    <n v="29"/>
    <b v="1"/>
    <s v="theater/plays"/>
    <n v="105"/>
    <n v="54.14"/>
    <x v="6"/>
    <s v="plays"/>
    <x v="2052"/>
    <d v="2015-06-25T18:07:39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4"/>
    <x v="2053"/>
    <b v="0"/>
    <n v="46"/>
    <b v="0"/>
    <s v="theater/spaces"/>
    <n v="46"/>
    <n v="34.130000000000003"/>
    <x v="6"/>
    <s v="spaces"/>
    <x v="2053"/>
    <d v="2017-04-07T17:35:34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x v="205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x v="2055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x v="2056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x v="2057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x v="2058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x v="2059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0"/>
    <x v="206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x v="2051"/>
    <x v="2061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x v="2062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3"/>
    <x v="2063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4"/>
    <x v="2064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x v="2065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x v="206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x v="2067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x v="2068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x v="2069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0"/>
    <x v="207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x v="2061"/>
    <x v="2071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x v="20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x v="2073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x v="2074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x v="2075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x v="2076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x v="2077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x v="2078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x v="2079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x v="2080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x v="2081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x v="2082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x v="2083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x v="2084"/>
    <b v="1"/>
    <n v="7"/>
    <b v="1"/>
    <s v="film &amp; video/documentary"/>
    <n v="101"/>
    <n v="215.86"/>
    <x v="5"/>
    <s v="documentary"/>
    <x v="2084"/>
    <d v="2012-02-15T15:37:15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5"/>
    <x v="2085"/>
    <b v="0"/>
    <n v="31"/>
    <b v="1"/>
    <s v="music/rock"/>
    <n v="116"/>
    <n v="48.71"/>
    <x v="7"/>
    <s v="rock"/>
    <x v="2085"/>
    <d v="2017-02-03T04:11:00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6"/>
    <x v="2086"/>
    <b v="0"/>
    <n v="36"/>
    <b v="1"/>
    <s v="film &amp; video/television"/>
    <n v="101"/>
    <n v="41.94"/>
    <x v="5"/>
    <s v="television"/>
    <x v="2086"/>
    <d v="2014-11-04T18:33:42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7"/>
    <x v="2087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x v="2078"/>
    <x v="2088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79"/>
    <x v="2089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x v="2080"/>
    <x v="2090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x v="2091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x v="2092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x v="2093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x v="209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x v="2095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x v="2096"/>
    <b v="0"/>
    <n v="37"/>
    <b v="1"/>
    <s v="theater/plays"/>
    <n v="100"/>
    <n v="40.549999999999997"/>
    <x v="6"/>
    <s v="plays"/>
    <x v="2096"/>
    <d v="2016-04-30T17:36:1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87"/>
    <x v="2097"/>
    <b v="0"/>
    <n v="30"/>
    <b v="1"/>
    <s v="theater/plays"/>
    <n v="125"/>
    <n v="50"/>
    <x v="6"/>
    <s v="plays"/>
    <x v="2097"/>
    <d v="2017-01-17T21:10:3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88"/>
    <x v="2098"/>
    <b v="0"/>
    <n v="47"/>
    <b v="1"/>
    <s v="music/metal"/>
    <n v="103"/>
    <n v="31.91"/>
    <x v="7"/>
    <s v="metal"/>
    <x v="2098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9"/>
    <x v="2099"/>
    <b v="0"/>
    <n v="29"/>
    <b v="1"/>
    <s v="theater/spaces"/>
    <n v="100"/>
    <n v="51.72"/>
    <x v="6"/>
    <s v="spaces"/>
    <x v="2099"/>
    <d v="2016-10-14T21:10:47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90"/>
    <x v="2100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1"/>
    <x v="2101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2"/>
    <x v="2102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3"/>
    <x v="2103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94"/>
    <x v="2104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x v="2105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x v="2106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x v="210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x v="2108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x v="2109"/>
    <b v="0"/>
    <n v="42"/>
    <b v="1"/>
    <s v="technology/space exploration"/>
    <n v="137"/>
    <n v="34.9"/>
    <x v="0"/>
    <s v="space exploration"/>
    <x v="2109"/>
    <d v="2016-05-29T01:28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0"/>
    <x v="2110"/>
    <b v="0"/>
    <n v="31"/>
    <b v="0"/>
    <s v="theater/plays"/>
    <n v="49"/>
    <n v="47.26"/>
    <x v="6"/>
    <s v="plays"/>
    <x v="2110"/>
    <d v="2016-11-14T12:14:02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1"/>
    <x v="2111"/>
    <b v="0"/>
    <n v="19"/>
    <b v="0"/>
    <s v="film &amp; video/drama"/>
    <n v="42"/>
    <n v="77.11"/>
    <x v="5"/>
    <s v="drama"/>
    <x v="2111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2"/>
    <x v="2112"/>
    <b v="0"/>
    <n v="24"/>
    <b v="0"/>
    <s v="music/world music"/>
    <n v="29"/>
    <n v="61.04"/>
    <x v="7"/>
    <s v="world music"/>
    <x v="2112"/>
    <d v="2011-09-28T17:30:08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x v="2113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x v="2104"/>
    <x v="2114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5"/>
    <x v="2115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6"/>
    <x v="2116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x v="2117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x v="2118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x v="211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x v="2120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x v="2121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x v="2122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x v="2123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x v="2124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x v="212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x v="2126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x v="2127"/>
    <b v="0"/>
    <n v="26"/>
    <b v="1"/>
    <s v="music/classical music"/>
    <n v="156"/>
    <n v="54.15"/>
    <x v="7"/>
    <s v="classical music"/>
    <x v="2127"/>
    <d v="2014-11-18T00:24:52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8"/>
    <x v="2128"/>
    <b v="0"/>
    <n v="15"/>
    <b v="0"/>
    <s v="publishing/children's books"/>
    <n v="26"/>
    <n v="93.67"/>
    <x v="1"/>
    <s v="children's books"/>
    <x v="2128"/>
    <d v="2014-08-25T23:28:26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9"/>
    <x v="2129"/>
    <b v="0"/>
    <n v="23"/>
    <b v="0"/>
    <s v="music/faith"/>
    <n v="12"/>
    <n v="61.09"/>
    <x v="7"/>
    <s v="faith"/>
    <x v="2129"/>
    <d v="2017-04-10T01:00:00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x v="2130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x v="2131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x v="2132"/>
    <b v="0"/>
    <n v="41"/>
    <b v="0"/>
    <s v="technology/gadgets"/>
    <n v="47"/>
    <n v="34.1"/>
    <x v="0"/>
    <s v="gadgets"/>
    <x v="2132"/>
    <d v="2017-01-27T18:29:51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3"/>
    <x v="2133"/>
    <b v="0"/>
    <n v="34"/>
    <b v="1"/>
    <s v="theater/plays"/>
    <n v="100"/>
    <n v="41.03"/>
    <x v="6"/>
    <s v="plays"/>
    <x v="2133"/>
    <d v="2015-09-15T10:06:0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4"/>
    <x v="2134"/>
    <b v="0"/>
    <n v="41"/>
    <b v="0"/>
    <s v="music/faith"/>
    <n v="43"/>
    <n v="34.020000000000003"/>
    <x v="7"/>
    <s v="faith"/>
    <x v="2134"/>
    <d v="2016-04-21T04:00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x v="2135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x v="213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x v="2137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x v="2138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x v="2139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x v="2140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x v="2131"/>
    <x v="2141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x v="2142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x v="2143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x v="2144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x v="2145"/>
    <b v="0"/>
    <n v="49"/>
    <b v="1"/>
    <s v="film &amp; video/shorts"/>
    <n v="105"/>
    <n v="27.9"/>
    <x v="5"/>
    <s v="shorts"/>
    <x v="2145"/>
    <d v="2014-03-07T19:20:30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6"/>
    <x v="2146"/>
    <b v="0"/>
    <n v="27"/>
    <b v="1"/>
    <s v="music/electronic music"/>
    <n v="103"/>
    <n v="50.59"/>
    <x v="7"/>
    <s v="electronic music"/>
    <x v="2146"/>
    <d v="2016-12-12T17:34:4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7"/>
    <x v="2147"/>
    <b v="0"/>
    <n v="20"/>
    <b v="0"/>
    <s v="technology/web"/>
    <n v="1"/>
    <n v="68.3"/>
    <x v="0"/>
    <s v="web"/>
    <x v="2147"/>
    <d v="2016-12-02T23:36:43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x v="214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x v="214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x v="2150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x v="2151"/>
    <b v="0"/>
    <n v="18"/>
    <b v="1"/>
    <s v="music/classical music"/>
    <n v="109"/>
    <n v="75.61"/>
    <x v="7"/>
    <s v="classical music"/>
    <x v="2151"/>
    <d v="2015-05-01T13:59:00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2"/>
    <x v="2152"/>
    <b v="0"/>
    <n v="21"/>
    <b v="1"/>
    <s v="theater/plays"/>
    <n v="170"/>
    <n v="64.760000000000005"/>
    <x v="6"/>
    <s v="plays"/>
    <x v="2152"/>
    <d v="2015-01-30T23:02:1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3"/>
    <x v="2153"/>
    <b v="0"/>
    <n v="38"/>
    <b v="1"/>
    <s v="music/indie rock"/>
    <n v="136"/>
    <n v="35.79"/>
    <x v="7"/>
    <s v="indie rock"/>
    <x v="2153"/>
    <d v="2011-05-05T20:50:48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4"/>
    <x v="2154"/>
    <b v="0"/>
    <n v="35"/>
    <b v="1"/>
    <s v="film &amp; video/shorts"/>
    <n v="2702"/>
    <n v="38.6"/>
    <x v="5"/>
    <s v="shorts"/>
    <x v="2154"/>
    <d v="2016-09-01T17:32:01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5"/>
    <x v="2155"/>
    <b v="0"/>
    <n v="26"/>
    <b v="1"/>
    <s v="music/indie rock"/>
    <n v="135"/>
    <n v="51.96"/>
    <x v="7"/>
    <s v="indie rock"/>
    <x v="2155"/>
    <d v="2012-11-27T12:00:00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6"/>
    <x v="2156"/>
    <b v="0"/>
    <n v="29"/>
    <b v="0"/>
    <s v="music/jazz"/>
    <n v="68"/>
    <n v="46.59"/>
    <x v="7"/>
    <s v="jazz"/>
    <x v="2156"/>
    <d v="2013-12-19T18:56:00"/>
    <x v="9"/>
  </r>
  <r>
    <n v="2118"/>
    <s v="PORCHES. vs. THE U.S.A."/>
    <s v="PORCHES.  and Documentarians tour from New York to San Francisco and back."/>
    <n v="1000"/>
    <n v="1346.11"/>
    <x v="0"/>
    <s v="US"/>
    <s v="USD"/>
    <x v="2147"/>
    <x v="2157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x v="2158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x v="2159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x v="2160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x v="2161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x v="2152"/>
    <x v="2162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x v="2163"/>
    <b v="0"/>
    <n v="44"/>
    <b v="0"/>
    <s v="technology/wearables"/>
    <n v="9"/>
    <n v="30.27"/>
    <x v="0"/>
    <s v="wearables"/>
    <x v="2163"/>
    <d v="2016-04-26T06:55:00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4"/>
    <x v="2164"/>
    <b v="0"/>
    <n v="31"/>
    <b v="1"/>
    <s v="theater/plays"/>
    <n v="133"/>
    <n v="42.9"/>
    <x v="6"/>
    <s v="plays"/>
    <x v="2164"/>
    <d v="2015-01-04T13:16:06"/>
    <x v="9"/>
  </r>
  <r>
    <n v="528"/>
    <s v="Devastated No Matter What"/>
    <s v="A Festival Backed Production of a Full-Length Play."/>
    <n v="1150"/>
    <n v="1330"/>
    <x v="0"/>
    <s v="US"/>
    <s v="USD"/>
    <x v="2155"/>
    <x v="2165"/>
    <b v="0"/>
    <n v="30"/>
    <b v="1"/>
    <s v="theater/plays"/>
    <n v="116"/>
    <n v="44.33"/>
    <x v="6"/>
    <s v="plays"/>
    <x v="2165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x v="2156"/>
    <x v="2166"/>
    <b v="0"/>
    <n v="52"/>
    <b v="1"/>
    <s v="photography/photobooks"/>
    <n v="111"/>
    <n v="25.58"/>
    <x v="2"/>
    <s v="photobooks"/>
    <x v="2166"/>
    <d v="2015-06-10T15:04:31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x v="2168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x v="2169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x v="217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x v="2171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x v="2172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x v="2173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x v="2174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x v="2175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x v="2176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x v="2177"/>
    <b v="0"/>
    <n v="26"/>
    <b v="1"/>
    <s v="music/rock"/>
    <n v="100"/>
    <n v="50.04"/>
    <x v="7"/>
    <s v="rock"/>
    <x v="2177"/>
    <d v="2014-07-28T01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8"/>
    <x v="2178"/>
    <b v="1"/>
    <n v="25"/>
    <b v="1"/>
    <s v="theater/plays"/>
    <n v="104"/>
    <n v="52"/>
    <x v="6"/>
    <s v="plays"/>
    <x v="2178"/>
    <d v="2012-12-07T02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9"/>
    <x v="2179"/>
    <b v="0"/>
    <n v="17"/>
    <b v="0"/>
    <s v="film &amp; video/drama"/>
    <n v="16"/>
    <n v="76.47"/>
    <x v="5"/>
    <s v="drama"/>
    <x v="2179"/>
    <d v="2015-10-06T15:10:22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x v="2180"/>
    <b v="0"/>
    <n v="26"/>
    <b v="0"/>
    <s v="film &amp; video/drama"/>
    <n v="6"/>
    <n v="49.88"/>
    <x v="5"/>
    <s v="drama"/>
    <x v="2180"/>
    <d v="2014-08-29T18:40:11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1"/>
    <x v="2181"/>
    <b v="0"/>
    <n v="30"/>
    <b v="1"/>
    <s v="theater/plays"/>
    <n v="123"/>
    <n v="43.2"/>
    <x v="6"/>
    <s v="plays"/>
    <x v="2181"/>
    <d v="2016-08-13T06:59:00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2"/>
    <x v="2182"/>
    <b v="0"/>
    <n v="20"/>
    <b v="0"/>
    <s v="theater/spaces"/>
    <n v="9"/>
    <n v="64.8"/>
    <x v="6"/>
    <s v="spaces"/>
    <x v="2182"/>
    <d v="2016-08-19T02:27:2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x v="218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x v="2184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x v="2175"/>
    <x v="2185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x v="2176"/>
    <x v="2186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x v="218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x v="2188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x v="2179"/>
    <x v="2189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x v="2180"/>
    <x v="2190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x v="2191"/>
    <b v="0"/>
    <n v="27"/>
    <b v="1"/>
    <s v="theater/plays"/>
    <n v="128"/>
    <n v="47.22"/>
    <x v="6"/>
    <s v="plays"/>
    <x v="2191"/>
    <d v="2016-04-13T19:15:24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2"/>
    <x v="2192"/>
    <b v="1"/>
    <n v="94"/>
    <b v="1"/>
    <s v="food/small batch"/>
    <n v="212"/>
    <n v="13.54"/>
    <x v="4"/>
    <s v="small batch"/>
    <x v="2192"/>
    <d v="2014-05-29T17:50:00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3"/>
    <x v="2193"/>
    <b v="0"/>
    <n v="28"/>
    <b v="1"/>
    <s v="music/rock"/>
    <n v="127"/>
    <n v="45.46"/>
    <x v="7"/>
    <s v="rock"/>
    <x v="2193"/>
    <d v="2011-05-31T18:04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x v="2194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x v="2195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x v="2196"/>
    <b v="0"/>
    <n v="48"/>
    <b v="1"/>
    <s v="music/indie rock"/>
    <n v="180"/>
    <n v="26.27"/>
    <x v="7"/>
    <s v="indie rock"/>
    <x v="2196"/>
    <d v="2012-09-23T17:15:48"/>
    <x v="9"/>
  </r>
  <r>
    <n v="3692"/>
    <s v="An Evening With Durang"/>
    <s v="Help us independently produce two great comedies by Christopher Durang."/>
    <n v="1000"/>
    <n v="1260"/>
    <x v="0"/>
    <s v="US"/>
    <s v="USD"/>
    <x v="2187"/>
    <x v="2197"/>
    <b v="0"/>
    <n v="17"/>
    <b v="1"/>
    <s v="theater/plays"/>
    <n v="126"/>
    <n v="74.12"/>
    <x v="6"/>
    <s v="plays"/>
    <x v="2197"/>
    <d v="2014-09-19T00:00:00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8"/>
    <x v="2198"/>
    <b v="0"/>
    <n v="32"/>
    <b v="1"/>
    <s v="theater/plays"/>
    <n v="105"/>
    <n v="39.380000000000003"/>
    <x v="6"/>
    <s v="plays"/>
    <x v="2198"/>
    <d v="2015-08-31T17:31:15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x v="2199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x v="2200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x v="2201"/>
    <b v="0"/>
    <n v="19"/>
    <b v="1"/>
    <s v="music/indie rock"/>
    <n v="114"/>
    <n v="65.84"/>
    <x v="7"/>
    <s v="indie rock"/>
    <x v="2201"/>
    <d v="2012-05-01T17:00:0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2"/>
    <x v="2202"/>
    <b v="1"/>
    <n v="21"/>
    <b v="1"/>
    <s v="theater/plays"/>
    <n v="104"/>
    <n v="59.52"/>
    <x v="6"/>
    <s v="plays"/>
    <x v="2202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3"/>
    <x v="2203"/>
    <b v="0"/>
    <n v="20"/>
    <b v="1"/>
    <s v="theater/plays"/>
    <n v="100"/>
    <n v="62.5"/>
    <x v="6"/>
    <s v="plays"/>
    <x v="2203"/>
    <d v="2014-06-28T14:09:34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4"/>
    <x v="2204"/>
    <b v="0"/>
    <n v="11"/>
    <b v="0"/>
    <s v="film &amp; video/animation"/>
    <n v="2"/>
    <n v="113.64"/>
    <x v="5"/>
    <s v="animation"/>
    <x v="2204"/>
    <d v="2011-09-24T17:02:33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x v="2205"/>
    <b v="0"/>
    <n v="24"/>
    <b v="1"/>
    <s v="theater/plays"/>
    <n v="156"/>
    <n v="51.92"/>
    <x v="6"/>
    <s v="plays"/>
    <x v="2205"/>
    <d v="2016-01-21T21:18:29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6"/>
    <x v="2206"/>
    <b v="0"/>
    <n v="46"/>
    <b v="1"/>
    <s v="theater/plays"/>
    <n v="104"/>
    <n v="27.07"/>
    <x v="6"/>
    <s v="plays"/>
    <x v="2206"/>
    <d v="2015-02-21T22:05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7"/>
    <x v="2207"/>
    <b v="0"/>
    <n v="25"/>
    <b v="0"/>
    <s v="technology/web"/>
    <n v="12"/>
    <n v="49.8"/>
    <x v="0"/>
    <s v="web"/>
    <x v="2207"/>
    <d v="2016-06-17T23:00:00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x v="2208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x v="2209"/>
    <b v="0"/>
    <n v="22"/>
    <b v="1"/>
    <s v="film &amp; video/television"/>
    <n v="145"/>
    <n v="56.14"/>
    <x v="5"/>
    <s v="television"/>
    <x v="2209"/>
    <d v="2015-07-20T19:35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0"/>
    <x v="2210"/>
    <b v="0"/>
    <n v="18"/>
    <b v="1"/>
    <s v="theater/plays"/>
    <n v="175"/>
    <n v="68.06"/>
    <x v="6"/>
    <s v="plays"/>
    <x v="2210"/>
    <d v="2015-01-24T04:59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1"/>
    <x v="2211"/>
    <b v="0"/>
    <n v="29"/>
    <b v="1"/>
    <s v="music/indie rock"/>
    <n v="102"/>
    <n v="42.24"/>
    <x v="7"/>
    <s v="indie rock"/>
    <x v="2211"/>
    <d v="2014-11-12T22:45:38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x v="2202"/>
    <x v="2212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x v="2213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x v="2214"/>
    <b v="1"/>
    <n v="21"/>
    <b v="1"/>
    <s v="theater/plays"/>
    <n v="163"/>
    <n v="58.1"/>
    <x v="6"/>
    <s v="plays"/>
    <x v="2214"/>
    <d v="2011-05-03T03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5"/>
    <x v="2215"/>
    <b v="0"/>
    <n v="28"/>
    <b v="1"/>
    <s v="theater/plays"/>
    <n v="180"/>
    <n v="43.5"/>
    <x v="6"/>
    <s v="plays"/>
    <x v="2215"/>
    <d v="2014-11-17T07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6"/>
    <x v="2216"/>
    <b v="0"/>
    <n v="20"/>
    <b v="1"/>
    <s v="theater/plays"/>
    <n v="122"/>
    <n v="60.9"/>
    <x v="6"/>
    <s v="plays"/>
    <x v="2216"/>
    <d v="2015-03-01T06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7"/>
    <x v="2217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8"/>
    <x v="2218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x v="2219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x v="2220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x v="222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x v="2222"/>
    <b v="0"/>
    <n v="11"/>
    <b v="0"/>
    <s v="music/jazz"/>
    <n v="24"/>
    <n v="109.18"/>
    <x v="7"/>
    <s v="jazz"/>
    <x v="2222"/>
    <d v="2009-12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3"/>
    <x v="2223"/>
    <b v="0"/>
    <n v="23"/>
    <b v="1"/>
    <s v="theater/plays"/>
    <n v="171"/>
    <n v="52.17"/>
    <x v="6"/>
    <s v="plays"/>
    <x v="2223"/>
    <d v="2016-04-13T13:18:00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4"/>
    <x v="2224"/>
    <b v="0"/>
    <n v="23"/>
    <b v="1"/>
    <s v="theater/plays"/>
    <n v="141"/>
    <n v="52.17"/>
    <x v="6"/>
    <s v="plays"/>
    <x v="2224"/>
    <d v="2016-03-14T00:12:53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5"/>
    <x v="2225"/>
    <b v="0"/>
    <n v="42"/>
    <b v="1"/>
    <s v="music/indie rock"/>
    <n v="133"/>
    <n v="28.57"/>
    <x v="7"/>
    <s v="indie rock"/>
    <x v="2225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6"/>
    <x v="2226"/>
    <b v="0"/>
    <n v="18"/>
    <b v="1"/>
    <s v="theater/plays"/>
    <n v="120"/>
    <n v="66.67"/>
    <x v="6"/>
    <s v="plays"/>
    <x v="2226"/>
    <d v="2015-02-17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x v="2217"/>
    <x v="2227"/>
    <b v="0"/>
    <n v="24"/>
    <b v="1"/>
    <s v="music/metal"/>
    <n v="100"/>
    <n v="50"/>
    <x v="7"/>
    <s v="metal"/>
    <x v="2227"/>
    <d v="2015-11-25T14:57:11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8"/>
    <x v="2228"/>
    <b v="0"/>
    <n v="28"/>
    <b v="1"/>
    <s v="music/pop"/>
    <n v="100"/>
    <n v="42.86"/>
    <x v="7"/>
    <s v="pop"/>
    <x v="2228"/>
    <d v="2011-06-14T00:35:27"/>
    <x v="9"/>
  </r>
  <r>
    <n v="3666"/>
    <s v="Israel LÃ³pez @ Ojai Playwrights Conference"/>
    <s v="Artistic Internship @ Ojai Playwrights Conference"/>
    <n v="1200"/>
    <n v="1200"/>
    <x v="0"/>
    <s v="US"/>
    <s v="USD"/>
    <x v="2219"/>
    <x v="2229"/>
    <b v="0"/>
    <n v="38"/>
    <b v="1"/>
    <s v="theater/plays"/>
    <n v="100"/>
    <n v="31.58"/>
    <x v="6"/>
    <s v="plays"/>
    <x v="2229"/>
    <d v="2014-07-24T07:00:00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0"/>
    <x v="2230"/>
    <b v="0"/>
    <n v="46"/>
    <b v="1"/>
    <s v="theater/plays"/>
    <n v="239"/>
    <n v="26.02"/>
    <x v="6"/>
    <s v="plays"/>
    <x v="2230"/>
    <d v="2015-02-27T17:11:15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1"/>
    <x v="2231"/>
    <b v="0"/>
    <n v="38"/>
    <b v="1"/>
    <s v="theater/plays"/>
    <n v="120"/>
    <n v="31.5"/>
    <x v="6"/>
    <s v="plays"/>
    <x v="2231"/>
    <d v="2014-07-18T04:45:52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2"/>
    <x v="2232"/>
    <b v="0"/>
    <n v="43"/>
    <b v="1"/>
    <s v="music/indie rock"/>
    <n v="119"/>
    <n v="27.56"/>
    <x v="7"/>
    <s v="indie rock"/>
    <x v="2232"/>
    <d v="2012-05-10T17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3"/>
    <x v="2233"/>
    <b v="0"/>
    <n v="15"/>
    <b v="1"/>
    <s v="theater/plays"/>
    <n v="108"/>
    <n v="79"/>
    <x v="6"/>
    <s v="plays"/>
    <x v="2233"/>
    <d v="2014-08-26T17:09:42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4"/>
    <x v="2234"/>
    <b v="0"/>
    <n v="5"/>
    <b v="0"/>
    <s v="theater/spaces"/>
    <n v="30"/>
    <n v="237"/>
    <x v="6"/>
    <s v="spaces"/>
    <x v="2234"/>
    <d v="2015-02-03T02:00:00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x v="2235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x v="2236"/>
    <b v="0"/>
    <n v="25"/>
    <b v="1"/>
    <s v="music/rock"/>
    <n v="118"/>
    <n v="47.2"/>
    <x v="7"/>
    <s v="rock"/>
    <x v="2236"/>
    <d v="2013-01-09T08:48:55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7"/>
    <x v="2237"/>
    <b v="0"/>
    <n v="12"/>
    <b v="1"/>
    <s v="theater/plays"/>
    <n v="131"/>
    <n v="97.92"/>
    <x v="6"/>
    <s v="plays"/>
    <x v="2237"/>
    <d v="2014-12-31T17:50:08"/>
    <x v="9"/>
  </r>
  <r>
    <n v="1680"/>
    <s v="Kick Out a Record"/>
    <s v="Working Musician dilemma #164: how the taxman put Kick the Record 2.0 on hold"/>
    <n v="1000"/>
    <n v="1175"/>
    <x v="0"/>
    <s v="US"/>
    <s v="USD"/>
    <x v="2228"/>
    <x v="2238"/>
    <b v="0"/>
    <n v="25"/>
    <b v="1"/>
    <s v="music/pop"/>
    <n v="118"/>
    <n v="47"/>
    <x v="7"/>
    <s v="pop"/>
    <x v="2238"/>
    <d v="2014-07-12T18:11:07"/>
    <x v="9"/>
  </r>
  <r>
    <n v="1089"/>
    <s v="Farabel"/>
    <s v="Farabel is a single player turn-based fantasy strategy game for Mac/PC/Linux"/>
    <n v="15000"/>
    <n v="1174"/>
    <x v="2"/>
    <s v="FR"/>
    <s v="EUR"/>
    <x v="2229"/>
    <x v="2239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x v="2240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x v="2241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x v="2242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x v="2243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x v="2244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x v="2245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x v="2246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x v="2247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x v="2248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x v="2249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x v="2240"/>
    <x v="2250"/>
    <b v="0"/>
    <n v="20"/>
    <b v="1"/>
    <s v="music/indie rock"/>
    <n v="115"/>
    <n v="57.25"/>
    <x v="7"/>
    <s v="indie rock"/>
    <x v="2250"/>
    <d v="2012-02-12T21:43:03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1"/>
    <x v="2251"/>
    <b v="0"/>
    <n v="61"/>
    <b v="1"/>
    <s v="theater/plays"/>
    <n v="115"/>
    <n v="18.77"/>
    <x v="6"/>
    <s v="plays"/>
    <x v="2251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x v="2242"/>
    <x v="2252"/>
    <b v="0"/>
    <n v="4"/>
    <b v="0"/>
    <s v="theater/musical"/>
    <n v="11"/>
    <n v="286.25"/>
    <x v="6"/>
    <s v="musical"/>
    <x v="2252"/>
    <d v="2015-02-04T11:50:18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3"/>
    <x v="2253"/>
    <b v="0"/>
    <n v="7"/>
    <b v="0"/>
    <s v="theater/spaces"/>
    <n v="6"/>
    <n v="163.57"/>
    <x v="6"/>
    <s v="spaces"/>
    <x v="2253"/>
    <d v="2017-04-05T19:41:5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4"/>
    <x v="2254"/>
    <b v="0"/>
    <n v="27"/>
    <b v="1"/>
    <s v="theater/plays"/>
    <n v="119"/>
    <n v="42.3"/>
    <x v="6"/>
    <s v="plays"/>
    <x v="2254"/>
    <d v="2014-09-18T03:59:0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5"/>
    <x v="2255"/>
    <b v="0"/>
    <n v="14"/>
    <b v="0"/>
    <s v="theater/plays"/>
    <n v="38"/>
    <n v="81.569999999999993"/>
    <x v="6"/>
    <s v="plays"/>
    <x v="2255"/>
    <d v="2014-08-29T20:43:05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x v="2256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x v="2247"/>
    <x v="2257"/>
    <b v="0"/>
    <n v="38"/>
    <b v="0"/>
    <s v="technology/wearables"/>
    <n v="11"/>
    <n v="29.89"/>
    <x v="0"/>
    <s v="wearables"/>
    <x v="2257"/>
    <d v="2016-10-08T14:43:32"/>
    <x v="9"/>
  </r>
  <r>
    <n v="1620"/>
    <s v="Kickstart my music career with 300 CDs"/>
    <s v="Kickstarting my music career with 300 hard copy CDs of my first release."/>
    <n v="1000"/>
    <n v="1130"/>
    <x v="0"/>
    <s v="US"/>
    <s v="USD"/>
    <x v="2248"/>
    <x v="2258"/>
    <b v="0"/>
    <n v="17"/>
    <b v="1"/>
    <s v="music/rock"/>
    <n v="113"/>
    <n v="66.47"/>
    <x v="7"/>
    <s v="rock"/>
    <x v="2258"/>
    <d v="2013-02-23T08:09:0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49"/>
    <x v="2259"/>
    <b v="0"/>
    <n v="17"/>
    <b v="1"/>
    <s v="theater/plays"/>
    <n v="113"/>
    <n v="66.47"/>
    <x v="6"/>
    <s v="plays"/>
    <x v="2259"/>
    <d v="2016-11-19T22:00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50"/>
    <x v="2260"/>
    <b v="0"/>
    <n v="34"/>
    <b v="1"/>
    <s v="music/electronic music"/>
    <n v="103"/>
    <n v="33.24"/>
    <x v="7"/>
    <s v="electronic music"/>
    <x v="2260"/>
    <d v="2012-04-16T06:10:24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51"/>
    <x v="2261"/>
    <b v="0"/>
    <n v="11"/>
    <b v="0"/>
    <s v="technology/wearables"/>
    <n v="1"/>
    <n v="102.73"/>
    <x v="0"/>
    <s v="wearables"/>
    <x v="2261"/>
    <d v="2015-01-15T19:00:28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2"/>
    <x v="2262"/>
    <b v="0"/>
    <n v="13"/>
    <b v="0"/>
    <s v="theater/plays"/>
    <n v="38"/>
    <n v="86.62"/>
    <x v="6"/>
    <s v="plays"/>
    <x v="2262"/>
    <d v="2014-10-13T21:05:16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x v="2253"/>
    <x v="2263"/>
    <b v="0"/>
    <n v="20"/>
    <b v="0"/>
    <s v="food/food trucks"/>
    <n v="23"/>
    <n v="56.3"/>
    <x v="4"/>
    <s v="food trucks"/>
    <x v="2263"/>
    <d v="2016-09-03T14:02:55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0"/>
    <x v="226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x v="2265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x v="2266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x v="2267"/>
    <b v="0"/>
    <n v="18"/>
    <b v="1"/>
    <s v="theater/plays"/>
    <n v="112"/>
    <n v="62.17"/>
    <x v="6"/>
    <s v="plays"/>
    <x v="2267"/>
    <d v="2016-01-15T15:38:1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7"/>
    <x v="2268"/>
    <b v="0"/>
    <n v="18"/>
    <b v="1"/>
    <s v="theater/plays"/>
    <n v="223"/>
    <n v="61.94"/>
    <x v="6"/>
    <s v="plays"/>
    <x v="2268"/>
    <d v="2014-08-08T22:28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8"/>
    <x v="2269"/>
    <b v="0"/>
    <n v="18"/>
    <b v="1"/>
    <s v="theater/plays"/>
    <n v="106"/>
    <n v="61.94"/>
    <x v="6"/>
    <s v="plays"/>
    <x v="2269"/>
    <d v="2016-06-08T00:57:04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x v="2270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x v="2271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x v="2272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x v="2273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x v="2274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x v="2275"/>
    <b v="0"/>
    <n v="12"/>
    <b v="0"/>
    <s v="theater/plays"/>
    <n v="16"/>
    <n v="91.83"/>
    <x v="6"/>
    <s v="plays"/>
    <x v="2275"/>
    <d v="2016-07-17T00:43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x v="2265"/>
    <x v="2276"/>
    <b v="0"/>
    <n v="27"/>
    <b v="1"/>
    <s v="theater/plays"/>
    <n v="110"/>
    <n v="40.78"/>
    <x v="6"/>
    <s v="plays"/>
    <x v="2276"/>
    <d v="2014-09-03T04:5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6"/>
    <x v="2277"/>
    <b v="0"/>
    <n v="3"/>
    <b v="0"/>
    <s v="technology/web"/>
    <n v="15"/>
    <n v="367"/>
    <x v="0"/>
    <s v="web"/>
    <x v="2277"/>
    <d v="2015-08-03T15:35:24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7"/>
    <x v="2278"/>
    <b v="0"/>
    <n v="11"/>
    <b v="1"/>
    <s v="music/classical music"/>
    <n v="110"/>
    <n v="100"/>
    <x v="7"/>
    <s v="classical music"/>
    <x v="2278"/>
    <d v="2011-08-01T15:34:1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8"/>
    <x v="2279"/>
    <b v="0"/>
    <n v="15"/>
    <b v="1"/>
    <s v="theater/musical"/>
    <n v="100"/>
    <n v="73.33"/>
    <x v="6"/>
    <s v="musical"/>
    <x v="2279"/>
    <d v="2016-04-15T14:21:19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9"/>
    <x v="2280"/>
    <b v="0"/>
    <n v="2"/>
    <b v="0"/>
    <s v="technology/makerspaces"/>
    <n v="0"/>
    <n v="550"/>
    <x v="0"/>
    <s v="makerspaces"/>
    <x v="2280"/>
    <d v="2015-09-24T19:09:25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x v="2281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x v="2282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x v="2283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x v="2284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x v="2285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x v="228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6"/>
    <x v="2287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7"/>
    <x v="2288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x v="2289"/>
    <b v="1"/>
    <n v="22"/>
    <b v="0"/>
    <s v="photography/photobooks"/>
    <n v="3"/>
    <n v="49.14"/>
    <x v="2"/>
    <s v="photobooks"/>
    <x v="2289"/>
    <d v="2015-01-13T19:39:19"/>
    <x v="9"/>
  </r>
  <r>
    <n v="3007"/>
    <s v="Bethlem"/>
    <s v="Consuite for 2015 CoreCon.  An adventure into insanity."/>
    <n v="600"/>
    <n v="1080"/>
    <x v="0"/>
    <s v="US"/>
    <s v="USD"/>
    <x v="2279"/>
    <x v="2290"/>
    <b v="0"/>
    <n v="20"/>
    <b v="1"/>
    <s v="theater/spaces"/>
    <n v="180"/>
    <n v="54"/>
    <x v="6"/>
    <s v="spaces"/>
    <x v="2290"/>
    <d v="2015-04-25T05:11:23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80"/>
    <x v="2291"/>
    <b v="0"/>
    <n v="32"/>
    <b v="1"/>
    <s v="music/pop"/>
    <n v="108"/>
    <n v="33.75"/>
    <x v="7"/>
    <s v="pop"/>
    <x v="2291"/>
    <d v="2015-02-01T00:31:47"/>
    <x v="9"/>
  </r>
  <r>
    <n v="3447"/>
    <s v="The Vagabond Halfback"/>
    <s v="&quot;He was a poet, a vagrant, a philosopher, a lady's man and a hard drinker&quot;"/>
    <n v="1000"/>
    <n v="1078"/>
    <x v="0"/>
    <s v="US"/>
    <s v="USD"/>
    <x v="2281"/>
    <x v="229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x v="2293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x v="2294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x v="2295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x v="2296"/>
    <b v="0"/>
    <n v="20"/>
    <b v="1"/>
    <s v="theater/plays"/>
    <n v="107"/>
    <n v="53.34"/>
    <x v="6"/>
    <s v="plays"/>
    <x v="2296"/>
    <d v="2016-05-15T01:22:19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6"/>
    <x v="2297"/>
    <b v="0"/>
    <n v="32"/>
    <b v="1"/>
    <s v="theater/spaces"/>
    <n v="213"/>
    <n v="33.31"/>
    <x v="6"/>
    <s v="spaces"/>
    <x v="2297"/>
    <d v="2010-10-02T04:59:00"/>
    <x v="9"/>
  </r>
  <r>
    <n v="2557"/>
    <s v="European Tour"/>
    <s v="Raising money for our concert tour of Switzerland and Germany in June/July 2014"/>
    <n v="900"/>
    <n v="1066"/>
    <x v="0"/>
    <s v="GB"/>
    <s v="GBP"/>
    <x v="2287"/>
    <x v="2298"/>
    <b v="0"/>
    <n v="36"/>
    <b v="1"/>
    <s v="music/classical music"/>
    <n v="118"/>
    <n v="29.61"/>
    <x v="7"/>
    <s v="classical music"/>
    <x v="2298"/>
    <d v="2014-05-15T17:53:06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x v="2299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x v="2300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x v="2301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x v="2302"/>
    <b v="0"/>
    <n v="42"/>
    <b v="1"/>
    <s v="theater/plays"/>
    <n v="106"/>
    <n v="25.31"/>
    <x v="6"/>
    <s v="plays"/>
    <x v="2302"/>
    <d v="2016-03-07T04:59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2"/>
    <x v="2303"/>
    <b v="0"/>
    <n v="13"/>
    <b v="0"/>
    <s v="theater/plays"/>
    <n v="18"/>
    <n v="81.540000000000006"/>
    <x v="6"/>
    <s v="plays"/>
    <x v="2303"/>
    <d v="2014-08-12T15:51:5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3"/>
    <x v="2304"/>
    <b v="0"/>
    <n v="18"/>
    <b v="0"/>
    <s v="music/world music"/>
    <n v="7"/>
    <n v="58.89"/>
    <x v="7"/>
    <s v="world music"/>
    <x v="2304"/>
    <d v="2014-06-06T13:11:42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x v="2305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x v="2306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x v="230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x v="2308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309"/>
    <b v="0"/>
    <n v="14"/>
    <b v="1"/>
    <s v="music/rock"/>
    <n v="350"/>
    <n v="75.040000000000006"/>
    <x v="7"/>
    <s v="rock"/>
    <x v="2309"/>
    <d v="2011-02-06T00:46:49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299"/>
    <x v="2310"/>
    <b v="0"/>
    <n v="25"/>
    <b v="1"/>
    <s v="music/rock"/>
    <n v="263"/>
    <n v="42"/>
    <x v="7"/>
    <s v="rock"/>
    <x v="2310"/>
    <d v="2013-03-02T07:59:00"/>
    <x v="9"/>
  </r>
  <r>
    <n v="1638"/>
    <s v="Avenues EP 2013"/>
    <s v="Avenues will be going in to the studio to record a new EP with Matt Allison!"/>
    <n v="1000"/>
    <n v="1050"/>
    <x v="0"/>
    <s v="US"/>
    <s v="USD"/>
    <x v="2300"/>
    <x v="2311"/>
    <b v="0"/>
    <n v="27"/>
    <b v="1"/>
    <s v="music/rock"/>
    <n v="105"/>
    <n v="38.89"/>
    <x v="7"/>
    <s v="rock"/>
    <x v="2311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301"/>
    <x v="2312"/>
    <b v="0"/>
    <n v="2"/>
    <b v="0"/>
    <s v="music/faith"/>
    <n v="11"/>
    <n v="525"/>
    <x v="7"/>
    <s v="faith"/>
    <x v="2312"/>
    <d v="2014-09-01T15:30:34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x v="2313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x v="2314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x v="2315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x v="231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x v="2317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7"/>
    <x v="2318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x v="2308"/>
    <x v="2319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9"/>
    <x v="2320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10"/>
    <x v="2321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x v="2322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2"/>
    <x v="232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x v="2324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3"/>
    <x v="2325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4"/>
    <x v="2326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x v="2327"/>
    <b v="0"/>
    <n v="36"/>
    <b v="1"/>
    <s v="music/indie rock"/>
    <n v="103"/>
    <n v="28.66"/>
    <x v="7"/>
    <s v="indie rock"/>
    <x v="2327"/>
    <d v="2012-05-24T01:47:35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6"/>
    <x v="2328"/>
    <b v="0"/>
    <n v="16"/>
    <b v="1"/>
    <s v="theater/plays"/>
    <n v="129"/>
    <n v="64.38"/>
    <x v="6"/>
    <s v="plays"/>
    <x v="2328"/>
    <d v="2014-09-12T19:34:44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7"/>
    <x v="2329"/>
    <b v="0"/>
    <n v="14"/>
    <b v="1"/>
    <s v="music/rock"/>
    <n v="103"/>
    <n v="73.569999999999993"/>
    <x v="7"/>
    <s v="rock"/>
    <x v="2329"/>
    <d v="2012-05-12T23:54:23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18"/>
    <x v="2330"/>
    <b v="0"/>
    <n v="23"/>
    <b v="1"/>
    <s v="music/pop"/>
    <n v="103"/>
    <n v="44.61"/>
    <x v="7"/>
    <s v="pop"/>
    <x v="2330"/>
    <d v="2010-07-05T04:00:00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x v="2319"/>
    <x v="2331"/>
    <b v="0"/>
    <n v="9"/>
    <b v="0"/>
    <s v="games/video games"/>
    <n v="3"/>
    <n v="114"/>
    <x v="3"/>
    <s v="video games"/>
    <x v="2331"/>
    <d v="2016-03-14T15:06:15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20"/>
    <x v="2332"/>
    <b v="0"/>
    <n v="3"/>
    <b v="0"/>
    <s v="technology/web"/>
    <n v="1"/>
    <n v="342"/>
    <x v="0"/>
    <s v="web"/>
    <x v="2332"/>
    <d v="2016-07-22T15:02:20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x v="2333"/>
    <b v="0"/>
    <n v="27"/>
    <b v="1"/>
    <s v="theater/plays"/>
    <n v="114"/>
    <n v="37.96"/>
    <x v="6"/>
    <s v="plays"/>
    <x v="2333"/>
    <d v="2015-03-01T04:59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1"/>
    <x v="2334"/>
    <b v="0"/>
    <n v="10"/>
    <b v="1"/>
    <s v="music/rock"/>
    <n v="103"/>
    <n v="102.5"/>
    <x v="7"/>
    <s v="rock"/>
    <x v="2334"/>
    <d v="2014-03-17T02:35:19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2"/>
    <x v="2335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x v="2336"/>
    <b v="0"/>
    <n v="21"/>
    <b v="1"/>
    <s v="music/electronic music"/>
    <n v="102"/>
    <n v="48.62"/>
    <x v="7"/>
    <s v="electronic music"/>
    <x v="2336"/>
    <d v="2015-05-18T05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4"/>
    <x v="2337"/>
    <b v="0"/>
    <n v="42"/>
    <b v="1"/>
    <s v="theater/plays"/>
    <n v="102"/>
    <n v="24.29"/>
    <x v="6"/>
    <s v="plays"/>
    <x v="2337"/>
    <d v="2015-09-04T09:27:53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5"/>
    <x v="2338"/>
    <b v="0"/>
    <n v="3"/>
    <b v="0"/>
    <s v="food/food trucks"/>
    <n v="6"/>
    <n v="340"/>
    <x v="4"/>
    <s v="food trucks"/>
    <x v="2338"/>
    <d v="2016-09-22T01:17:45"/>
    <x v="9"/>
  </r>
  <r>
    <n v="1590"/>
    <s v="An Italian Adventure"/>
    <s v="Discover Italy through photography."/>
    <n v="60000"/>
    <n v="1020"/>
    <x v="2"/>
    <s v="IT"/>
    <s v="EUR"/>
    <x v="2326"/>
    <x v="2339"/>
    <b v="0"/>
    <n v="2"/>
    <b v="0"/>
    <s v="photography/places"/>
    <n v="2"/>
    <n v="510"/>
    <x v="2"/>
    <s v="places"/>
    <x v="2339"/>
    <d v="2015-09-23T20:34:2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x v="2340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x v="2341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x v="234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x v="2343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1"/>
    <x v="2344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2"/>
    <x v="2345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x v="2333"/>
    <x v="2346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x v="234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x v="2335"/>
    <x v="2348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x v="2336"/>
    <x v="2349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7"/>
    <x v="23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x v="2338"/>
    <x v="2351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x v="2352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x v="2353"/>
    <b v="0"/>
    <n v="28"/>
    <b v="1"/>
    <s v="music/rock"/>
    <n v="100"/>
    <n v="35.770000000000003"/>
    <x v="7"/>
    <s v="rock"/>
    <x v="2353"/>
    <d v="2011-10-01T03:00:00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0"/>
    <x v="2354"/>
    <b v="0"/>
    <n v="19"/>
    <b v="1"/>
    <s v="music/rock"/>
    <n v="133"/>
    <n v="52.68"/>
    <x v="7"/>
    <s v="rock"/>
    <x v="2354"/>
    <d v="2014-02-06T17:01:24"/>
    <x v="9"/>
  </r>
  <r>
    <n v="1611"/>
    <s v="Skelton-Luns CD/7&quot;             No Big Deal."/>
    <s v="Skelton-Luns CD/7&quot; No Big Deal."/>
    <n v="800"/>
    <n v="1001"/>
    <x v="0"/>
    <s v="US"/>
    <s v="USD"/>
    <x v="2341"/>
    <x v="2355"/>
    <b v="0"/>
    <n v="27"/>
    <b v="1"/>
    <s v="music/rock"/>
    <n v="125"/>
    <n v="37.07"/>
    <x v="7"/>
    <s v="rock"/>
    <x v="2355"/>
    <d v="2013-06-05T00:00:32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2"/>
    <x v="2356"/>
    <b v="0"/>
    <n v="11"/>
    <b v="1"/>
    <s v="technology/makerspaces"/>
    <n v="125"/>
    <n v="91"/>
    <x v="0"/>
    <s v="makerspaces"/>
    <x v="2356"/>
    <d v="2016-01-10T00:51:36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3"/>
    <x v="2357"/>
    <b v="0"/>
    <n v="25"/>
    <b v="1"/>
    <s v="music/rock"/>
    <n v="100"/>
    <n v="40.04"/>
    <x v="7"/>
    <s v="rock"/>
    <x v="2357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4"/>
    <x v="2358"/>
    <b v="0"/>
    <n v="25"/>
    <b v="1"/>
    <s v="music/indie rock"/>
    <n v="100"/>
    <n v="40.04"/>
    <x v="7"/>
    <s v="indie rock"/>
    <x v="2358"/>
    <d v="2011-08-01T18:46:23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x v="2359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x v="2360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7"/>
    <x v="2361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48"/>
    <x v="2362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49"/>
    <x v="2363"/>
    <b v="0"/>
    <n v="13"/>
    <b v="1"/>
    <s v="music/rock"/>
    <n v="100"/>
    <n v="76.92"/>
    <x v="7"/>
    <s v="rock"/>
    <x v="2363"/>
    <d v="2015-04-18T13:55:20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0"/>
    <x v="2364"/>
    <b v="0"/>
    <n v="35"/>
    <b v="1"/>
    <s v="theater/plays"/>
    <n v="100"/>
    <n v="28.57"/>
    <x v="6"/>
    <s v="plays"/>
    <x v="2364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1"/>
    <x v="2365"/>
    <b v="0"/>
    <n v="24"/>
    <b v="1"/>
    <s v="theater/musical"/>
    <n v="100"/>
    <n v="41.67"/>
    <x v="6"/>
    <s v="musical"/>
    <x v="2365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2"/>
    <x v="2366"/>
    <b v="0"/>
    <n v="28"/>
    <b v="1"/>
    <s v="theater/spaces"/>
    <n v="100"/>
    <n v="35.71"/>
    <x v="6"/>
    <s v="spaces"/>
    <x v="2366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3"/>
    <x v="2367"/>
    <b v="1"/>
    <n v="24"/>
    <b v="1"/>
    <s v="theater/plays"/>
    <n v="100"/>
    <n v="41.67"/>
    <x v="6"/>
    <s v="plays"/>
    <x v="2367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4"/>
    <x v="2368"/>
    <b v="0"/>
    <n v="8"/>
    <b v="1"/>
    <s v="theater/plays"/>
    <n v="100"/>
    <n v="125"/>
    <x v="6"/>
    <s v="plays"/>
    <x v="2368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5"/>
    <x v="2369"/>
    <b v="0"/>
    <n v="17"/>
    <b v="1"/>
    <s v="theater/plays"/>
    <n v="100"/>
    <n v="58.82"/>
    <x v="6"/>
    <s v="plays"/>
    <x v="2369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6"/>
    <x v="2370"/>
    <b v="0"/>
    <n v="24"/>
    <b v="1"/>
    <s v="theater/plays"/>
    <n v="100"/>
    <n v="41.67"/>
    <x v="6"/>
    <s v="plays"/>
    <x v="2370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57"/>
    <x v="2371"/>
    <b v="0"/>
    <n v="7"/>
    <b v="0"/>
    <s v="theater/plays"/>
    <n v="10"/>
    <n v="142.86000000000001"/>
    <x v="6"/>
    <s v="plays"/>
    <x v="2371"/>
    <d v="2015-11-30T06:04:09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58"/>
    <x v="2372"/>
    <b v="0"/>
    <n v="28"/>
    <b v="0"/>
    <s v="food/restaurants"/>
    <n v="1"/>
    <n v="35.71"/>
    <x v="4"/>
    <s v="restaurants"/>
    <x v="2372"/>
    <d v="2015-04-20T18:25:4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x v="2373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x v="2374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x v="2375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x v="2376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x v="2377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x v="2379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x v="2365"/>
    <x v="2380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x v="2381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x v="2382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x v="2383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x v="2384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x v="2385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x v="2386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x v="2372"/>
    <x v="238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3"/>
    <x v="2388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x v="2389"/>
    <b v="0"/>
    <n v="21"/>
    <b v="1"/>
    <s v="theater/plays"/>
    <n v="116"/>
    <n v="44"/>
    <x v="6"/>
    <s v="plays"/>
    <x v="2389"/>
    <d v="2014-07-05T12:40:28"/>
    <x v="9"/>
  </r>
  <r>
    <n v="3395"/>
    <s v="MIRAMAR"/>
    <s v="Miramar is a a darkly funny play exploring what it is we call â€˜homeâ€™."/>
    <n v="500"/>
    <n v="920"/>
    <x v="0"/>
    <s v="GB"/>
    <s v="GBP"/>
    <x v="2375"/>
    <x v="2390"/>
    <b v="0"/>
    <n v="38"/>
    <b v="1"/>
    <s v="theater/plays"/>
    <n v="184"/>
    <n v="24.21"/>
    <x v="6"/>
    <s v="plays"/>
    <x v="2390"/>
    <d v="2015-05-30T18:10:00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x v="2376"/>
    <x v="2391"/>
    <b v="0"/>
    <n v="27"/>
    <b v="1"/>
    <s v="music/rock"/>
    <n v="108"/>
    <n v="34.07"/>
    <x v="7"/>
    <s v="rock"/>
    <x v="2391"/>
    <d v="2012-09-25T03:59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x v="2392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8"/>
    <x v="2393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x v="2379"/>
    <x v="2394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x v="2395"/>
    <b v="0"/>
    <n v="17"/>
    <b v="0"/>
    <s v="theater/spaces"/>
    <n v="23"/>
    <n v="53.53"/>
    <x v="6"/>
    <s v="spaces"/>
    <x v="2395"/>
    <d v="2014-06-01T03:59:0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0"/>
    <x v="2396"/>
    <b v="0"/>
    <n v="27"/>
    <b v="0"/>
    <s v="theater/plays"/>
    <n v="36"/>
    <n v="33.67"/>
    <x v="6"/>
    <s v="plays"/>
    <x v="2396"/>
    <d v="2015-05-10T22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1"/>
    <x v="2397"/>
    <b v="0"/>
    <n v="12"/>
    <b v="0"/>
    <s v="technology/wearables"/>
    <n v="34"/>
    <n v="75.75"/>
    <x v="0"/>
    <s v="wearables"/>
    <x v="2397"/>
    <d v="2016-02-21T22:36:3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2"/>
    <x v="2398"/>
    <b v="0"/>
    <n v="15"/>
    <b v="1"/>
    <s v="theater/plays"/>
    <n v="101"/>
    <n v="60.33"/>
    <x v="6"/>
    <s v="plays"/>
    <x v="2398"/>
    <d v="2014-07-02T14:54:06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3"/>
    <x v="2399"/>
    <b v="1"/>
    <n v="29"/>
    <b v="0"/>
    <s v="photography/photobooks"/>
    <n v="48"/>
    <n v="31.21"/>
    <x v="2"/>
    <s v="photobooks"/>
    <x v="2399"/>
    <d v="2014-12-15T13:12:57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x v="2400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x v="2401"/>
    <b v="0"/>
    <n v="29"/>
    <b v="1"/>
    <s v="music/rock"/>
    <n v="181"/>
    <n v="31.14"/>
    <x v="7"/>
    <s v="rock"/>
    <x v="2401"/>
    <d v="2013-02-28T14:15:15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x v="2402"/>
    <b v="0"/>
    <n v="14"/>
    <b v="1"/>
    <s v="theater/plays"/>
    <n v="113"/>
    <n v="64.290000000000006"/>
    <x v="6"/>
    <s v="plays"/>
    <x v="2402"/>
    <d v="2016-08-03T04:09:0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x v="2403"/>
    <b v="0"/>
    <n v="18"/>
    <b v="1"/>
    <s v="film &amp; video/shorts"/>
    <n v="100"/>
    <n v="50"/>
    <x v="5"/>
    <s v="shorts"/>
    <x v="2403"/>
    <d v="2011-05-03T03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x v="2404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8"/>
    <x v="2405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9"/>
    <x v="2406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x v="2407"/>
    <b v="0"/>
    <n v="26"/>
    <b v="0"/>
    <s v="technology/wearables"/>
    <n v="15"/>
    <n v="34.270000000000003"/>
    <x v="0"/>
    <s v="wearables"/>
    <x v="2407"/>
    <d v="2015-01-01T06:59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1"/>
    <x v="2408"/>
    <b v="0"/>
    <n v="30"/>
    <b v="1"/>
    <s v="theater/plays"/>
    <n v="119"/>
    <n v="29.67"/>
    <x v="6"/>
    <s v="plays"/>
    <x v="2408"/>
    <d v="2015-08-01T22:24:54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2"/>
    <x v="2409"/>
    <b v="0"/>
    <n v="25"/>
    <b v="1"/>
    <s v="music/classical music"/>
    <n v="111"/>
    <n v="35.6"/>
    <x v="7"/>
    <s v="classical music"/>
    <x v="2409"/>
    <d v="2011-11-15T19:37:00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3"/>
    <x v="2410"/>
    <b v="1"/>
    <n v="25"/>
    <b v="1"/>
    <s v="publishing/radio &amp; podcasts"/>
    <n v="148"/>
    <n v="35.44"/>
    <x v="1"/>
    <s v="radio &amp; podcasts"/>
    <x v="2410"/>
    <d v="2013-04-07T20:52:18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4"/>
    <x v="2411"/>
    <b v="0"/>
    <n v="19"/>
    <b v="0"/>
    <s v="food/food trucks"/>
    <n v="6"/>
    <n v="46.63"/>
    <x v="4"/>
    <s v="food trucks"/>
    <x v="2411"/>
    <d v="2016-05-08T20:12:07"/>
    <x v="9"/>
  </r>
  <r>
    <n v="1762"/>
    <s v="&quot;The Naked Pixel&quot; Ali Pakele"/>
    <s v="Project rewards $25 gets you 190+ digital images"/>
    <n v="100"/>
    <n v="885"/>
    <x v="0"/>
    <s v="US"/>
    <s v="USD"/>
    <x v="2395"/>
    <x v="2412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6"/>
    <x v="2413"/>
    <b v="0"/>
    <n v="11"/>
    <b v="0"/>
    <s v="technology/space exploration"/>
    <n v="1"/>
    <n v="80.45"/>
    <x v="0"/>
    <s v="space exploration"/>
    <x v="2413"/>
    <d v="2014-12-10T03:48:45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7"/>
    <x v="2414"/>
    <b v="0"/>
    <n v="21"/>
    <b v="0"/>
    <s v="theater/plays"/>
    <n v="18"/>
    <n v="41.95"/>
    <x v="6"/>
    <s v="plays"/>
    <x v="2414"/>
    <d v="2014-06-19T15:33:51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8"/>
    <x v="2415"/>
    <b v="0"/>
    <n v="17"/>
    <b v="0"/>
    <s v="technology/wearables"/>
    <n v="11"/>
    <n v="51.82"/>
    <x v="0"/>
    <s v="wearables"/>
    <x v="2415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9"/>
    <x v="2416"/>
    <b v="0"/>
    <n v="16"/>
    <b v="0"/>
    <s v="theater/musical"/>
    <n v="4"/>
    <n v="55.06"/>
    <x v="6"/>
    <s v="musical"/>
    <x v="2416"/>
    <d v="2015-01-11T04:59:00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x v="2417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x v="2418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x v="2419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x v="2403"/>
    <x v="2420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4"/>
    <x v="2421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x v="2422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x v="2423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x v="2424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8"/>
    <x v="2425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9"/>
    <x v="2426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x v="2410"/>
    <x v="2427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x v="2428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x v="2429"/>
    <b v="0"/>
    <n v="7"/>
    <b v="0"/>
    <s v="music/faith"/>
    <n v="68"/>
    <n v="122.14"/>
    <x v="7"/>
    <s v="faith"/>
    <x v="2429"/>
    <d v="2015-10-21T15:01:14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3"/>
    <x v="2430"/>
    <b v="1"/>
    <n v="24"/>
    <b v="0"/>
    <s v="theater/plays"/>
    <n v="34"/>
    <n v="35.5"/>
    <x v="6"/>
    <s v="plays"/>
    <x v="2430"/>
    <d v="2015-07-17T10:32:59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4"/>
    <x v="2431"/>
    <b v="0"/>
    <n v="27"/>
    <b v="0"/>
    <s v="games/video games"/>
    <n v="1"/>
    <n v="31.56"/>
    <x v="3"/>
    <s v="video games"/>
    <x v="2431"/>
    <d v="2015-08-05T00:33:53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5"/>
    <x v="2432"/>
    <b v="0"/>
    <n v="25"/>
    <b v="1"/>
    <s v="music/indie rock"/>
    <n v="113"/>
    <n v="34"/>
    <x v="7"/>
    <s v="indie rock"/>
    <x v="2432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6"/>
    <x v="2433"/>
    <b v="0"/>
    <n v="21"/>
    <b v="1"/>
    <s v="theater/plays"/>
    <n v="100"/>
    <n v="40.479999999999997"/>
    <x v="6"/>
    <s v="plays"/>
    <x v="2433"/>
    <d v="2015-12-09T22:48:0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7"/>
    <x v="2434"/>
    <b v="0"/>
    <n v="21"/>
    <b v="0"/>
    <s v="games/video games"/>
    <n v="39"/>
    <n v="40.479999999999997"/>
    <x v="3"/>
    <s v="video games"/>
    <x v="2434"/>
    <d v="2013-11-26T06:30:59"/>
    <x v="9"/>
  </r>
  <r>
    <n v="598"/>
    <s v="Goals not creeds"/>
    <s v="This is a project to create a crowd-funding site for Urantia Book readers worldwide."/>
    <n v="2500"/>
    <n v="850"/>
    <x v="2"/>
    <s v="US"/>
    <s v="USD"/>
    <x v="2418"/>
    <x v="2435"/>
    <b v="0"/>
    <n v="7"/>
    <b v="0"/>
    <s v="technology/web"/>
    <n v="34"/>
    <n v="121.43"/>
    <x v="0"/>
    <s v="web"/>
    <x v="2435"/>
    <d v="2014-12-05T00:03:01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9"/>
    <x v="2436"/>
    <b v="0"/>
    <n v="15"/>
    <b v="0"/>
    <s v="music/faith"/>
    <n v="21"/>
    <n v="56.67"/>
    <x v="7"/>
    <s v="faith"/>
    <x v="2436"/>
    <d v="2015-07-20T22:46:32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x v="2437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x v="243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x v="243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x v="2440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x v="2441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x v="2442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x v="244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x v="2444"/>
    <b v="0"/>
    <n v="22"/>
    <b v="1"/>
    <s v="publishing/nonfiction"/>
    <n v="118"/>
    <n v="37.450000000000003"/>
    <x v="1"/>
    <s v="nonfiction"/>
    <x v="2444"/>
    <d v="2011-04-18T17:24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8"/>
    <x v="2445"/>
    <b v="0"/>
    <n v="12"/>
    <b v="0"/>
    <s v="theater/musical"/>
    <n v="16"/>
    <n v="68.42"/>
    <x v="6"/>
    <s v="musical"/>
    <x v="2445"/>
    <d v="2016-03-08T04:59:00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9"/>
    <x v="2446"/>
    <b v="0"/>
    <n v="49"/>
    <b v="0"/>
    <s v="film &amp; video/animation"/>
    <n v="8"/>
    <n v="16.760000000000002"/>
    <x v="5"/>
    <s v="animation"/>
    <x v="2446"/>
    <d v="2013-05-14T16:47:4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x v="2447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x v="2448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2"/>
    <x v="2449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3"/>
    <x v="245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x v="2451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x v="2452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x v="2453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x v="2454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x v="2455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x v="2456"/>
    <b v="1"/>
    <n v="23"/>
    <b v="1"/>
    <s v="technology/hardware"/>
    <n v="101"/>
    <n v="35"/>
    <x v="0"/>
    <s v="hardware"/>
    <x v="2456"/>
    <d v="2009-11-23T05:59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0"/>
    <x v="2457"/>
    <b v="0"/>
    <n v="8"/>
    <b v="0"/>
    <s v="theater/plays"/>
    <n v="20"/>
    <n v="100.63"/>
    <x v="6"/>
    <s v="plays"/>
    <x v="2457"/>
    <d v="2016-07-17T10:47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1"/>
    <x v="2458"/>
    <b v="0"/>
    <n v="10"/>
    <b v="0"/>
    <s v="publishing/translations"/>
    <n v="7"/>
    <n v="80.5"/>
    <x v="1"/>
    <s v="translations"/>
    <x v="2458"/>
    <d v="2016-12-10T11:00:0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2"/>
    <x v="2459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3"/>
    <x v="2460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4"/>
    <x v="2461"/>
    <b v="0"/>
    <n v="14"/>
    <b v="1"/>
    <s v="film &amp; video/television"/>
    <n v="133"/>
    <n v="57.14"/>
    <x v="5"/>
    <s v="television"/>
    <x v="2461"/>
    <d v="2016-01-09T00:36:01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5"/>
    <x v="2462"/>
    <b v="0"/>
    <n v="27"/>
    <b v="1"/>
    <s v="theater/plays"/>
    <n v="100"/>
    <n v="29.63"/>
    <x v="6"/>
    <s v="plays"/>
    <x v="2462"/>
    <d v="2016-06-17T14:00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6"/>
    <x v="2463"/>
    <b v="0"/>
    <n v="9"/>
    <b v="0"/>
    <s v="publishing/translations"/>
    <n v="18"/>
    <n v="88.89"/>
    <x v="1"/>
    <s v="translations"/>
    <x v="2463"/>
    <d v="2015-08-16T16:13:1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7"/>
    <x v="2464"/>
    <b v="0"/>
    <n v="5"/>
    <b v="0"/>
    <s v="film &amp; video/drama"/>
    <n v="16"/>
    <n v="160"/>
    <x v="5"/>
    <s v="drama"/>
    <x v="2464"/>
    <d v="2015-07-21T06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x v="2448"/>
    <x v="2465"/>
    <b v="0"/>
    <n v="1"/>
    <b v="0"/>
    <s v="theater/plays"/>
    <n v="3"/>
    <n v="800"/>
    <x v="6"/>
    <s v="plays"/>
    <x v="2465"/>
    <d v="2016-12-19T00:45:5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9"/>
    <x v="2466"/>
    <b v="0"/>
    <n v="4"/>
    <b v="0"/>
    <s v="food/food trucks"/>
    <n v="1"/>
    <n v="200"/>
    <x v="4"/>
    <s v="food trucks"/>
    <x v="2466"/>
    <d v="2014-08-09T21:57:05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x v="2467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x v="2468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2"/>
    <x v="2469"/>
    <b v="0"/>
    <n v="9"/>
    <b v="1"/>
    <s v="theater/musical"/>
    <n v="106"/>
    <n v="88.33"/>
    <x v="6"/>
    <s v="musical"/>
    <x v="2469"/>
    <d v="2014-09-15T06:08:00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3"/>
    <x v="2470"/>
    <b v="0"/>
    <n v="9"/>
    <b v="0"/>
    <s v="theater/plays"/>
    <n v="53"/>
    <n v="88.33"/>
    <x v="6"/>
    <s v="plays"/>
    <x v="2470"/>
    <d v="2016-07-03T19:59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4"/>
    <x v="2471"/>
    <b v="0"/>
    <n v="14"/>
    <b v="0"/>
    <s v="theater/spaces"/>
    <n v="4"/>
    <n v="56.79"/>
    <x v="6"/>
    <s v="spaces"/>
    <x v="2471"/>
    <d v="2015-05-20T19:48:4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x v="2472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x v="2473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x v="2474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x v="247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59"/>
    <x v="2476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0"/>
    <x v="2477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61"/>
    <x v="2478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x v="2479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x v="2480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x v="2481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x v="2482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x v="2483"/>
    <b v="0"/>
    <n v="36"/>
    <b v="1"/>
    <s v="film &amp; video/shorts"/>
    <n v="127"/>
    <n v="21.19"/>
    <x v="5"/>
    <s v="shorts"/>
    <x v="2483"/>
    <d v="2014-02-23T13:39:51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7"/>
    <x v="2484"/>
    <b v="0"/>
    <n v="39"/>
    <b v="1"/>
    <s v="theater/plays"/>
    <n v="152"/>
    <n v="19.489999999999998"/>
    <x v="6"/>
    <s v="plays"/>
    <x v="2484"/>
    <d v="2015-04-02T15:54:31"/>
    <x v="9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x v="2485"/>
    <b v="0"/>
    <n v="15"/>
    <b v="1"/>
    <s v="theater/plays"/>
    <n v="117"/>
    <n v="50.67"/>
    <x v="6"/>
    <s v="plays"/>
    <x v="2485"/>
    <d v="2015-06-13T01:43:0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9"/>
    <x v="2486"/>
    <b v="0"/>
    <n v="10"/>
    <b v="0"/>
    <s v="music/faith"/>
    <n v="22"/>
    <n v="76"/>
    <x v="7"/>
    <s v="faith"/>
    <x v="2486"/>
    <d v="2017-04-07T18:45:38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x v="2487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x v="2488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x v="2489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x v="2490"/>
    <b v="0"/>
    <n v="17"/>
    <b v="1"/>
    <s v="theater/plays"/>
    <n v="251"/>
    <n v="44.24"/>
    <x v="6"/>
    <s v="plays"/>
    <x v="2490"/>
    <d v="2016-08-25T03:59:00"/>
    <x v="9"/>
  </r>
  <r>
    <n v="2492"/>
    <s v="SUPER NICE EP 2012"/>
    <s v="We're a band from Hawaii trying to produce our first EP and we need help!"/>
    <n v="600"/>
    <n v="750"/>
    <x v="0"/>
    <s v="US"/>
    <s v="USD"/>
    <x v="2474"/>
    <x v="2491"/>
    <b v="0"/>
    <n v="27"/>
    <b v="1"/>
    <s v="music/indie rock"/>
    <n v="125"/>
    <n v="27.78"/>
    <x v="7"/>
    <s v="indie rock"/>
    <x v="2491"/>
    <d v="2012-06-16T09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5"/>
    <x v="2492"/>
    <b v="0"/>
    <n v="21"/>
    <b v="0"/>
    <s v="music/indie rock"/>
    <n v="75"/>
    <n v="35.71"/>
    <x v="7"/>
    <s v="indie rock"/>
    <x v="2492"/>
    <d v="2016-12-30T22:35:11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6"/>
    <x v="2493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x v="249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x v="2495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x v="2496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x v="2497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x v="2498"/>
    <b v="0"/>
    <n v="18"/>
    <b v="0"/>
    <s v="publishing/children's books"/>
    <n v="29"/>
    <n v="40.61"/>
    <x v="1"/>
    <s v="children's books"/>
    <x v="2498"/>
    <d v="2012-05-15T17:16:27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2"/>
    <x v="2499"/>
    <b v="0"/>
    <n v="20"/>
    <b v="1"/>
    <s v="theater/plays"/>
    <n v="104"/>
    <n v="36.5"/>
    <x v="6"/>
    <s v="plays"/>
    <x v="2499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3"/>
    <x v="2500"/>
    <b v="0"/>
    <n v="8"/>
    <b v="0"/>
    <s v="theater/plays"/>
    <n v="37"/>
    <n v="91.25"/>
    <x v="6"/>
    <s v="plays"/>
    <x v="2500"/>
    <d v="2014-10-22T04:59:0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4"/>
    <x v="2501"/>
    <b v="0"/>
    <n v="21"/>
    <b v="0"/>
    <s v="music/jazz"/>
    <n v="24"/>
    <n v="34.76"/>
    <x v="7"/>
    <s v="jazz"/>
    <x v="2501"/>
    <d v="2013-05-04T14:00:34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x v="2502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x v="2503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x v="2504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x v="250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x v="250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x v="2507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x v="2508"/>
    <b v="0"/>
    <n v="13"/>
    <b v="1"/>
    <s v="theater/plays"/>
    <n v="120"/>
    <n v="55.23"/>
    <x v="6"/>
    <s v="plays"/>
    <x v="2508"/>
    <d v="2016-09-08T18:08:42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2"/>
    <x v="2509"/>
    <b v="0"/>
    <n v="26"/>
    <b v="1"/>
    <s v="theater/plays"/>
    <n v="119"/>
    <n v="27.5"/>
    <x v="6"/>
    <s v="plays"/>
    <x v="2509"/>
    <d v="2015-05-07T10:09:54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3"/>
    <x v="2510"/>
    <b v="0"/>
    <n v="11"/>
    <b v="0"/>
    <s v="theater/spaces"/>
    <n v="60"/>
    <n v="65"/>
    <x v="6"/>
    <s v="spaces"/>
    <x v="2510"/>
    <d v="2015-06-16T17:47:29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4"/>
    <x v="2511"/>
    <b v="0"/>
    <n v="12"/>
    <b v="0"/>
    <s v="theater/plays"/>
    <n v="57"/>
    <n v="59.58"/>
    <x v="6"/>
    <s v="plays"/>
    <x v="2511"/>
    <d v="2015-03-28T22:07:06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5"/>
    <x v="2512"/>
    <b v="0"/>
    <n v="16"/>
    <b v="0"/>
    <s v="technology/wearables"/>
    <n v="10"/>
    <n v="44.69"/>
    <x v="0"/>
    <s v="wearables"/>
    <x v="2512"/>
    <d v="2014-12-01T00:00:0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x v="2513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x v="2515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x v="2516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x v="2517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x v="2518"/>
    <b v="0"/>
    <n v="15"/>
    <b v="0"/>
    <s v="publishing/fiction"/>
    <n v="25"/>
    <n v="46.73"/>
    <x v="1"/>
    <s v="fiction"/>
    <x v="2518"/>
    <d v="2013-05-01T21:42:37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2"/>
    <x v="2519"/>
    <b v="0"/>
    <n v="14"/>
    <b v="1"/>
    <s v="music/rock"/>
    <n v="100"/>
    <n v="50"/>
    <x v="7"/>
    <s v="rock"/>
    <x v="2519"/>
    <d v="2012-08-25T18:11:4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3"/>
    <x v="2520"/>
    <b v="0"/>
    <n v="7"/>
    <b v="0"/>
    <s v="technology/wearables"/>
    <n v="0"/>
    <n v="100"/>
    <x v="0"/>
    <s v="wearables"/>
    <x v="2520"/>
    <d v="2015-07-18T20:14:16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x v="2521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x v="2522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6"/>
    <x v="2523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7"/>
    <x v="2524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x v="2525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x v="2526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x v="2527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x v="2528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x v="2529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x v="2513"/>
    <x v="2530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x v="2531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x v="2532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x v="2533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x v="2534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x v="2518"/>
    <x v="2535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x v="2536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x v="2537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x v="2538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x v="2539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x v="2540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4"/>
    <x v="2541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5"/>
    <x v="2542"/>
    <b v="0"/>
    <n v="7"/>
    <b v="0"/>
    <s v="theater/plays"/>
    <n v="13"/>
    <n v="93"/>
    <x v="6"/>
    <s v="plays"/>
    <x v="2542"/>
    <d v="2015-10-16T04:59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26"/>
    <x v="2543"/>
    <b v="0"/>
    <n v="13"/>
    <b v="1"/>
    <s v="theater/plays"/>
    <n v="130"/>
    <n v="50"/>
    <x v="6"/>
    <s v="plays"/>
    <x v="2543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27"/>
    <x v="2544"/>
    <b v="0"/>
    <n v="14"/>
    <b v="1"/>
    <s v="theater/plays"/>
    <n v="130"/>
    <n v="46.43"/>
    <x v="6"/>
    <s v="plays"/>
    <x v="2544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28"/>
    <x v="2545"/>
    <b v="0"/>
    <n v="14"/>
    <b v="0"/>
    <s v="theater/plays"/>
    <n v="27"/>
    <n v="46.43"/>
    <x v="6"/>
    <s v="plays"/>
    <x v="2545"/>
    <d v="2014-08-30T05:30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9"/>
    <x v="2546"/>
    <b v="0"/>
    <n v="10"/>
    <b v="0"/>
    <s v="publishing/art books"/>
    <n v="13"/>
    <n v="65"/>
    <x v="1"/>
    <s v="art books"/>
    <x v="2546"/>
    <d v="2015-06-30T21:06:08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30"/>
    <x v="2547"/>
    <b v="0"/>
    <n v="6"/>
    <b v="0"/>
    <s v="theater/plays"/>
    <n v="11"/>
    <n v="108.33"/>
    <x v="6"/>
    <s v="plays"/>
    <x v="2547"/>
    <d v="2016-11-30T17:0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31"/>
    <x v="2548"/>
    <b v="0"/>
    <n v="3"/>
    <b v="0"/>
    <s v="music/faith"/>
    <n v="7"/>
    <n v="216.67"/>
    <x v="7"/>
    <s v="faith"/>
    <x v="2548"/>
    <d v="2015-07-01T06:00:00"/>
    <x v="9"/>
  </r>
  <r>
    <n v="3131"/>
    <s v="SNAKE EYES"/>
    <s v="A Staged Reading of &quot;Snake Eyes,&quot; a new play by Alex Rafala"/>
    <n v="4100"/>
    <n v="645"/>
    <x v="3"/>
    <s v="US"/>
    <s v="USD"/>
    <x v="2532"/>
    <x v="2549"/>
    <b v="0"/>
    <n v="12"/>
    <b v="0"/>
    <s v="theater/plays"/>
    <n v="16"/>
    <n v="53.75"/>
    <x v="6"/>
    <s v="plays"/>
    <x v="2549"/>
    <d v="2017-04-08T12:54:05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3"/>
    <x v="2550"/>
    <b v="0"/>
    <n v="7"/>
    <b v="0"/>
    <s v="theater/spaces"/>
    <n v="0"/>
    <n v="92.14"/>
    <x v="6"/>
    <s v="spaces"/>
    <x v="2550"/>
    <d v="2015-06-14T19:19:00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x v="2551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5"/>
    <x v="2552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x v="2553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x v="2554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8"/>
    <x v="2555"/>
    <b v="0"/>
    <n v="14"/>
    <b v="0"/>
    <s v="theater/plays"/>
    <n v="21"/>
    <n v="45.79"/>
    <x v="6"/>
    <s v="plays"/>
    <x v="2555"/>
    <d v="2016-10-27T06:40:34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39"/>
    <x v="2556"/>
    <b v="0"/>
    <n v="17"/>
    <b v="1"/>
    <s v="music/indie rock"/>
    <n v="128"/>
    <n v="37.65"/>
    <x v="7"/>
    <s v="indie rock"/>
    <x v="2556"/>
    <d v="2012-01-25T23:49:52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0"/>
    <x v="2557"/>
    <b v="0"/>
    <n v="11"/>
    <b v="0"/>
    <s v="music/jazz"/>
    <n v="18"/>
    <n v="58.18"/>
    <x v="7"/>
    <s v="jazz"/>
    <x v="2557"/>
    <d v="2015-02-28T15:10:00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1"/>
    <x v="2558"/>
    <b v="0"/>
    <n v="10"/>
    <b v="0"/>
    <s v="film &amp; video/animation"/>
    <n v="3"/>
    <n v="64"/>
    <x v="5"/>
    <s v="animation"/>
    <x v="2558"/>
    <d v="2012-10-19T23:00:57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42"/>
    <x v="2559"/>
    <b v="0"/>
    <n v="7"/>
    <b v="0"/>
    <s v="film &amp; video/drama"/>
    <n v="1"/>
    <n v="91.43"/>
    <x v="5"/>
    <s v="drama"/>
    <x v="2559"/>
    <d v="2014-09-19T18:18:2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x v="2560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x v="2561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5"/>
    <x v="2562"/>
    <b v="0"/>
    <n v="17"/>
    <b v="1"/>
    <s v="film &amp; video/shorts"/>
    <n v="127"/>
    <n v="37.409999999999997"/>
    <x v="5"/>
    <s v="shorts"/>
    <x v="2562"/>
    <d v="2011-09-04T21:30:4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6"/>
    <x v="2563"/>
    <b v="0"/>
    <n v="9"/>
    <b v="1"/>
    <s v="theater/spaces"/>
    <n v="106"/>
    <n v="70.67"/>
    <x v="6"/>
    <s v="spaces"/>
    <x v="2563"/>
    <d v="2016-05-05T04:02:4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7"/>
    <x v="2564"/>
    <b v="0"/>
    <n v="7"/>
    <b v="0"/>
    <s v="technology/wearables"/>
    <n v="1"/>
    <n v="90.86"/>
    <x v="0"/>
    <s v="wearables"/>
    <x v="2564"/>
    <d v="2014-10-31T12:30:2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x v="2565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49"/>
    <x v="2566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50"/>
    <x v="2567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x v="2551"/>
    <x v="2568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x v="2569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x v="2570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x v="2571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x v="2572"/>
    <b v="0"/>
    <n v="10"/>
    <b v="1"/>
    <s v="technology/hardware"/>
    <n v="127"/>
    <n v="62.8"/>
    <x v="0"/>
    <s v="hardware"/>
    <x v="2572"/>
    <d v="2015-05-24T20:29:36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6"/>
    <x v="2573"/>
    <b v="0"/>
    <n v="12"/>
    <b v="0"/>
    <s v="theater/plays"/>
    <n v="21"/>
    <n v="52.08"/>
    <x v="6"/>
    <s v="plays"/>
    <x v="2573"/>
    <d v="2016-12-12T06:00:0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7"/>
    <x v="2574"/>
    <b v="0"/>
    <n v="25"/>
    <b v="0"/>
    <s v="photography/people"/>
    <n v="13"/>
    <n v="25"/>
    <x v="2"/>
    <s v="people"/>
    <x v="2574"/>
    <d v="2016-01-06T22:50:1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x v="2575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x v="2576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x v="2560"/>
    <x v="2577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x v="2561"/>
    <x v="2578"/>
    <b v="0"/>
    <n v="11"/>
    <b v="1"/>
    <s v="music/indie rock"/>
    <n v="103"/>
    <n v="56.36"/>
    <x v="7"/>
    <s v="indie rock"/>
    <x v="2578"/>
    <d v="2012-03-08T04:59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2"/>
    <x v="2579"/>
    <b v="0"/>
    <n v="10"/>
    <b v="0"/>
    <s v="theater/plays"/>
    <n v="48"/>
    <n v="62"/>
    <x v="6"/>
    <s v="plays"/>
    <x v="2579"/>
    <d v="2014-08-01T07:00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3"/>
    <x v="2580"/>
    <b v="0"/>
    <n v="12"/>
    <b v="0"/>
    <s v="theater/plays"/>
    <n v="11"/>
    <n v="51.67"/>
    <x v="6"/>
    <s v="plays"/>
    <x v="2580"/>
    <d v="2015-01-10T03:23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x v="2581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x v="25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x v="2583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7"/>
    <x v="2584"/>
    <b v="0"/>
    <n v="22"/>
    <b v="1"/>
    <s v="theater/plays"/>
    <n v="122"/>
    <n v="27.73"/>
    <x v="6"/>
    <s v="plays"/>
    <x v="2584"/>
    <d v="2015-10-19T11:00:00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68"/>
    <x v="2585"/>
    <b v="0"/>
    <n v="3"/>
    <b v="1"/>
    <s v="theater/plays"/>
    <n v="122"/>
    <n v="203.33"/>
    <x v="6"/>
    <s v="plays"/>
    <x v="2585"/>
    <d v="2015-06-17T12:05:02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9"/>
    <x v="2586"/>
    <b v="0"/>
    <n v="14"/>
    <b v="1"/>
    <s v="music/indie rock"/>
    <n v="102"/>
    <n v="43.57"/>
    <x v="7"/>
    <s v="indie rock"/>
    <x v="2586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70"/>
    <x v="2587"/>
    <b v="0"/>
    <n v="9"/>
    <b v="0"/>
    <s v="theater/spaces"/>
    <n v="2"/>
    <n v="67.78"/>
    <x v="6"/>
    <s v="spaces"/>
    <x v="2587"/>
    <d v="2015-09-29T21:12:3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1"/>
    <x v="2588"/>
    <b v="0"/>
    <n v="16"/>
    <b v="1"/>
    <s v="music/indie rock"/>
    <n v="121"/>
    <n v="37.94"/>
    <x v="7"/>
    <s v="indie rock"/>
    <x v="2588"/>
    <d v="2012-06-23T05:27:56"/>
    <x v="9"/>
  </r>
  <r>
    <n v="2144"/>
    <s v="Project Starborn"/>
    <s v="A thousand community-built sandbox games (and more!) with a fully-customizable game engine."/>
    <n v="35500"/>
    <n v="607"/>
    <x v="2"/>
    <s v="US"/>
    <s v="USD"/>
    <x v="2572"/>
    <x v="2589"/>
    <b v="0"/>
    <n v="24"/>
    <b v="0"/>
    <s v="games/video games"/>
    <n v="2"/>
    <n v="25.29"/>
    <x v="3"/>
    <s v="video games"/>
    <x v="2589"/>
    <d v="2013-09-14T13:07:20"/>
    <x v="9"/>
  </r>
  <r>
    <n v="3700"/>
    <s v="Generations (Senior Project)"/>
    <s v="Help me produce the play I have written for my senior project!"/>
    <n v="500"/>
    <n v="606"/>
    <x v="0"/>
    <s v="US"/>
    <s v="USD"/>
    <x v="2573"/>
    <x v="259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4"/>
    <x v="2591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5"/>
    <x v="2592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6"/>
    <x v="2593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7"/>
    <x v="2594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8"/>
    <x v="2595"/>
    <b v="0"/>
    <n v="12"/>
    <b v="0"/>
    <s v="games/video games"/>
    <n v="6"/>
    <n v="50.08"/>
    <x v="3"/>
    <s v="video games"/>
    <x v="2595"/>
    <d v="2015-12-30T16:50:10"/>
    <x v="9"/>
  </r>
  <r>
    <n v="104"/>
    <s v="Good 'Ol Trumpet"/>
    <s v="UCF short film about an old man, his love for music, and his misplaced trumpet.  "/>
    <n v="500"/>
    <n v="600"/>
    <x v="0"/>
    <s v="US"/>
    <s v="USD"/>
    <x v="2579"/>
    <x v="2596"/>
    <b v="0"/>
    <n v="10"/>
    <b v="1"/>
    <s v="film &amp; video/shorts"/>
    <n v="120"/>
    <n v="60"/>
    <x v="5"/>
    <s v="shorts"/>
    <x v="2596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0"/>
    <x v="2597"/>
    <b v="0"/>
    <n v="14"/>
    <b v="1"/>
    <s v="film &amp; video/documentary"/>
    <n v="120"/>
    <n v="42.86"/>
    <x v="5"/>
    <s v="documentary"/>
    <x v="2597"/>
    <d v="2014-03-01T17:18:0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81"/>
    <x v="2598"/>
    <b v="0"/>
    <n v="22"/>
    <b v="1"/>
    <s v="film &amp; video/television"/>
    <n v="100"/>
    <n v="27.27"/>
    <x v="5"/>
    <s v="television"/>
    <x v="2598"/>
    <d v="2015-01-30T17:00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82"/>
    <x v="25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x v="2600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x v="2601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x v="2602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x v="2603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x v="2604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x v="2605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x v="2606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x v="2590"/>
    <x v="2607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1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x v="2609"/>
    <b v="0"/>
    <n v="34"/>
    <b v="1"/>
    <s v="music/rock"/>
    <n v="167"/>
    <n v="17.239999999999998"/>
    <x v="7"/>
    <s v="rock"/>
    <x v="2609"/>
    <d v="2016-06-12T05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3"/>
    <x v="2610"/>
    <b v="0"/>
    <n v="9"/>
    <b v="0"/>
    <s v="food/food trucks"/>
    <n v="3"/>
    <n v="65"/>
    <x v="4"/>
    <s v="food trucks"/>
    <x v="2610"/>
    <d v="2015-07-15T17:28:59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4"/>
    <x v="2611"/>
    <b v="0"/>
    <n v="23"/>
    <b v="0"/>
    <s v="games/mobile games"/>
    <n v="2"/>
    <n v="25.43"/>
    <x v="3"/>
    <s v="mobile games"/>
    <x v="2611"/>
    <d v="2014-11-14T21:30:00"/>
    <x v="9"/>
  </r>
  <r>
    <n v="3607"/>
    <s v="E15 at The Pleasance and CPT"/>
    <s v="'E15' is a verbatim project that looks at the story of the Focus E15 Campaign"/>
    <n v="550"/>
    <n v="580"/>
    <x v="0"/>
    <s v="GB"/>
    <s v="GBP"/>
    <x v="2595"/>
    <x v="261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x v="2613"/>
    <b v="0"/>
    <n v="13"/>
    <b v="0"/>
    <s v="theater/plays"/>
    <n v="29"/>
    <n v="44.31"/>
    <x v="6"/>
    <s v="plays"/>
    <x v="2613"/>
    <d v="2014-06-30T17:28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597"/>
    <x v="2614"/>
    <b v="0"/>
    <n v="10"/>
    <b v="1"/>
    <s v="theater/plays"/>
    <n v="228"/>
    <n v="57"/>
    <x v="6"/>
    <s v="plays"/>
    <x v="2614"/>
    <d v="2015-03-12T19:13:0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8"/>
    <x v="2615"/>
    <b v="0"/>
    <n v="14"/>
    <b v="1"/>
    <s v="theater/plays"/>
    <n v="114"/>
    <n v="40.71"/>
    <x v="6"/>
    <s v="plays"/>
    <x v="2615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x v="2599"/>
    <x v="2616"/>
    <b v="0"/>
    <n v="21"/>
    <b v="1"/>
    <s v="theater/plays"/>
    <n v="114"/>
    <n v="27.14"/>
    <x v="6"/>
    <s v="plays"/>
    <x v="2616"/>
    <d v="2014-06-15T16:00:00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600"/>
    <x v="2617"/>
    <b v="0"/>
    <n v="13"/>
    <b v="0"/>
    <s v="publishing/children's books"/>
    <n v="14"/>
    <n v="43.85"/>
    <x v="1"/>
    <s v="children's books"/>
    <x v="2617"/>
    <d v="2013-03-08T03:02:08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601"/>
    <x v="2618"/>
    <b v="0"/>
    <n v="8"/>
    <b v="0"/>
    <s v="film &amp; video/animation"/>
    <n v="10"/>
    <n v="71.25"/>
    <x v="5"/>
    <s v="animation"/>
    <x v="2618"/>
    <d v="2015-10-21T17:26:21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2"/>
    <x v="2619"/>
    <b v="0"/>
    <n v="15"/>
    <b v="1"/>
    <s v="theater/musical"/>
    <n v="113"/>
    <n v="37.67"/>
    <x v="6"/>
    <s v="musical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3"/>
    <x v="2620"/>
    <b v="0"/>
    <n v="7"/>
    <b v="0"/>
    <s v="theater/plays"/>
    <n v="9"/>
    <n v="80.709999999999994"/>
    <x v="6"/>
    <s v="plays"/>
    <x v="2620"/>
    <d v="2015-08-01T01:00:00"/>
    <x v="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x v="2621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x v="2622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x v="2623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7"/>
    <x v="2624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x v="2625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9"/>
    <x v="2626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x v="2627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x v="2611"/>
    <x v="262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x v="2629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3"/>
    <x v="2630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x v="2614"/>
    <x v="2631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x v="2632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6"/>
    <x v="2633"/>
    <b v="0"/>
    <n v="11"/>
    <b v="1"/>
    <s v="music/rock"/>
    <n v="110"/>
    <n v="50"/>
    <x v="7"/>
    <s v="rock"/>
    <x v="2633"/>
    <d v="2013-01-02T20:59:44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17"/>
    <x v="2634"/>
    <b v="0"/>
    <n v="10"/>
    <b v="1"/>
    <s v="theater/plays"/>
    <n v="110"/>
    <n v="55"/>
    <x v="6"/>
    <s v="plays"/>
    <x v="2634"/>
    <d v="2015-02-02T04:59:00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8"/>
    <x v="2635"/>
    <b v="0"/>
    <n v="14"/>
    <b v="0"/>
    <s v="publishing/children's books"/>
    <n v="11"/>
    <n v="39.29"/>
    <x v="1"/>
    <s v="children's books"/>
    <x v="2635"/>
    <d v="2011-12-18T18:21:44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19"/>
    <x v="2636"/>
    <b v="0"/>
    <n v="12"/>
    <b v="0"/>
    <s v="theater/plays"/>
    <n v="11"/>
    <n v="45.83"/>
    <x v="6"/>
    <s v="plays"/>
    <x v="2636"/>
    <d v="2015-10-01T13:00:00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20"/>
    <x v="2637"/>
    <b v="0"/>
    <n v="3"/>
    <b v="0"/>
    <s v="theater/plays"/>
    <n v="5"/>
    <n v="183.33"/>
    <x v="6"/>
    <s v="plays"/>
    <x v="2637"/>
    <d v="2015-10-11T15:29:05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x v="2638"/>
    <b v="0"/>
    <n v="16"/>
    <b v="1"/>
    <s v="food/small batch"/>
    <n v="182"/>
    <n v="34.130000000000003"/>
    <x v="4"/>
    <s v="small batch"/>
    <x v="2638"/>
    <d v="2016-04-20T18:45:5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2"/>
    <x v="2639"/>
    <b v="0"/>
    <n v="28"/>
    <b v="1"/>
    <s v="music/metal"/>
    <n v="218"/>
    <n v="19.46"/>
    <x v="7"/>
    <s v="metal"/>
    <x v="2639"/>
    <d v="2016-10-25T19:00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3"/>
    <x v="2640"/>
    <b v="0"/>
    <n v="19"/>
    <b v="1"/>
    <s v="music/rock"/>
    <n v="156"/>
    <n v="28.68"/>
    <x v="7"/>
    <s v="rock"/>
    <x v="2640"/>
    <d v="2012-08-07T17:01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599"/>
    <x v="2641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x v="2642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x v="2643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x v="264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x v="2645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x v="2646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x v="2647"/>
    <b v="0"/>
    <n v="9"/>
    <b v="1"/>
    <s v="theater/plays"/>
    <n v="106"/>
    <n v="58.9"/>
    <x v="6"/>
    <s v="plays"/>
    <x v="2647"/>
    <d v="2014-11-05T21:22:25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x v="2648"/>
    <b v="0"/>
    <n v="7"/>
    <b v="1"/>
    <s v="theater/plays"/>
    <n v="106"/>
    <n v="75.709999999999994"/>
    <x v="6"/>
    <s v="plays"/>
    <x v="2648"/>
    <d v="2015-08-09T16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0"/>
    <x v="2649"/>
    <b v="0"/>
    <n v="11"/>
    <b v="0"/>
    <s v="food/food trucks"/>
    <n v="11"/>
    <n v="48.18"/>
    <x v="4"/>
    <s v="food trucks"/>
    <x v="2649"/>
    <d v="2015-11-16T16:04:58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1"/>
    <x v="2650"/>
    <b v="0"/>
    <n v="12"/>
    <b v="0"/>
    <s v="food/food trucks"/>
    <n v="9"/>
    <n v="44.17"/>
    <x v="4"/>
    <s v="food trucks"/>
    <x v="2650"/>
    <d v="2014-05-02T22:52:53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x v="2651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x v="2652"/>
    <b v="0"/>
    <n v="11"/>
    <b v="0"/>
    <s v="theater/plays"/>
    <n v="11"/>
    <n v="47.91"/>
    <x v="6"/>
    <s v="plays"/>
    <x v="2652"/>
    <d v="2016-05-22T19:34:3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4"/>
    <x v="2653"/>
    <b v="1"/>
    <n v="18"/>
    <b v="1"/>
    <s v="theater/plays"/>
    <n v="175"/>
    <n v="29.17"/>
    <x v="6"/>
    <s v="plays"/>
    <x v="2653"/>
    <d v="2014-10-07T18:26:15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5"/>
    <x v="2654"/>
    <b v="0"/>
    <n v="35"/>
    <b v="1"/>
    <s v="film &amp; video/television"/>
    <n v="105"/>
    <n v="15"/>
    <x v="5"/>
    <s v="television"/>
    <x v="2654"/>
    <d v="2016-02-15T16:51:23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6"/>
    <x v="2655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x v="2656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38"/>
    <x v="2657"/>
    <b v="0"/>
    <n v="16"/>
    <b v="1"/>
    <s v="music/rock"/>
    <n v="104"/>
    <n v="32.5"/>
    <x v="7"/>
    <s v="rock"/>
    <x v="2657"/>
    <d v="2016-07-13T19:14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39"/>
    <x v="2658"/>
    <b v="0"/>
    <n v="11"/>
    <b v="1"/>
    <s v="music/rock"/>
    <n v="104"/>
    <n v="47.27"/>
    <x v="7"/>
    <s v="rock"/>
    <x v="2658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0"/>
    <x v="2659"/>
    <b v="0"/>
    <n v="9"/>
    <b v="1"/>
    <s v="theater/plays"/>
    <n v="104"/>
    <n v="57.78"/>
    <x v="6"/>
    <s v="plays"/>
    <x v="2659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41"/>
    <x v="2660"/>
    <b v="0"/>
    <n v="11"/>
    <b v="0"/>
    <s v="theater/plays"/>
    <n v="3"/>
    <n v="47.27"/>
    <x v="6"/>
    <s v="plays"/>
    <x v="2660"/>
    <d v="2016-12-06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42"/>
    <x v="2661"/>
    <b v="0"/>
    <n v="8"/>
    <b v="0"/>
    <s v="music/jazz"/>
    <n v="3"/>
    <n v="65"/>
    <x v="7"/>
    <s v="jazz"/>
    <x v="2661"/>
    <d v="2012-07-23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x v="2662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x v="2663"/>
    <b v="0"/>
    <n v="10"/>
    <b v="1"/>
    <s v="music/indie rock"/>
    <n v="103"/>
    <n v="51.6"/>
    <x v="7"/>
    <s v="indie rock"/>
    <x v="2663"/>
    <d v="2011-01-16T01:51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5"/>
    <x v="2664"/>
    <b v="0"/>
    <n v="5"/>
    <b v="0"/>
    <s v="photography/people"/>
    <n v="17"/>
    <n v="101.8"/>
    <x v="2"/>
    <s v="people"/>
    <x v="2664"/>
    <d v="2016-02-13T04:42:12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6"/>
    <x v="2665"/>
    <b v="0"/>
    <n v="6"/>
    <b v="0"/>
    <s v="photography/photobooks"/>
    <n v="2"/>
    <n v="84.83"/>
    <x v="2"/>
    <s v="photobooks"/>
    <x v="2665"/>
    <d v="2016-07-25T19:00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x v="2666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x v="2667"/>
    <b v="0"/>
    <n v="17"/>
    <b v="1"/>
    <s v="theater/plays"/>
    <n v="202"/>
    <n v="29.71"/>
    <x v="6"/>
    <s v="plays"/>
    <x v="2667"/>
    <d v="2015-07-10T18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49"/>
    <x v="2668"/>
    <b v="0"/>
    <n v="22"/>
    <b v="1"/>
    <s v="theater/plays"/>
    <n v="144"/>
    <n v="22.91"/>
    <x v="6"/>
    <s v="plays"/>
    <x v="2668"/>
    <d v="2015-06-26T21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50"/>
    <x v="2669"/>
    <b v="0"/>
    <n v="10"/>
    <b v="0"/>
    <s v="theater/plays"/>
    <n v="20"/>
    <n v="50.4"/>
    <x v="6"/>
    <s v="plays"/>
    <x v="2669"/>
    <d v="2016-07-04T04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x v="2670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x v="2671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x v="2672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x v="2673"/>
    <b v="0"/>
    <n v="8"/>
    <b v="1"/>
    <s v="theater/plays"/>
    <n v="100"/>
    <n v="62.63"/>
    <x v="6"/>
    <s v="plays"/>
    <x v="2673"/>
    <d v="2016-08-31T20:46:11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55"/>
    <x v="2674"/>
    <b v="0"/>
    <n v="20"/>
    <b v="1"/>
    <s v="music/rock"/>
    <n v="143"/>
    <n v="25"/>
    <x v="7"/>
    <s v="rock"/>
    <x v="2674"/>
    <d v="2011-03-04T12:57:07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6"/>
    <x v="2675"/>
    <b v="0"/>
    <n v="7"/>
    <b v="1"/>
    <s v="film &amp; video/shorts"/>
    <n v="100"/>
    <n v="71.430000000000007"/>
    <x v="5"/>
    <s v="shorts"/>
    <x v="2675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x v="2657"/>
    <x v="2676"/>
    <b v="0"/>
    <n v="1"/>
    <b v="0"/>
    <s v="film &amp; video/science fiction"/>
    <n v="100"/>
    <n v="500"/>
    <x v="5"/>
    <s v="science fiction"/>
    <x v="2676"/>
    <d v="2015-07-12T22:06:12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8"/>
    <x v="2677"/>
    <b v="0"/>
    <n v="6"/>
    <b v="1"/>
    <s v="theater/musical"/>
    <n v="100"/>
    <n v="83.33"/>
    <x v="6"/>
    <s v="musical"/>
    <x v="2677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59"/>
    <x v="2678"/>
    <b v="0"/>
    <n v="8"/>
    <b v="1"/>
    <s v="theater/spaces"/>
    <n v="100"/>
    <n v="62.5"/>
    <x v="6"/>
    <s v="spaces"/>
    <x v="2678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0"/>
    <x v="2679"/>
    <b v="0"/>
    <n v="12"/>
    <b v="1"/>
    <s v="theater/plays"/>
    <n v="100"/>
    <n v="41.67"/>
    <x v="6"/>
    <s v="plays"/>
    <x v="2679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x v="2661"/>
    <x v="2680"/>
    <b v="0"/>
    <n v="9"/>
    <b v="1"/>
    <s v="theater/plays"/>
    <n v="100"/>
    <n v="55.56"/>
    <x v="6"/>
    <s v="plays"/>
    <x v="2680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2"/>
    <x v="2681"/>
    <b v="0"/>
    <n v="14"/>
    <b v="1"/>
    <s v="theater/plays"/>
    <n v="100"/>
    <n v="35.71"/>
    <x v="6"/>
    <s v="plays"/>
    <x v="2681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3"/>
    <x v="2682"/>
    <b v="0"/>
    <n v="17"/>
    <b v="1"/>
    <s v="theater/plays"/>
    <n v="100"/>
    <n v="29.41"/>
    <x v="6"/>
    <s v="plays"/>
    <x v="2682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4"/>
    <x v="2683"/>
    <b v="0"/>
    <n v="3"/>
    <b v="1"/>
    <s v="theater/musical"/>
    <n v="100"/>
    <n v="166.67"/>
    <x v="6"/>
    <s v="musical"/>
    <x v="2683"/>
    <d v="2015-08-10T23:00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65"/>
    <x v="2684"/>
    <b v="0"/>
    <n v="17"/>
    <b v="0"/>
    <s v="theater/plays"/>
    <n v="9"/>
    <n v="29.41"/>
    <x v="6"/>
    <s v="plays"/>
    <x v="2684"/>
    <d v="2014-08-25T21:00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66"/>
    <x v="2685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x v="2686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x v="2687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x v="268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x v="2689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x v="2690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x v="2691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x v="2692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x v="2693"/>
    <b v="0"/>
    <n v="17"/>
    <b v="1"/>
    <s v="theater/plays"/>
    <n v="138"/>
    <n v="28.32"/>
    <x v="6"/>
    <s v="plays"/>
    <x v="2693"/>
    <d v="2016-03-01T23:59:0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5"/>
    <x v="2694"/>
    <b v="0"/>
    <n v="8"/>
    <b v="0"/>
    <s v="theater/musical"/>
    <n v="5"/>
    <n v="60.13"/>
    <x v="6"/>
    <s v="musical"/>
    <x v="2694"/>
    <d v="2015-06-16T23:30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6"/>
    <x v="2695"/>
    <b v="0"/>
    <n v="4"/>
    <b v="0"/>
    <s v="technology/wearables"/>
    <n v="1"/>
    <n v="120.25"/>
    <x v="0"/>
    <s v="wearables"/>
    <x v="2695"/>
    <d v="2017-02-20T04:37:48"/>
    <x v="9"/>
  </r>
  <r>
    <n v="452"/>
    <s v="Lost in the Shadows"/>
    <s v="A man must find his way out of the depths of the shadows by using the aid of a little girl."/>
    <n v="750"/>
    <n v="480"/>
    <x v="2"/>
    <s v="US"/>
    <s v="USD"/>
    <x v="2677"/>
    <x v="2696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8"/>
    <x v="2697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x v="2698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x v="2699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x v="2700"/>
    <b v="0"/>
    <n v="31"/>
    <b v="1"/>
    <s v="theater/plays"/>
    <n v="149"/>
    <n v="15.13"/>
    <x v="6"/>
    <s v="plays"/>
    <x v="2700"/>
    <d v="2016-03-13T22:00:00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2"/>
    <x v="2701"/>
    <b v="0"/>
    <n v="13"/>
    <b v="0"/>
    <s v="theater/plays"/>
    <n v="5"/>
    <n v="35.92"/>
    <x v="6"/>
    <s v="plays"/>
    <x v="2701"/>
    <d v="2014-12-21T17:43:33"/>
    <x v="9"/>
  </r>
  <r>
    <n v="992"/>
    <s v="WairConditioning"/>
    <s v="The HOTTEST and COOLEST thing yet! WairConditioning... an entirely new level of comfortability!"/>
    <n v="100000"/>
    <n v="467"/>
    <x v="2"/>
    <s v="US"/>
    <s v="USD"/>
    <x v="2683"/>
    <x v="2702"/>
    <b v="0"/>
    <n v="4"/>
    <b v="0"/>
    <s v="technology/wearables"/>
    <n v="0"/>
    <n v="116.75"/>
    <x v="0"/>
    <s v="wearables"/>
    <x v="2702"/>
    <d v="2016-05-07T21:11:59"/>
    <x v="9"/>
  </r>
  <r>
    <n v="2161"/>
    <s v="CallMeGhost DEBUT ALBUM preorder!"/>
    <s v="We're trying to fund hard copies of our debut album!"/>
    <n v="400"/>
    <n v="463"/>
    <x v="0"/>
    <s v="US"/>
    <s v="USD"/>
    <x v="2684"/>
    <x v="2703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5"/>
    <x v="2704"/>
    <b v="0"/>
    <n v="8"/>
    <b v="0"/>
    <s v="technology/web"/>
    <n v="1"/>
    <n v="57.88"/>
    <x v="0"/>
    <s v="web"/>
    <x v="2704"/>
    <d v="2015-01-15T19:2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86"/>
    <x v="2705"/>
    <b v="0"/>
    <n v="15"/>
    <b v="1"/>
    <s v="theater/plays"/>
    <n v="184"/>
    <n v="30.67"/>
    <x v="6"/>
    <s v="plays"/>
    <x v="2705"/>
    <d v="2016-02-13T19:02:06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87"/>
    <x v="2706"/>
    <b v="0"/>
    <n v="15"/>
    <b v="1"/>
    <s v="film &amp; video/shorts"/>
    <n v="153"/>
    <n v="30.67"/>
    <x v="5"/>
    <s v="shorts"/>
    <x v="2706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8"/>
    <x v="2707"/>
    <b v="0"/>
    <n v="21"/>
    <b v="1"/>
    <s v="film &amp; video/shorts"/>
    <n v="131"/>
    <n v="21.9"/>
    <x v="5"/>
    <s v="shorts"/>
    <x v="2707"/>
    <d v="2012-02-26T00:07:21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89"/>
    <x v="2708"/>
    <b v="0"/>
    <n v="12"/>
    <b v="0"/>
    <s v="theater/plays"/>
    <n v="8"/>
    <n v="38.33"/>
    <x v="6"/>
    <s v="plays"/>
    <x v="2708"/>
    <d v="2014-10-22T15:36:5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90"/>
    <x v="2709"/>
    <b v="0"/>
    <n v="13"/>
    <b v="0"/>
    <s v="food/food trucks"/>
    <n v="3"/>
    <n v="35.380000000000003"/>
    <x v="4"/>
    <s v="food trucks"/>
    <x v="2709"/>
    <d v="2015-08-22T03:59:0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91"/>
    <x v="2710"/>
    <b v="0"/>
    <n v="6"/>
    <b v="0"/>
    <s v="food/food trucks"/>
    <n v="2"/>
    <n v="76.67"/>
    <x v="4"/>
    <s v="food trucks"/>
    <x v="2710"/>
    <d v="2015-08-18T21:01:15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x v="2711"/>
    <b v="0"/>
    <n v="9"/>
    <b v="0"/>
    <s v="theater/musical"/>
    <n v="30"/>
    <n v="50.56"/>
    <x v="6"/>
    <s v="musical"/>
    <x v="2711"/>
    <d v="2015-04-03T21:48:59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x v="2712"/>
    <b v="0"/>
    <n v="14"/>
    <b v="0"/>
    <s v="theater/plays"/>
    <n v="38"/>
    <n v="32.36"/>
    <x v="6"/>
    <s v="plays"/>
    <x v="2712"/>
    <d v="2017-03-01T19:00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x v="2713"/>
    <b v="0"/>
    <n v="14"/>
    <b v="0"/>
    <s v="theater/plays"/>
    <n v="2"/>
    <n v="32.36"/>
    <x v="6"/>
    <s v="plays"/>
    <x v="2713"/>
    <d v="2016-09-18T19:51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x v="2714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x v="2715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6"/>
    <x v="2716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7"/>
    <x v="2717"/>
    <b v="0"/>
    <n v="7"/>
    <b v="0"/>
    <s v="theater/plays"/>
    <n v="18"/>
    <n v="64.290000000000006"/>
    <x v="6"/>
    <s v="plays"/>
    <x v="2717"/>
    <d v="2014-07-05T14:22:27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8"/>
    <x v="2718"/>
    <b v="0"/>
    <n v="11"/>
    <b v="0"/>
    <s v="publishing/fiction"/>
    <n v="9"/>
    <n v="40.450000000000003"/>
    <x v="1"/>
    <s v="fiction"/>
    <x v="2718"/>
    <d v="2015-04-03T15:38:00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9"/>
    <x v="2719"/>
    <b v="0"/>
    <n v="10"/>
    <b v="0"/>
    <s v="publishing/translations"/>
    <n v="7"/>
    <n v="44.5"/>
    <x v="1"/>
    <s v="translations"/>
    <x v="2719"/>
    <d v="2016-10-09T10:56:59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0"/>
    <x v="2720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1"/>
    <x v="2721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x v="2722"/>
    <b v="0"/>
    <n v="9"/>
    <b v="0"/>
    <s v="theater/plays"/>
    <n v="22"/>
    <n v="48.56"/>
    <x v="6"/>
    <s v="plays"/>
    <x v="2722"/>
    <d v="2015-09-16T05:37:27"/>
    <x v="9"/>
  </r>
  <r>
    <n v="819"/>
    <s v="Winter Tour"/>
    <s v="We are touring the Southeast in support of our new EP"/>
    <n v="400"/>
    <n v="435"/>
    <x v="0"/>
    <s v="US"/>
    <s v="USD"/>
    <x v="2703"/>
    <x v="2723"/>
    <b v="0"/>
    <n v="14"/>
    <b v="1"/>
    <s v="music/rock"/>
    <n v="109"/>
    <n v="31.07"/>
    <x v="7"/>
    <s v="rock"/>
    <x v="2723"/>
    <d v="2013-12-21T04:44:00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4"/>
    <x v="2724"/>
    <b v="0"/>
    <n v="10"/>
    <b v="0"/>
    <s v="film &amp; video/drama"/>
    <n v="16"/>
    <n v="43.5"/>
    <x v="5"/>
    <s v="drama"/>
    <x v="2724"/>
    <d v="2014-08-16T23:42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5"/>
    <x v="2725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x v="2726"/>
    <b v="0"/>
    <n v="4"/>
    <b v="0"/>
    <s v="technology/gadgets"/>
    <n v="2"/>
    <n v="108.25"/>
    <x v="0"/>
    <s v="gadgets"/>
    <x v="2726"/>
    <d v="2016-12-29T22:01:4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07"/>
    <x v="2727"/>
    <b v="0"/>
    <n v="20"/>
    <b v="1"/>
    <s v="theater/plays"/>
    <n v="143"/>
    <n v="21.5"/>
    <x v="6"/>
    <s v="plays"/>
    <x v="2727"/>
    <d v="2015-07-05T15:38:37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08"/>
    <x v="2728"/>
    <b v="0"/>
    <n v="14"/>
    <b v="1"/>
    <s v="theater/plays"/>
    <n v="129"/>
    <n v="30.71"/>
    <x v="6"/>
    <s v="plays"/>
    <x v="2728"/>
    <d v="2015-11-30T22:3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09"/>
    <x v="2729"/>
    <b v="0"/>
    <n v="9"/>
    <b v="1"/>
    <s v="food/small batch"/>
    <n v="108"/>
    <n v="47.78"/>
    <x v="4"/>
    <s v="small batch"/>
    <x v="2729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10"/>
    <x v="2730"/>
    <b v="0"/>
    <n v="10"/>
    <b v="0"/>
    <s v="theater/spaces"/>
    <n v="57"/>
    <n v="43"/>
    <x v="6"/>
    <s v="spaces"/>
    <x v="2730"/>
    <d v="2015-04-01T12:22:05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11"/>
    <x v="2731"/>
    <b v="0"/>
    <n v="13"/>
    <b v="0"/>
    <s v="theater/plays"/>
    <n v="34"/>
    <n v="33.08"/>
    <x v="6"/>
    <s v="plays"/>
    <x v="2731"/>
    <d v="2015-02-28T12:00:0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12"/>
    <x v="2732"/>
    <b v="0"/>
    <n v="12"/>
    <b v="0"/>
    <s v="film &amp; video/animation"/>
    <n v="1"/>
    <n v="35.83"/>
    <x v="5"/>
    <s v="animation"/>
    <x v="2732"/>
    <d v="2014-09-11T06:14:57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x v="2733"/>
    <b v="0"/>
    <n v="7"/>
    <b v="0"/>
    <s v="theater/plays"/>
    <n v="28"/>
    <n v="61"/>
    <x v="6"/>
    <s v="plays"/>
    <x v="2733"/>
    <d v="2015-05-25T21:38:16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4"/>
    <x v="2734"/>
    <b v="0"/>
    <n v="9"/>
    <b v="0"/>
    <s v="theater/musical"/>
    <n v="9"/>
    <n v="47.33"/>
    <x v="6"/>
    <s v="musical"/>
    <x v="2734"/>
    <d v="2015-01-02T16:13:3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5"/>
    <x v="2735"/>
    <b v="0"/>
    <n v="8"/>
    <b v="0"/>
    <s v="technology/web"/>
    <n v="0"/>
    <n v="53.25"/>
    <x v="0"/>
    <s v="web"/>
    <x v="2735"/>
    <d v="2015-05-04T01:40:38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16"/>
    <x v="2736"/>
    <b v="0"/>
    <n v="8"/>
    <b v="1"/>
    <s v="film &amp; video/shorts"/>
    <n v="106"/>
    <n v="53.13"/>
    <x v="5"/>
    <s v="shorts"/>
    <x v="2736"/>
    <d v="2011-07-12T03:14:42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7"/>
    <x v="2737"/>
    <b v="0"/>
    <n v="9"/>
    <b v="1"/>
    <s v="music/electronic music"/>
    <n v="101"/>
    <n v="47.22"/>
    <x v="7"/>
    <s v="electronic music"/>
    <x v="2737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18"/>
    <x v="2738"/>
    <b v="0"/>
    <n v="8"/>
    <b v="0"/>
    <s v="theater/plays"/>
    <n v="24"/>
    <n v="53.13"/>
    <x v="6"/>
    <s v="plays"/>
    <x v="2738"/>
    <d v="2015-11-28T21:22:21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9"/>
    <x v="2739"/>
    <b v="0"/>
    <n v="24"/>
    <b v="0"/>
    <s v="games/video games"/>
    <n v="5"/>
    <n v="17.71"/>
    <x v="3"/>
    <s v="video games"/>
    <x v="2739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20"/>
    <x v="2740"/>
    <b v="0"/>
    <n v="7"/>
    <b v="0"/>
    <s v="games/mobile games"/>
    <n v="0"/>
    <n v="60.71"/>
    <x v="3"/>
    <s v="mobile games"/>
    <x v="2740"/>
    <d v="2015-04-30T16:00:5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x v="2741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x v="2722"/>
    <x v="2742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x v="2743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x v="2744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x v="2745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x v="2746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x v="2747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x v="2748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x v="2729"/>
    <x v="2749"/>
    <b v="0"/>
    <n v="8"/>
    <b v="1"/>
    <s v="film &amp; video/television"/>
    <n v="117"/>
    <n v="51.25"/>
    <x v="5"/>
    <s v="television"/>
    <x v="2749"/>
    <d v="2015-01-01T07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0"/>
    <x v="2750"/>
    <b v="0"/>
    <n v="10"/>
    <b v="0"/>
    <s v="theater/plays"/>
    <n v="24"/>
    <n v="41"/>
    <x v="6"/>
    <s v="plays"/>
    <x v="2750"/>
    <d v="2017-03-06T06:58:27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31"/>
    <x v="2751"/>
    <b v="0"/>
    <n v="1"/>
    <b v="0"/>
    <s v="games/video games"/>
    <n v="1"/>
    <n v="410"/>
    <x v="3"/>
    <s v="video games"/>
    <x v="2751"/>
    <d v="2014-08-02T15:49:4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x v="2752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x v="2753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x v="2734"/>
    <x v="2754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5"/>
    <x v="2755"/>
    <b v="0"/>
    <n v="5"/>
    <b v="0"/>
    <s v="film &amp; video/science fiction"/>
    <n v="13"/>
    <n v="80.599999999999994"/>
    <x v="5"/>
    <s v="science fiction"/>
    <x v="2755"/>
    <d v="2014-07-01T19:00:00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6"/>
    <x v="2756"/>
    <b v="0"/>
    <n v="5"/>
    <b v="0"/>
    <s v="publishing/translations"/>
    <n v="8"/>
    <n v="80.599999999999994"/>
    <x v="1"/>
    <s v="translations"/>
    <x v="2756"/>
    <d v="2014-12-19T19:31:28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7"/>
    <x v="2757"/>
    <b v="0"/>
    <n v="31"/>
    <b v="0"/>
    <s v="technology/wearables"/>
    <n v="3"/>
    <n v="13"/>
    <x v="0"/>
    <s v="wearables"/>
    <x v="2757"/>
    <d v="2017-01-10T16:31:21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x v="2758"/>
    <b v="0"/>
    <n v="4"/>
    <b v="0"/>
    <s v="theater/musical"/>
    <n v="4"/>
    <n v="100.5"/>
    <x v="6"/>
    <s v="musical"/>
    <x v="2758"/>
    <d v="2016-03-11T22:20:43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39"/>
    <x v="2759"/>
    <b v="0"/>
    <n v="5"/>
    <b v="0"/>
    <s v="film &amp; video/drama"/>
    <n v="40"/>
    <n v="80.2"/>
    <x v="5"/>
    <s v="drama"/>
    <x v="2759"/>
    <d v="2015-06-21T00:50:59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40"/>
    <x v="2760"/>
    <b v="0"/>
    <n v="13"/>
    <b v="0"/>
    <s v="film &amp; video/drama"/>
    <n v="33"/>
    <n v="30.85"/>
    <x v="5"/>
    <s v="drama"/>
    <x v="2760"/>
    <d v="2015-04-13T19:00:00"/>
    <x v="9"/>
  </r>
  <r>
    <n v="2479"/>
    <s v="FUEL FAKE NATIVES"/>
    <s v="Fake Natives is headed on tour this summer. Help them fill their tank with fossil fuels."/>
    <n v="300"/>
    <n v="400.33"/>
    <x v="0"/>
    <s v="US"/>
    <s v="USD"/>
    <x v="2741"/>
    <x v="2761"/>
    <b v="0"/>
    <n v="16"/>
    <b v="1"/>
    <s v="music/indie rock"/>
    <n v="133"/>
    <n v="25.02"/>
    <x v="7"/>
    <s v="indie rock"/>
    <x v="2761"/>
    <d v="2012-07-28T02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2"/>
    <x v="2762"/>
    <b v="0"/>
    <n v="13"/>
    <b v="1"/>
    <s v="theater/plays"/>
    <n v="100"/>
    <n v="30.77"/>
    <x v="6"/>
    <s v="plays"/>
    <x v="2762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3"/>
    <x v="2763"/>
    <b v="0"/>
    <n v="6"/>
    <b v="0"/>
    <s v="theater/plays"/>
    <n v="16"/>
    <n v="66.67"/>
    <x v="6"/>
    <s v="plays"/>
    <x v="2763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4"/>
    <x v="2764"/>
    <b v="0"/>
    <n v="5"/>
    <b v="0"/>
    <s v="theater/plays"/>
    <n v="11"/>
    <n v="80"/>
    <x v="6"/>
    <s v="plays"/>
    <x v="2764"/>
    <d v="2017-02-28T08:51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5"/>
    <x v="2765"/>
    <b v="0"/>
    <n v="6"/>
    <b v="0"/>
    <s v="publishing/fiction"/>
    <n v="3"/>
    <n v="66.67"/>
    <x v="1"/>
    <s v="fiction"/>
    <x v="2765"/>
    <d v="2010-10-15T04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6"/>
    <x v="2766"/>
    <b v="0"/>
    <n v="3"/>
    <b v="0"/>
    <s v="film &amp; video/animation"/>
    <n v="1"/>
    <n v="133.33000000000001"/>
    <x v="5"/>
    <s v="animation"/>
    <x v="2766"/>
    <d v="2012-05-25T14:14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x v="2767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x v="2768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x v="2769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0"/>
    <x v="2770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1"/>
    <x v="2771"/>
    <b v="0"/>
    <n v="6"/>
    <b v="0"/>
    <s v="theater/plays"/>
    <n v="19"/>
    <n v="64.17"/>
    <x v="6"/>
    <s v="plays"/>
    <x v="2771"/>
    <d v="2015-04-29T14:07:06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2"/>
    <x v="2772"/>
    <b v="0"/>
    <n v="15"/>
    <b v="1"/>
    <s v="theater/plays"/>
    <n v="127"/>
    <n v="25.4"/>
    <x v="6"/>
    <s v="plays"/>
    <x v="2772"/>
    <d v="2016-02-18T21:30:00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3"/>
    <x v="2773"/>
    <b v="0"/>
    <n v="12"/>
    <b v="0"/>
    <s v="photography/people"/>
    <n v="5"/>
    <n v="31.75"/>
    <x v="2"/>
    <s v="people"/>
    <x v="2773"/>
    <d v="2014-07-09T17:24:25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4"/>
    <x v="2774"/>
    <b v="0"/>
    <n v="7"/>
    <b v="0"/>
    <s v="film &amp; video/drama"/>
    <n v="58"/>
    <n v="54.29"/>
    <x v="5"/>
    <s v="drama"/>
    <x v="2774"/>
    <d v="2015-02-08T19:38:4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5"/>
    <x v="2775"/>
    <b v="0"/>
    <n v="8"/>
    <b v="0"/>
    <s v="publishing/children's books"/>
    <n v="19"/>
    <n v="47.5"/>
    <x v="1"/>
    <s v="children's books"/>
    <x v="2775"/>
    <d v="2012-08-26T21:37:03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6"/>
    <x v="2776"/>
    <b v="1"/>
    <n v="9"/>
    <b v="0"/>
    <s v="photography/photobooks"/>
    <n v="11"/>
    <n v="42.22"/>
    <x v="2"/>
    <s v="photobooks"/>
    <x v="2776"/>
    <d v="2015-03-01T21:47:19"/>
    <x v="9"/>
  </r>
  <r>
    <n v="963"/>
    <s v="The Ultimate Learning Center"/>
    <s v="WE are molding an educated, motivated, non violent GENERATION!"/>
    <n v="35000"/>
    <n v="377"/>
    <x v="2"/>
    <s v="US"/>
    <s v="USD"/>
    <x v="2757"/>
    <x v="2777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x v="2758"/>
    <x v="2778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9"/>
    <x v="2779"/>
    <b v="0"/>
    <n v="7"/>
    <b v="0"/>
    <s v="theater/spaces"/>
    <n v="0"/>
    <n v="53.71"/>
    <x v="6"/>
    <s v="spaces"/>
    <x v="2779"/>
    <d v="2014-12-27T01:40:44"/>
    <x v="9"/>
  </r>
  <r>
    <n v="3470"/>
    <s v="She Kills Monsters"/>
    <s v="The New Artist's Circle is a theatre company dedicated to bringing the arts to young people."/>
    <n v="250"/>
    <n v="375"/>
    <x v="0"/>
    <s v="US"/>
    <s v="USD"/>
    <x v="2760"/>
    <x v="2780"/>
    <b v="0"/>
    <n v="9"/>
    <b v="1"/>
    <s v="theater/plays"/>
    <n v="150"/>
    <n v="41.67"/>
    <x v="6"/>
    <s v="plays"/>
    <x v="2780"/>
    <d v="2016-07-15T21:38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1"/>
    <x v="2781"/>
    <b v="0"/>
    <n v="7"/>
    <b v="1"/>
    <s v="publishing/nonfiction"/>
    <n v="125"/>
    <n v="53.57"/>
    <x v="1"/>
    <s v="nonfiction"/>
    <x v="2781"/>
    <d v="2014-07-14T19:32:39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2"/>
    <x v="2782"/>
    <b v="0"/>
    <n v="9"/>
    <b v="0"/>
    <s v="music/jazz"/>
    <n v="6"/>
    <n v="41.67"/>
    <x v="7"/>
    <s v="jazz"/>
    <x v="2782"/>
    <d v="2012-03-01T04:59:00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3"/>
    <x v="2783"/>
    <b v="0"/>
    <n v="4"/>
    <b v="0"/>
    <s v="theater/plays"/>
    <n v="4"/>
    <n v="93.75"/>
    <x v="6"/>
    <s v="plays"/>
    <x v="2783"/>
    <d v="2017-04-14T04:59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x v="2784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x v="2785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x v="2786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x v="2787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x v="2788"/>
    <b v="0"/>
    <n v="11"/>
    <b v="0"/>
    <s v="games/mobile games"/>
    <n v="10"/>
    <n v="32.82"/>
    <x v="3"/>
    <s v="mobile games"/>
    <x v="2788"/>
    <d v="2016-01-31T04:17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69"/>
    <x v="2789"/>
    <b v="0"/>
    <n v="15"/>
    <b v="0"/>
    <s v="music/faith"/>
    <n v="103"/>
    <n v="24"/>
    <x v="7"/>
    <s v="faith"/>
    <x v="2789"/>
    <d v="2017-03-24T05:00:23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x v="2790"/>
    <b v="0"/>
    <n v="6"/>
    <b v="0"/>
    <s v="publishing/fiction"/>
    <n v="2"/>
    <n v="60"/>
    <x v="1"/>
    <s v="fiction"/>
    <x v="2790"/>
    <d v="2014-01-05T13:31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71"/>
    <x v="2791"/>
    <b v="0"/>
    <n v="3"/>
    <b v="0"/>
    <s v="film &amp; video/drama"/>
    <n v="1"/>
    <n v="120"/>
    <x v="5"/>
    <s v="drama"/>
    <x v="2791"/>
    <d v="2015-08-20T20:06:00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x v="2792"/>
    <b v="0"/>
    <n v="10"/>
    <b v="0"/>
    <s v="film &amp; video/science fiction"/>
    <n v="1"/>
    <n v="35.9"/>
    <x v="5"/>
    <s v="science fiction"/>
    <x v="2792"/>
    <d v="2014-12-02T15:04:04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3"/>
    <x v="2793"/>
    <b v="0"/>
    <n v="14"/>
    <b v="0"/>
    <s v="theater/plays"/>
    <n v="18"/>
    <n v="25.57"/>
    <x v="6"/>
    <s v="plays"/>
    <x v="2793"/>
    <d v="2014-08-12T01:53:58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4"/>
    <x v="2794"/>
    <b v="0"/>
    <n v="5"/>
    <b v="0"/>
    <s v="technology/space exploration"/>
    <n v="1"/>
    <n v="71.599999999999994"/>
    <x v="0"/>
    <s v="space exploration"/>
    <x v="2794"/>
    <d v="2016-12-21T14:59:03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x v="2795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x v="2796"/>
    <b v="0"/>
    <n v="14"/>
    <b v="1"/>
    <s v="technology/space exploration"/>
    <n v="102"/>
    <n v="25.21"/>
    <x v="0"/>
    <s v="space exploration"/>
    <x v="2796"/>
    <d v="2015-01-15T21:54:5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x v="2797"/>
    <b v="0"/>
    <n v="10"/>
    <b v="1"/>
    <s v="theater/musical"/>
    <n v="100"/>
    <n v="35.1"/>
    <x v="6"/>
    <s v="musical"/>
    <x v="2797"/>
    <d v="2015-07-11T03:59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x v="2798"/>
    <b v="0"/>
    <n v="9"/>
    <b v="0"/>
    <s v="publishing/fiction"/>
    <n v="70"/>
    <n v="39"/>
    <x v="1"/>
    <s v="fiction"/>
    <x v="2798"/>
    <d v="2014-02-23T18:43:38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78"/>
    <x v="2799"/>
    <b v="0"/>
    <n v="10"/>
    <b v="1"/>
    <s v="theater/plays"/>
    <n v="140"/>
    <n v="35"/>
    <x v="6"/>
    <s v="plays"/>
    <x v="2799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79"/>
    <x v="2800"/>
    <b v="0"/>
    <n v="12"/>
    <b v="0"/>
    <s v="theater/plays"/>
    <n v="16"/>
    <n v="29.17"/>
    <x v="6"/>
    <s v="plays"/>
    <x v="2800"/>
    <d v="2015-03-08T12:57:05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80"/>
    <x v="2801"/>
    <b v="0"/>
    <n v="13"/>
    <b v="0"/>
    <s v="publishing/art books"/>
    <n v="4"/>
    <n v="26.92"/>
    <x v="1"/>
    <s v="art books"/>
    <x v="2801"/>
    <d v="2014-02-17T00:00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81"/>
    <x v="2802"/>
    <b v="0"/>
    <n v="3"/>
    <b v="0"/>
    <s v="technology/web"/>
    <n v="0"/>
    <n v="116.67"/>
    <x v="0"/>
    <s v="web"/>
    <x v="2802"/>
    <d v="2016-05-14T15:18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x v="2803"/>
    <b v="0"/>
    <n v="9"/>
    <b v="0"/>
    <s v="technology/web"/>
    <n v="0"/>
    <n v="38.44"/>
    <x v="0"/>
    <s v="web"/>
    <x v="2803"/>
    <d v="2015-01-18T01:12:00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3"/>
    <x v="2804"/>
    <b v="0"/>
    <n v="5"/>
    <b v="0"/>
    <s v="music/jazz"/>
    <n v="38"/>
    <n v="69"/>
    <x v="7"/>
    <s v="jazz"/>
    <x v="2804"/>
    <d v="2010-06-25T21:3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4"/>
    <x v="2805"/>
    <b v="0"/>
    <n v="5"/>
    <b v="0"/>
    <s v="film &amp; video/drama"/>
    <n v="0"/>
    <n v="69"/>
    <x v="5"/>
    <s v="drama"/>
    <x v="2805"/>
    <d v="2016-09-03T16:34:3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x v="2806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x v="2807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x v="2808"/>
    <b v="0"/>
    <n v="9"/>
    <b v="0"/>
    <s v="film &amp; video/science fiction"/>
    <n v="8"/>
    <n v="37.56"/>
    <x v="5"/>
    <s v="science fiction"/>
    <x v="2808"/>
    <d v="2015-08-11T13:00:52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88"/>
    <x v="2809"/>
    <b v="1"/>
    <n v="4"/>
    <b v="0"/>
    <s v="photography/photobooks"/>
    <n v="7"/>
    <n v="83.75"/>
    <x v="2"/>
    <s v="photobooks"/>
    <x v="2809"/>
    <d v="2014-10-29T22:57:51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89"/>
    <x v="2810"/>
    <b v="0"/>
    <n v="5"/>
    <b v="0"/>
    <s v="film &amp; video/animation"/>
    <n v="1"/>
    <n v="67"/>
    <x v="5"/>
    <s v="animation"/>
    <x v="2810"/>
    <d v="2012-04-10T22:36:27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90"/>
    <x v="2811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91"/>
    <x v="2812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x v="2813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x v="2814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x v="2815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x v="2816"/>
    <b v="0"/>
    <n v="4"/>
    <b v="0"/>
    <s v="technology/web"/>
    <n v="11"/>
    <n v="81.58"/>
    <x v="0"/>
    <s v="web"/>
    <x v="2816"/>
    <d v="2015-12-10T22:12:46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6"/>
    <x v="2817"/>
    <b v="0"/>
    <n v="3"/>
    <b v="0"/>
    <s v="food/food trucks"/>
    <n v="7"/>
    <n v="108.33"/>
    <x v="4"/>
    <s v="food trucks"/>
    <x v="2817"/>
    <d v="2015-09-06T02:36:46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7"/>
    <x v="2818"/>
    <b v="0"/>
    <n v="12"/>
    <b v="0"/>
    <s v="music/jazz"/>
    <n v="5"/>
    <n v="27.08"/>
    <x v="7"/>
    <s v="jazz"/>
    <x v="2818"/>
    <d v="2013-11-29T14:28:15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8"/>
    <x v="2819"/>
    <b v="0"/>
    <n v="3"/>
    <b v="0"/>
    <s v="film &amp; video/drama"/>
    <n v="4"/>
    <n v="108.33"/>
    <x v="5"/>
    <s v="drama"/>
    <x v="2819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9"/>
    <x v="2820"/>
    <b v="0"/>
    <n v="10"/>
    <b v="0"/>
    <s v="film &amp; video/drama"/>
    <n v="3"/>
    <n v="32.5"/>
    <x v="5"/>
    <s v="drama"/>
    <x v="2820"/>
    <d v="2015-08-30T05:28:00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0"/>
    <x v="2821"/>
    <b v="0"/>
    <n v="8"/>
    <b v="1"/>
    <s v="theater/plays"/>
    <n v="160"/>
    <n v="40"/>
    <x v="6"/>
    <s v="plays"/>
    <x v="2821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1"/>
    <x v="2822"/>
    <b v="0"/>
    <n v="11"/>
    <b v="0"/>
    <s v="theater/plays"/>
    <n v="32"/>
    <n v="29.09"/>
    <x v="6"/>
    <s v="plays"/>
    <x v="2822"/>
    <d v="2016-06-02T13:07:28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2"/>
    <x v="2823"/>
    <b v="0"/>
    <n v="13"/>
    <b v="0"/>
    <s v="publishing/translations"/>
    <n v="5"/>
    <n v="24.62"/>
    <x v="1"/>
    <s v="translations"/>
    <x v="2823"/>
    <d v="2014-12-04T01:31:39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x v="2824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x v="2825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x v="2826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x v="2827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7"/>
    <x v="2828"/>
    <b v="0"/>
    <n v="11"/>
    <b v="1"/>
    <s v="music/rock"/>
    <n v="103"/>
    <n v="28.18"/>
    <x v="7"/>
    <s v="rock"/>
    <x v="2828"/>
    <d v="2012-02-14T19:49:00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08"/>
    <x v="2829"/>
    <b v="0"/>
    <n v="17"/>
    <b v="1"/>
    <s v="technology/hardware"/>
    <n v="103"/>
    <n v="18.239999999999998"/>
    <x v="0"/>
    <s v="hardware"/>
    <x v="2829"/>
    <d v="2015-03-11T23:45:52"/>
    <x v="9"/>
  </r>
  <r>
    <n v="2424"/>
    <s v="Lily and Memphs"/>
    <s v="Great and creative food from the heart in the form of a sweet food truck!"/>
    <n v="25000"/>
    <n v="310"/>
    <x v="2"/>
    <s v="US"/>
    <s v="USD"/>
    <x v="2809"/>
    <x v="2830"/>
    <b v="0"/>
    <n v="9"/>
    <b v="0"/>
    <s v="food/food trucks"/>
    <n v="1"/>
    <n v="34.44"/>
    <x v="4"/>
    <s v="food trucks"/>
    <x v="2830"/>
    <d v="2014-10-27T21:25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10"/>
    <x v="2831"/>
    <b v="0"/>
    <n v="3"/>
    <b v="0"/>
    <s v="games/video games"/>
    <n v="0"/>
    <n v="103.33"/>
    <x v="3"/>
    <s v="video games"/>
    <x v="2831"/>
    <d v="2017-01-07T07:12:49"/>
    <x v="9"/>
  </r>
  <r>
    <n v="717"/>
    <s v="cool air belt"/>
    <s v="Cool air flowing under clothing keeps you cool."/>
    <n v="100000"/>
    <n v="305"/>
    <x v="2"/>
    <s v="US"/>
    <s v="USD"/>
    <x v="2811"/>
    <x v="283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x v="2833"/>
    <b v="0"/>
    <n v="14"/>
    <b v="0"/>
    <s v="music/indie rock"/>
    <n v="20"/>
    <n v="21.57"/>
    <x v="7"/>
    <s v="indie rock"/>
    <x v="2833"/>
    <d v="2011-09-06T20:39:10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3"/>
    <x v="2834"/>
    <b v="0"/>
    <n v="13"/>
    <b v="1"/>
    <s v="music/indie rock"/>
    <n v="241"/>
    <n v="23.15"/>
    <x v="7"/>
    <s v="indie rock"/>
    <x v="2834"/>
    <d v="2011-09-27T04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x v="2814"/>
    <x v="2835"/>
    <b v="0"/>
    <n v="8"/>
    <b v="1"/>
    <s v="music/rock"/>
    <n v="100"/>
    <n v="37.630000000000003"/>
    <x v="7"/>
    <s v="rock"/>
    <x v="2835"/>
    <d v="2012-10-17T20:17:39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5"/>
    <x v="2836"/>
    <b v="0"/>
    <n v="4"/>
    <b v="0"/>
    <s v="theater/plays"/>
    <n v="12"/>
    <n v="75.25"/>
    <x v="6"/>
    <s v="plays"/>
    <x v="2836"/>
    <d v="2014-10-17T19:10:10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6"/>
    <x v="2837"/>
    <b v="0"/>
    <n v="2"/>
    <b v="0"/>
    <s v="technology/web"/>
    <n v="3"/>
    <n v="150.5"/>
    <x v="0"/>
    <s v="web"/>
    <x v="2837"/>
    <d v="2016-11-17T19:28:06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7"/>
    <x v="2838"/>
    <b v="0"/>
    <n v="6"/>
    <b v="0"/>
    <s v="film &amp; video/animation"/>
    <n v="2"/>
    <n v="50.17"/>
    <x v="5"/>
    <s v="animation"/>
    <x v="2838"/>
    <d v="2015-08-21T11:47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18"/>
    <x v="2839"/>
    <b v="0"/>
    <n v="16"/>
    <b v="1"/>
    <s v="music/metal"/>
    <n v="100"/>
    <n v="18.75"/>
    <x v="7"/>
    <s v="metal"/>
    <x v="2839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19"/>
    <x v="2840"/>
    <b v="0"/>
    <n v="10"/>
    <b v="1"/>
    <s v="music/metal"/>
    <n v="100"/>
    <n v="30"/>
    <x v="7"/>
    <s v="metal"/>
    <x v="2840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0"/>
    <x v="2841"/>
    <b v="0"/>
    <n v="11"/>
    <b v="1"/>
    <s v="music/rock"/>
    <n v="100"/>
    <n v="27.27"/>
    <x v="7"/>
    <s v="rock"/>
    <x v="2841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1"/>
    <x v="2842"/>
    <b v="0"/>
    <n v="11"/>
    <b v="1"/>
    <s v="music/indie rock"/>
    <n v="100"/>
    <n v="27.27"/>
    <x v="7"/>
    <s v="indie rock"/>
    <x v="2842"/>
    <d v="2013-04-15T22:16:33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2"/>
    <x v="2843"/>
    <b v="0"/>
    <n v="10"/>
    <b v="1"/>
    <s v="theater/musical"/>
    <n v="100"/>
    <n v="30"/>
    <x v="6"/>
    <s v="musical"/>
    <x v="2843"/>
    <d v="2015-01-24T03:00:0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3"/>
    <x v="2844"/>
    <b v="0"/>
    <n v="5"/>
    <b v="0"/>
    <s v="theater/plays"/>
    <n v="60"/>
    <n v="60"/>
    <x v="6"/>
    <s v="plays"/>
    <x v="2844"/>
    <d v="2015-12-01T05:59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4"/>
    <x v="2845"/>
    <b v="0"/>
    <n v="5"/>
    <b v="0"/>
    <s v="theater/plays"/>
    <n v="50"/>
    <n v="60"/>
    <x v="6"/>
    <s v="plays"/>
    <x v="2845"/>
    <d v="2016-01-29T23:34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5"/>
    <x v="2846"/>
    <b v="0"/>
    <n v="12"/>
    <b v="0"/>
    <s v="theater/spaces"/>
    <n v="12"/>
    <n v="25"/>
    <x v="6"/>
    <s v="spaces"/>
    <x v="2846"/>
    <d v="2015-07-16T07:56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26"/>
    <x v="2847"/>
    <b v="0"/>
    <n v="1"/>
    <b v="0"/>
    <s v="technology/web"/>
    <n v="3"/>
    <n v="300"/>
    <x v="0"/>
    <s v="web"/>
    <x v="2847"/>
    <d v="2016-01-08T19:47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7"/>
    <x v="2848"/>
    <b v="0"/>
    <n v="1"/>
    <b v="0"/>
    <s v="theater/spaces"/>
    <n v="3"/>
    <n v="300"/>
    <x v="6"/>
    <s v="spaces"/>
    <x v="2848"/>
    <d v="2016-06-05T10:43:47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28"/>
    <x v="2849"/>
    <b v="0"/>
    <n v="1"/>
    <b v="0"/>
    <s v="technology/web"/>
    <n v="1"/>
    <n v="300"/>
    <x v="0"/>
    <s v="web"/>
    <x v="2849"/>
    <d v="2014-08-25T17:12:18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29"/>
    <x v="2850"/>
    <b v="0"/>
    <n v="6"/>
    <b v="0"/>
    <s v="technology/wearables"/>
    <n v="1"/>
    <n v="49.67"/>
    <x v="0"/>
    <s v="wearables"/>
    <x v="2850"/>
    <d v="2016-10-26T03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30"/>
    <x v="2851"/>
    <b v="0"/>
    <n v="3"/>
    <b v="0"/>
    <s v="technology/wearables"/>
    <n v="1"/>
    <n v="99.33"/>
    <x v="0"/>
    <s v="wearables"/>
    <x v="2851"/>
    <d v="2016-10-31T21:36:04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x v="2852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x v="2853"/>
    <b v="0"/>
    <n v="15"/>
    <b v="1"/>
    <s v="photography/photobooks"/>
    <n v="290"/>
    <n v="19.329999999999998"/>
    <x v="2"/>
    <s v="photobooks"/>
    <x v="2853"/>
    <d v="2017-02-11T12:09:38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3"/>
    <x v="2854"/>
    <b v="0"/>
    <n v="15"/>
    <b v="1"/>
    <s v="theater/plays"/>
    <n v="286"/>
    <n v="19.27"/>
    <x v="6"/>
    <s v="plays"/>
    <x v="2854"/>
    <d v="2015-12-04T19:29:08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x v="2855"/>
    <b v="0"/>
    <n v="11"/>
    <b v="0"/>
    <s v="photography/nature"/>
    <n v="29"/>
    <n v="26.27"/>
    <x v="2"/>
    <s v="nature"/>
    <x v="2855"/>
    <d v="2014-09-17T05:06:39"/>
    <x v="9"/>
  </r>
  <r>
    <n v="943"/>
    <s v="SleepMode"/>
    <s v="A mask for home or travel that will give you the best, undisturbed sleep of your life."/>
    <n v="3000"/>
    <n v="289"/>
    <x v="2"/>
    <s v="US"/>
    <s v="USD"/>
    <x v="2835"/>
    <x v="2856"/>
    <b v="0"/>
    <n v="12"/>
    <b v="0"/>
    <s v="technology/wearables"/>
    <n v="10"/>
    <n v="24.08"/>
    <x v="0"/>
    <s v="wearables"/>
    <x v="2856"/>
    <d v="2016-11-29T17:01:45"/>
    <x v="9"/>
  </r>
  <r>
    <n v="946"/>
    <s v="OmniTrade Apron"/>
    <s v="Soft edged-Hard working. The perfect wearable organization for the home and professional shop."/>
    <n v="15000"/>
    <n v="286"/>
    <x v="2"/>
    <s v="US"/>
    <s v="USD"/>
    <x v="2836"/>
    <x v="2857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7"/>
    <x v="2858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8"/>
    <x v="2859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x v="2860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x v="2861"/>
    <b v="0"/>
    <n v="7"/>
    <b v="0"/>
    <s v="food/restaurants"/>
    <n v="3"/>
    <n v="40.14"/>
    <x v="4"/>
    <s v="restaurants"/>
    <x v="2861"/>
    <d v="2015-09-27T18:38:24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1"/>
    <x v="2862"/>
    <b v="0"/>
    <n v="24"/>
    <b v="1"/>
    <s v="theater/plays"/>
    <n v="112"/>
    <n v="11.67"/>
    <x v="6"/>
    <s v="plays"/>
    <x v="2862"/>
    <d v="2016-02-18T22:00:0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2"/>
    <x v="2863"/>
    <b v="0"/>
    <n v="8"/>
    <b v="0"/>
    <s v="music/indie rock"/>
    <n v="37"/>
    <n v="35"/>
    <x v="7"/>
    <s v="indie rock"/>
    <x v="2863"/>
    <d v="2011-05-28T02:22:42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3"/>
    <x v="2864"/>
    <b v="0"/>
    <n v="8"/>
    <b v="0"/>
    <s v="music/faith"/>
    <n v="9"/>
    <n v="35"/>
    <x v="7"/>
    <s v="faith"/>
    <x v="2864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4"/>
    <x v="2865"/>
    <b v="0"/>
    <n v="3"/>
    <b v="0"/>
    <s v="theater/spaces"/>
    <n v="2"/>
    <n v="93.33"/>
    <x v="6"/>
    <s v="spaces"/>
    <x v="2865"/>
    <d v="2015-03-27T23:16:1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5"/>
    <x v="2866"/>
    <b v="0"/>
    <n v="3"/>
    <b v="0"/>
    <s v="technology/wearables"/>
    <n v="1"/>
    <n v="93.33"/>
    <x v="0"/>
    <s v="wearables"/>
    <x v="2866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6"/>
    <x v="2867"/>
    <b v="0"/>
    <n v="7"/>
    <b v="0"/>
    <s v="photography/places"/>
    <n v="0"/>
    <n v="40"/>
    <x v="2"/>
    <s v="places"/>
    <x v="2867"/>
    <d v="2014-06-18T20:13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x v="2868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x v="2869"/>
    <b v="0"/>
    <n v="5"/>
    <b v="0"/>
    <s v="theater/spaces"/>
    <n v="14"/>
    <n v="55.6"/>
    <x v="6"/>
    <s v="spaces"/>
    <x v="2869"/>
    <d v="2016-02-12T04:33:11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49"/>
    <x v="2870"/>
    <b v="0"/>
    <n v="9"/>
    <b v="1"/>
    <s v="theater/plays"/>
    <n v="139"/>
    <n v="30.78"/>
    <x v="6"/>
    <s v="plays"/>
    <x v="2870"/>
    <d v="2015-12-02T20:59:2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50"/>
    <x v="2871"/>
    <b v="0"/>
    <n v="12"/>
    <b v="0"/>
    <s v="food/food trucks"/>
    <n v="0"/>
    <n v="23.08"/>
    <x v="4"/>
    <s v="food trucks"/>
    <x v="2871"/>
    <d v="2014-09-15T19:55:03"/>
    <x v="9"/>
  </r>
  <r>
    <n v="2680"/>
    <s v="iHeart Pillow"/>
    <s v="iHeartPillow, Connecting loved ones"/>
    <n v="32000"/>
    <n v="276"/>
    <x v="2"/>
    <s v="ES"/>
    <s v="EUR"/>
    <x v="2851"/>
    <x v="2872"/>
    <b v="0"/>
    <n v="4"/>
    <b v="0"/>
    <s v="technology/makerspaces"/>
    <n v="1"/>
    <n v="69"/>
    <x v="0"/>
    <s v="makerspaces"/>
    <x v="2872"/>
    <d v="2016-04-06T04:04:51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2"/>
    <x v="2873"/>
    <b v="0"/>
    <n v="12"/>
    <b v="0"/>
    <s v="theater/musical"/>
    <n v="3"/>
    <n v="22.75"/>
    <x v="6"/>
    <s v="musical"/>
    <x v="2873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x v="2874"/>
    <b v="0"/>
    <n v="10"/>
    <b v="0"/>
    <s v="theater/plays"/>
    <n v="3"/>
    <n v="27.3"/>
    <x v="6"/>
    <s v="plays"/>
    <x v="2874"/>
    <d v="2016-04-15T20:12:08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4"/>
    <x v="2875"/>
    <b v="0"/>
    <n v="7"/>
    <b v="0"/>
    <s v="technology/wearables"/>
    <n v="1"/>
    <n v="39"/>
    <x v="0"/>
    <s v="wearables"/>
    <x v="2875"/>
    <d v="2016-02-21T01:02:56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x v="2876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x v="2877"/>
    <b v="0"/>
    <n v="3"/>
    <b v="0"/>
    <s v="theater/plays"/>
    <n v="5"/>
    <n v="90.33"/>
    <x v="6"/>
    <s v="plays"/>
    <x v="2877"/>
    <d v="2017-01-17T20:16:26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57"/>
    <x v="2878"/>
    <b v="0"/>
    <n v="7"/>
    <b v="1"/>
    <s v="theater/plays"/>
    <n v="108"/>
    <n v="38.57"/>
    <x v="6"/>
    <s v="plays"/>
    <x v="2878"/>
    <d v="2016-08-01T13:41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8"/>
    <x v="2879"/>
    <b v="0"/>
    <n v="6"/>
    <b v="0"/>
    <s v="theater/plays"/>
    <n v="18"/>
    <n v="45"/>
    <x v="6"/>
    <s v="plays"/>
    <x v="2879"/>
    <d v="2014-07-15T22:00:00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9"/>
    <x v="2880"/>
    <b v="0"/>
    <n v="6"/>
    <b v="0"/>
    <s v="games/mobile games"/>
    <n v="6"/>
    <n v="45"/>
    <x v="3"/>
    <s v="mobile games"/>
    <x v="2880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60"/>
    <x v="2881"/>
    <b v="0"/>
    <n v="5"/>
    <b v="0"/>
    <s v="technology/web"/>
    <n v="0"/>
    <n v="54"/>
    <x v="0"/>
    <s v="web"/>
    <x v="2881"/>
    <d v="2016-02-20T22:22:18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1"/>
    <x v="2882"/>
    <b v="0"/>
    <n v="9"/>
    <b v="0"/>
    <s v="theater/plays"/>
    <n v="7"/>
    <n v="29.56"/>
    <x v="6"/>
    <s v="plays"/>
    <x v="2882"/>
    <d v="2016-06-19T19:12:56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2"/>
    <x v="2883"/>
    <b v="0"/>
    <n v="8"/>
    <b v="0"/>
    <s v="journalism/audio"/>
    <n v="3"/>
    <n v="33.25"/>
    <x v="8"/>
    <s v="audio"/>
    <x v="2883"/>
    <d v="2014-08-23T20:59:10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x v="2884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x v="2885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x v="2886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66"/>
    <x v="2887"/>
    <b v="0"/>
    <n v="12"/>
    <b v="1"/>
    <s v="film &amp; video/shorts"/>
    <n v="104"/>
    <n v="21.67"/>
    <x v="5"/>
    <s v="shorts"/>
    <x v="2887"/>
    <d v="2014-04-07T17:13:42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67"/>
    <x v="2888"/>
    <b v="0"/>
    <n v="15"/>
    <b v="0"/>
    <s v="publishing/children's books"/>
    <n v="52"/>
    <n v="17.329999999999998"/>
    <x v="1"/>
    <s v="children's books"/>
    <x v="2888"/>
    <d v="2015-04-08T18:58:47"/>
    <x v="9"/>
  </r>
  <r>
    <n v="3891"/>
    <s v="Out of the Box: A Mime Story"/>
    <s v="A comedy about a mime who dreams of becoming a stand up comedian."/>
    <n v="800"/>
    <n v="260"/>
    <x v="2"/>
    <s v="US"/>
    <s v="USD"/>
    <x v="2868"/>
    <x v="2889"/>
    <b v="0"/>
    <n v="7"/>
    <b v="0"/>
    <s v="theater/plays"/>
    <n v="33"/>
    <n v="37.14"/>
    <x v="6"/>
    <s v="plays"/>
    <x v="2889"/>
    <d v="2015-03-23T04:59:00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69"/>
    <x v="2890"/>
    <b v="0"/>
    <n v="4"/>
    <b v="0"/>
    <s v="theater/plays"/>
    <n v="5"/>
    <n v="65"/>
    <x v="6"/>
    <s v="plays"/>
    <x v="2890"/>
    <d v="2014-08-01T17:12:0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70"/>
    <x v="2891"/>
    <b v="0"/>
    <n v="9"/>
    <b v="0"/>
    <s v="music/indie rock"/>
    <n v="3"/>
    <n v="28.89"/>
    <x v="7"/>
    <s v="indie rock"/>
    <x v="2891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71"/>
    <x v="2892"/>
    <b v="0"/>
    <n v="9"/>
    <b v="0"/>
    <s v="technology/gadgets"/>
    <n v="1"/>
    <n v="28.89"/>
    <x v="0"/>
    <s v="gadgets"/>
    <x v="2892"/>
    <d v="2014-08-12T18:57:31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72"/>
    <x v="2893"/>
    <b v="0"/>
    <n v="10"/>
    <b v="0"/>
    <s v="technology/wearables"/>
    <n v="1"/>
    <n v="26"/>
    <x v="0"/>
    <s v="wearables"/>
    <x v="2893"/>
    <d v="2015-07-01T00:40:46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x v="2894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x v="2895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x v="2896"/>
    <b v="0"/>
    <n v="11"/>
    <b v="0"/>
    <s v="games/video games"/>
    <n v="1"/>
    <n v="23.18"/>
    <x v="3"/>
    <s v="video games"/>
    <x v="2896"/>
    <d v="2012-12-07T22:23:42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6"/>
    <x v="2897"/>
    <b v="0"/>
    <n v="4"/>
    <b v="0"/>
    <s v="theater/plays"/>
    <n v="34"/>
    <n v="63"/>
    <x v="6"/>
    <s v="plays"/>
    <x v="2897"/>
    <d v="2016-05-01T14:18:38"/>
    <x v="9"/>
  </r>
  <r>
    <n v="1150"/>
    <s v="Chef Po's Food Truck"/>
    <s v="Bringing delicious authentic and fusion Taiwanese Food to the West Coast."/>
    <n v="2500"/>
    <n v="252"/>
    <x v="2"/>
    <s v="US"/>
    <s v="USD"/>
    <x v="2877"/>
    <x v="2898"/>
    <b v="0"/>
    <n v="6"/>
    <b v="0"/>
    <s v="food/food trucks"/>
    <n v="10"/>
    <n v="42"/>
    <x v="4"/>
    <s v="food trucks"/>
    <x v="2898"/>
    <d v="2016-01-08T22:54:35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8"/>
    <x v="289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9"/>
    <x v="2900"/>
    <b v="0"/>
    <n v="5"/>
    <b v="0"/>
    <s v="theater/plays"/>
    <n v="13"/>
    <n v="50.2"/>
    <x v="6"/>
    <s v="plays"/>
    <x v="2900"/>
    <d v="2016-06-18T19:32:19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80"/>
    <x v="2901"/>
    <b v="0"/>
    <n v="9"/>
    <b v="1"/>
    <s v="theater/plays"/>
    <n v="100"/>
    <n v="27.78"/>
    <x v="6"/>
    <s v="plays"/>
    <x v="2901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81"/>
    <x v="2902"/>
    <b v="0"/>
    <n v="8"/>
    <b v="1"/>
    <s v="theater/plays"/>
    <n v="100"/>
    <n v="31.25"/>
    <x v="6"/>
    <s v="plays"/>
    <x v="2902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82"/>
    <x v="2903"/>
    <b v="0"/>
    <n v="22"/>
    <b v="1"/>
    <s v="theater/plays"/>
    <n v="100"/>
    <n v="11.36"/>
    <x v="6"/>
    <s v="plays"/>
    <x v="2903"/>
    <d v="2014-12-23T21:08:45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3"/>
    <x v="2904"/>
    <b v="0"/>
    <n v="5"/>
    <b v="0"/>
    <s v="film &amp; video/drama"/>
    <n v="25"/>
    <n v="50"/>
    <x v="5"/>
    <s v="drama"/>
    <x v="2904"/>
    <d v="2015-11-08T12:00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84"/>
    <x v="2905"/>
    <b v="0"/>
    <n v="6"/>
    <b v="0"/>
    <s v="theater/musical"/>
    <n v="25"/>
    <n v="41.67"/>
    <x v="6"/>
    <s v="musical"/>
    <x v="2905"/>
    <d v="2015-09-25T23:43:42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5"/>
    <x v="2906"/>
    <b v="0"/>
    <n v="3"/>
    <b v="0"/>
    <s v="film &amp; video/drama"/>
    <n v="5"/>
    <n v="83.33"/>
    <x v="5"/>
    <s v="drama"/>
    <x v="2906"/>
    <d v="2015-10-02T10:35:38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86"/>
    <x v="2907"/>
    <b v="0"/>
    <n v="4"/>
    <b v="0"/>
    <s v="theater/plays"/>
    <n v="5"/>
    <n v="62.5"/>
    <x v="6"/>
    <s v="plays"/>
    <x v="2907"/>
    <d v="2015-07-26T05:42:16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7"/>
    <x v="2908"/>
    <b v="0"/>
    <n v="1"/>
    <b v="0"/>
    <s v="technology/web"/>
    <n v="3"/>
    <n v="250"/>
    <x v="0"/>
    <s v="web"/>
    <x v="2908"/>
    <d v="2014-12-03T05:34:2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88"/>
    <x v="2909"/>
    <b v="0"/>
    <n v="7"/>
    <b v="0"/>
    <s v="theater/plays"/>
    <n v="3"/>
    <n v="35.71"/>
    <x v="6"/>
    <s v="plays"/>
    <x v="2909"/>
    <d v="2014-09-16T03:00:00"/>
    <x v="9"/>
  </r>
  <r>
    <n v="226"/>
    <s v="MAGGIE Film"/>
    <s v="A TRUE STORY OF DOMESTIC VILOLENCE THAT SEEKS TO OFFER THE VIEWER OUTLEST OF SUPPORT."/>
    <n v="29000"/>
    <n v="250"/>
    <x v="2"/>
    <s v="GB"/>
    <s v="GBP"/>
    <x v="2889"/>
    <x v="2910"/>
    <b v="0"/>
    <n v="2"/>
    <b v="0"/>
    <s v="film &amp; video/drama"/>
    <n v="1"/>
    <n v="125"/>
    <x v="5"/>
    <s v="drama"/>
    <x v="2910"/>
    <d v="2015-05-31T09:2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90"/>
    <x v="2911"/>
    <b v="0"/>
    <n v="1"/>
    <b v="0"/>
    <s v="journalism/audio"/>
    <n v="0"/>
    <n v="250"/>
    <x v="8"/>
    <s v="audio"/>
    <x v="2911"/>
    <d v="2016-08-27T17:00:09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91"/>
    <x v="2912"/>
    <b v="0"/>
    <n v="1"/>
    <b v="0"/>
    <s v="technology/wearables"/>
    <n v="0"/>
    <n v="250"/>
    <x v="0"/>
    <s v="wearables"/>
    <x v="2912"/>
    <d v="2016-12-28T19:25:1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92"/>
    <x v="2913"/>
    <b v="0"/>
    <n v="4"/>
    <b v="0"/>
    <s v="food/food trucks"/>
    <n v="0"/>
    <n v="62.5"/>
    <x v="4"/>
    <s v="food trucks"/>
    <x v="2913"/>
    <d v="2016-05-19T08:12:01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93"/>
    <x v="2914"/>
    <b v="0"/>
    <n v="1"/>
    <b v="0"/>
    <s v="film &amp; video/animation"/>
    <n v="0"/>
    <n v="250"/>
    <x v="5"/>
    <s v="animation"/>
    <x v="2914"/>
    <d v="2013-08-10T13:15:2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x v="2915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x v="2916"/>
    <b v="0"/>
    <n v="15"/>
    <b v="0"/>
    <s v="games/video games"/>
    <n v="2"/>
    <n v="16.2"/>
    <x v="3"/>
    <s v="video games"/>
    <x v="2916"/>
    <d v="2016-06-18T05:19:50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6"/>
    <x v="2917"/>
    <b v="0"/>
    <n v="12"/>
    <b v="1"/>
    <s v="theater/plays"/>
    <n v="110"/>
    <n v="20.079999999999998"/>
    <x v="6"/>
    <s v="plays"/>
    <x v="2917"/>
    <d v="2015-05-31T23:00:0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7"/>
    <x v="2918"/>
    <b v="0"/>
    <n v="8"/>
    <b v="0"/>
    <s v="music/world music"/>
    <n v="3"/>
    <n v="30.13"/>
    <x v="7"/>
    <s v="world music"/>
    <x v="2918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8"/>
    <x v="2919"/>
    <b v="1"/>
    <n v="5"/>
    <b v="0"/>
    <s v="publishing/translations"/>
    <n v="2"/>
    <n v="48.2"/>
    <x v="1"/>
    <s v="translations"/>
    <x v="2919"/>
    <d v="2015-02-22T12:14:4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899"/>
    <x v="2920"/>
    <b v="0"/>
    <n v="8"/>
    <b v="0"/>
    <s v="theater/plays"/>
    <n v="5"/>
    <n v="30"/>
    <x v="6"/>
    <s v="plays"/>
    <x v="2920"/>
    <d v="2015-05-31T17:35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900"/>
    <x v="2921"/>
    <b v="0"/>
    <n v="6"/>
    <b v="0"/>
    <s v="technology/wearables"/>
    <n v="3"/>
    <n v="40"/>
    <x v="0"/>
    <s v="wearables"/>
    <x v="2921"/>
    <d v="2015-11-25T22:04:55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x v="2922"/>
    <b v="0"/>
    <n v="8"/>
    <b v="0"/>
    <s v="technology/gadgets"/>
    <n v="47"/>
    <n v="29.63"/>
    <x v="0"/>
    <s v="gadgets"/>
    <x v="2922"/>
    <d v="2015-05-19T21:00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2"/>
    <x v="2923"/>
    <b v="0"/>
    <n v="12"/>
    <b v="0"/>
    <s v="games/video games"/>
    <n v="12"/>
    <n v="19.670000000000002"/>
    <x v="3"/>
    <s v="video games"/>
    <x v="2923"/>
    <d v="2016-03-10T00:35:00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x v="2903"/>
    <x v="2924"/>
    <b v="0"/>
    <n v="7"/>
    <b v="0"/>
    <s v="photography/people"/>
    <n v="1"/>
    <n v="33.71"/>
    <x v="2"/>
    <s v="people"/>
    <x v="2924"/>
    <d v="2014-11-13T12:35:08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x v="2925"/>
    <b v="0"/>
    <n v="6"/>
    <b v="0"/>
    <s v="publishing/fiction"/>
    <n v="5"/>
    <n v="39.17"/>
    <x v="1"/>
    <s v="fiction"/>
    <x v="2925"/>
    <d v="2014-02-02T18:02:06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5"/>
    <x v="2926"/>
    <b v="0"/>
    <n v="9"/>
    <b v="1"/>
    <s v="theater/plays"/>
    <n v="104"/>
    <n v="26"/>
    <x v="6"/>
    <s v="plays"/>
    <x v="2926"/>
    <d v="2016-12-21T11:50:3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x v="2927"/>
    <b v="0"/>
    <n v="6"/>
    <b v="0"/>
    <s v="publishing/children's books"/>
    <n v="12"/>
    <n v="39"/>
    <x v="1"/>
    <s v="children's books"/>
    <x v="2927"/>
    <d v="2016-10-10T10:36:2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7"/>
    <x v="2928"/>
    <b v="0"/>
    <n v="8"/>
    <b v="0"/>
    <s v="technology/wearables"/>
    <n v="6"/>
    <n v="29.25"/>
    <x v="0"/>
    <s v="wearables"/>
    <x v="2928"/>
    <d v="2014-12-12T07:11:00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8"/>
    <x v="2929"/>
    <b v="0"/>
    <n v="8"/>
    <b v="0"/>
    <s v="food/food trucks"/>
    <n v="4"/>
    <n v="29.13"/>
    <x v="4"/>
    <s v="food trucks"/>
    <x v="2929"/>
    <d v="2015-03-31T13:14:0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x v="2909"/>
    <x v="2930"/>
    <b v="0"/>
    <n v="7"/>
    <b v="0"/>
    <s v="technology/wearables"/>
    <n v="2"/>
    <n v="33.29"/>
    <x v="0"/>
    <s v="wearables"/>
    <x v="2930"/>
    <d v="2016-11-17T14:15:33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0"/>
    <x v="2931"/>
    <b v="0"/>
    <n v="17"/>
    <b v="1"/>
    <s v="theater/plays"/>
    <n v="153"/>
    <n v="13.53"/>
    <x v="6"/>
    <s v="plays"/>
    <x v="2931"/>
    <d v="2015-12-20T11:59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1"/>
    <x v="2932"/>
    <b v="0"/>
    <n v="4"/>
    <b v="0"/>
    <s v="film &amp; video/animation"/>
    <n v="1"/>
    <n v="57.5"/>
    <x v="5"/>
    <s v="animation"/>
    <x v="2932"/>
    <d v="2012-03-18T12:17:05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x v="2933"/>
    <b v="0"/>
    <n v="5"/>
    <b v="0"/>
    <s v="technology/wearables"/>
    <n v="0"/>
    <n v="45.2"/>
    <x v="0"/>
    <s v="wearables"/>
    <x v="2933"/>
    <d v="2015-06-01T17:01:00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x v="2913"/>
    <x v="2934"/>
    <b v="0"/>
    <n v="3"/>
    <b v="1"/>
    <s v="theater/plays"/>
    <n v="225"/>
    <n v="75"/>
    <x v="6"/>
    <s v="plays"/>
    <x v="2934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4"/>
    <x v="2935"/>
    <b v="0"/>
    <n v="4"/>
    <b v="0"/>
    <s v="theater/plays"/>
    <n v="38"/>
    <n v="56.25"/>
    <x v="6"/>
    <s v="plays"/>
    <x v="2935"/>
    <d v="2015-04-10T05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x v="2936"/>
    <b v="0"/>
    <n v="12"/>
    <b v="0"/>
    <s v="theater/plays"/>
    <n v="23"/>
    <n v="18.75"/>
    <x v="6"/>
    <s v="plays"/>
    <x v="2936"/>
    <d v="2017-03-27T16:16:59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6"/>
    <x v="2937"/>
    <b v="0"/>
    <n v="5"/>
    <b v="0"/>
    <s v="games/video games"/>
    <n v="11"/>
    <n v="45"/>
    <x v="3"/>
    <s v="video games"/>
    <x v="2937"/>
    <d v="2010-07-21T19:00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7"/>
    <x v="2938"/>
    <b v="0"/>
    <n v="8"/>
    <b v="0"/>
    <s v="music/faith"/>
    <n v="6"/>
    <n v="28.13"/>
    <x v="7"/>
    <s v="faith"/>
    <x v="2938"/>
    <d v="2014-11-09T19:47:51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8"/>
    <x v="2939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9"/>
    <x v="2940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x v="2941"/>
    <b v="0"/>
    <n v="4"/>
    <b v="0"/>
    <s v="technology/wearables"/>
    <n v="0"/>
    <n v="55"/>
    <x v="0"/>
    <s v="wearables"/>
    <x v="2941"/>
    <d v="2016-09-05T02:59:00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1"/>
    <x v="2942"/>
    <b v="0"/>
    <n v="3"/>
    <b v="0"/>
    <s v="theater/plays"/>
    <n v="11"/>
    <n v="72"/>
    <x v="6"/>
    <s v="plays"/>
    <x v="2942"/>
    <d v="2015-01-16T10:26:00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x v="2943"/>
    <b v="0"/>
    <n v="2"/>
    <b v="0"/>
    <s v="theater/musical"/>
    <n v="7"/>
    <n v="108"/>
    <x v="6"/>
    <s v="musical"/>
    <x v="2943"/>
    <d v="2015-04-19T15:08:52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3"/>
    <x v="2944"/>
    <b v="0"/>
    <n v="4"/>
    <b v="0"/>
    <s v="music/faith"/>
    <n v="4"/>
    <n v="54"/>
    <x v="7"/>
    <s v="faith"/>
    <x v="2944"/>
    <d v="2017-04-11T20:44:0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4"/>
    <x v="2945"/>
    <b v="0"/>
    <n v="7"/>
    <b v="0"/>
    <s v="theater/plays"/>
    <n v="7"/>
    <n v="30.71"/>
    <x v="6"/>
    <s v="plays"/>
    <x v="2945"/>
    <d v="2017-02-23T01:00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x v="2946"/>
    <b v="0"/>
    <n v="4"/>
    <b v="0"/>
    <s v="film &amp; video/animation"/>
    <n v="3"/>
    <n v="53.75"/>
    <x v="5"/>
    <s v="animation"/>
    <x v="2946"/>
    <d v="2010-05-08T22:1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6"/>
    <x v="2947"/>
    <b v="0"/>
    <n v="3"/>
    <b v="0"/>
    <s v="film &amp; video/animation"/>
    <n v="0"/>
    <n v="71.67"/>
    <x v="5"/>
    <s v="animation"/>
    <x v="2947"/>
    <d v="2012-01-05T11:33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x v="2948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28"/>
    <x v="2949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x v="2950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30"/>
    <x v="2951"/>
    <b v="0"/>
    <n v="13"/>
    <b v="0"/>
    <s v="games/mobile games"/>
    <n v="1"/>
    <n v="16.309999999999999"/>
    <x v="3"/>
    <s v="mobile games"/>
    <x v="2951"/>
    <d v="2015-06-30T03:06:42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x v="2931"/>
    <x v="2952"/>
    <b v="0"/>
    <n v="8"/>
    <b v="0"/>
    <s v="theater/plays"/>
    <n v="21"/>
    <n v="26.38"/>
    <x v="6"/>
    <s v="plays"/>
    <x v="2952"/>
    <d v="2015-02-06T01:37:14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2"/>
    <x v="2953"/>
    <b v="0"/>
    <n v="6"/>
    <b v="0"/>
    <s v="theater/plays"/>
    <n v="7"/>
    <n v="35.17"/>
    <x v="6"/>
    <s v="plays"/>
    <x v="2953"/>
    <d v="2016-08-29T03:55:00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3"/>
    <x v="2954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4"/>
    <x v="2955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35"/>
    <x v="2956"/>
    <b v="0"/>
    <n v="13"/>
    <b v="1"/>
    <s v="film &amp; video/shorts"/>
    <n v="103"/>
    <n v="15.77"/>
    <x v="5"/>
    <s v="shorts"/>
    <x v="2956"/>
    <d v="2015-02-22T11:30:00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6"/>
    <x v="2957"/>
    <b v="0"/>
    <n v="7"/>
    <b v="0"/>
    <s v="music/indie rock"/>
    <n v="41"/>
    <n v="29.29"/>
    <x v="7"/>
    <s v="indie rock"/>
    <x v="2957"/>
    <d v="2016-09-15T20:53:33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x v="2937"/>
    <x v="2958"/>
    <b v="0"/>
    <n v="10"/>
    <b v="0"/>
    <s v="photography/places"/>
    <n v="21"/>
    <n v="20.5"/>
    <x v="2"/>
    <s v="places"/>
    <x v="2958"/>
    <d v="2016-05-15T16:21:00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8"/>
    <x v="2959"/>
    <b v="0"/>
    <n v="4"/>
    <b v="0"/>
    <s v="publishing/art books"/>
    <n v="11"/>
    <n v="51.25"/>
    <x v="1"/>
    <s v="art books"/>
    <x v="2959"/>
    <d v="2010-09-02T02:0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9"/>
    <x v="2960"/>
    <b v="0"/>
    <n v="3"/>
    <b v="0"/>
    <s v="film &amp; video/animation"/>
    <n v="1"/>
    <n v="68.33"/>
    <x v="5"/>
    <s v="animation"/>
    <x v="2960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40"/>
    <x v="2961"/>
    <b v="0"/>
    <n v="3"/>
    <b v="0"/>
    <s v="technology/wearables"/>
    <n v="0"/>
    <n v="68.33"/>
    <x v="0"/>
    <s v="wearables"/>
    <x v="2961"/>
    <d v="2014-09-01T20:10:17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x v="2962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x v="2963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3"/>
    <x v="2964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x v="2944"/>
    <x v="2965"/>
    <b v="0"/>
    <n v="1"/>
    <b v="0"/>
    <s v="theater/plays"/>
    <n v="2"/>
    <n v="202"/>
    <x v="6"/>
    <s v="plays"/>
    <x v="2965"/>
    <d v="2016-10-08T09:20:39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5"/>
    <x v="2966"/>
    <b v="0"/>
    <n v="11"/>
    <b v="1"/>
    <s v="theater/plays"/>
    <n v="101"/>
    <n v="18.27"/>
    <x v="6"/>
    <s v="plays"/>
    <x v="2966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6"/>
    <x v="2967"/>
    <b v="0"/>
    <n v="2"/>
    <b v="0"/>
    <s v="theater/plays"/>
    <n v="10"/>
    <n v="100.5"/>
    <x v="6"/>
    <s v="plays"/>
    <x v="2967"/>
    <d v="2015-02-15T14:05:47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7"/>
    <x v="2968"/>
    <b v="0"/>
    <n v="9"/>
    <b v="0"/>
    <s v="food/food trucks"/>
    <n v="1"/>
    <n v="22.33"/>
    <x v="4"/>
    <s v="food trucks"/>
    <x v="2968"/>
    <d v="2016-03-05T19:44:56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48"/>
    <x v="2969"/>
    <b v="0"/>
    <n v="5"/>
    <b v="1"/>
    <s v="publishing/nonfiction"/>
    <n v="100"/>
    <n v="40"/>
    <x v="1"/>
    <s v="nonfiction"/>
    <x v="2969"/>
    <d v="2016-02-15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49"/>
    <x v="2970"/>
    <b v="0"/>
    <n v="9"/>
    <b v="1"/>
    <s v="theater/plays"/>
    <n v="100"/>
    <n v="22.22"/>
    <x v="6"/>
    <s v="plays"/>
    <x v="2970"/>
    <d v="2016-04-17T23:30:00"/>
    <x v="9"/>
  </r>
  <r>
    <n v="179"/>
    <s v="Sustain: A Film About Survival"/>
    <s v="A feature-length film about how three people survive in a diseased world."/>
    <n v="1000"/>
    <n v="200"/>
    <x v="2"/>
    <s v="US"/>
    <s v="USD"/>
    <x v="2950"/>
    <x v="2971"/>
    <b v="0"/>
    <n v="2"/>
    <b v="0"/>
    <s v="film &amp; video/drama"/>
    <n v="20"/>
    <n v="100"/>
    <x v="5"/>
    <s v="drama"/>
    <x v="2971"/>
    <d v="2016-03-04T01:55:55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1"/>
    <x v="2972"/>
    <b v="0"/>
    <n v="5"/>
    <b v="0"/>
    <s v="music/indie rock"/>
    <n v="10"/>
    <n v="40"/>
    <x v="7"/>
    <s v="indie rock"/>
    <x v="2972"/>
    <d v="2015-04-01T20:32:43"/>
    <x v="9"/>
  </r>
  <r>
    <n v="556"/>
    <s v="Braille Academy"/>
    <s v="An educational platform for learning Unified English Braille Code"/>
    <n v="8000"/>
    <n v="200"/>
    <x v="2"/>
    <s v="US"/>
    <s v="USD"/>
    <x v="2952"/>
    <x v="2973"/>
    <b v="0"/>
    <n v="1"/>
    <b v="0"/>
    <s v="technology/web"/>
    <n v="3"/>
    <n v="200"/>
    <x v="0"/>
    <s v="web"/>
    <x v="2973"/>
    <d v="2016-01-06T20:38:3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3"/>
    <x v="2974"/>
    <b v="0"/>
    <n v="1"/>
    <b v="0"/>
    <s v="theater/spaces"/>
    <n v="3"/>
    <n v="200"/>
    <x v="6"/>
    <s v="spaces"/>
    <x v="2974"/>
    <d v="2015-09-09T22:31:19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54"/>
    <x v="2975"/>
    <b v="0"/>
    <n v="2"/>
    <b v="0"/>
    <s v="theater/plays"/>
    <n v="1"/>
    <n v="100"/>
    <x v="6"/>
    <s v="plays"/>
    <x v="2975"/>
    <d v="2015-04-03T21:44:1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55"/>
    <x v="2976"/>
    <b v="0"/>
    <n v="2"/>
    <b v="0"/>
    <s v="publishing/translations"/>
    <n v="0"/>
    <n v="100"/>
    <x v="1"/>
    <s v="translations"/>
    <x v="2976"/>
    <d v="2015-02-08T21:58:29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x v="2977"/>
    <b v="0"/>
    <n v="1"/>
    <b v="0"/>
    <s v="technology/wearables"/>
    <n v="1"/>
    <n v="199"/>
    <x v="0"/>
    <s v="wearables"/>
    <x v="2977"/>
    <d v="2016-06-05T12:42:12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7"/>
    <x v="2978"/>
    <b v="0"/>
    <n v="10"/>
    <b v="0"/>
    <s v="music/jazz"/>
    <n v="5"/>
    <n v="19.600000000000001"/>
    <x v="7"/>
    <s v="jazz"/>
    <x v="2978"/>
    <d v="2014-12-01T22:59:21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8"/>
    <x v="2979"/>
    <b v="0"/>
    <n v="6"/>
    <b v="0"/>
    <s v="music/jazz"/>
    <n v="3"/>
    <n v="32.67"/>
    <x v="7"/>
    <s v="jazz"/>
    <x v="2979"/>
    <d v="2011-01-24T05:45:2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59"/>
    <x v="2980"/>
    <b v="0"/>
    <n v="12"/>
    <b v="1"/>
    <s v="theater/plays"/>
    <n v="130"/>
    <n v="16.25"/>
    <x v="6"/>
    <s v="plays"/>
    <x v="2980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0"/>
    <x v="2981"/>
    <b v="0"/>
    <n v="5"/>
    <b v="0"/>
    <s v="theater/plays"/>
    <n v="3"/>
    <n v="39"/>
    <x v="6"/>
    <s v="plays"/>
    <x v="2981"/>
    <d v="2015-02-28T08:00:0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61"/>
    <x v="2982"/>
    <b v="0"/>
    <n v="7"/>
    <b v="0"/>
    <s v="music/indie rock"/>
    <n v="2"/>
    <n v="27.86"/>
    <x v="7"/>
    <s v="indie rock"/>
    <x v="2982"/>
    <d v="2010-10-25T03:03:49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x v="2983"/>
    <b v="0"/>
    <n v="10"/>
    <b v="0"/>
    <s v="technology/wearables"/>
    <n v="1"/>
    <n v="19.399999999999999"/>
    <x v="0"/>
    <s v="wearables"/>
    <x v="2983"/>
    <d v="2016-02-23T00:57:56"/>
    <x v="9"/>
  </r>
  <r>
    <n v="1062"/>
    <s v="RETURNING AT A LATER DATE"/>
    <s v="SEE US ON PATREON www.badgirlartwork.com"/>
    <n v="199"/>
    <n v="190"/>
    <x v="1"/>
    <s v="US"/>
    <s v="USD"/>
    <x v="2963"/>
    <x v="2984"/>
    <b v="0"/>
    <n v="4"/>
    <b v="0"/>
    <s v="journalism/audio"/>
    <n v="95"/>
    <n v="47.5"/>
    <x v="8"/>
    <s v="audio"/>
    <x v="2984"/>
    <d v="2016-07-12T19:22:21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4"/>
    <x v="2985"/>
    <b v="0"/>
    <n v="4"/>
    <b v="0"/>
    <s v="film &amp; video/science fiction"/>
    <n v="2"/>
    <n v="47.5"/>
    <x v="5"/>
    <s v="science fiction"/>
    <x v="2985"/>
    <d v="2015-04-03T13:59:0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x v="2986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x v="2987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x v="2988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x v="2989"/>
    <b v="0"/>
    <n v="8"/>
    <b v="0"/>
    <s v="games/mobile games"/>
    <n v="0"/>
    <n v="23.25"/>
    <x v="3"/>
    <s v="mobile games"/>
    <x v="2989"/>
    <d v="2015-12-17T04:38:46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69"/>
    <x v="2990"/>
    <b v="0"/>
    <n v="3"/>
    <b v="0"/>
    <s v="theater/plays"/>
    <n v="3"/>
    <n v="61.67"/>
    <x v="6"/>
    <s v="plays"/>
    <x v="2990"/>
    <d v="2015-09-07T18:09:57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70"/>
    <x v="2991"/>
    <b v="0"/>
    <n v="4"/>
    <b v="0"/>
    <s v="theater/plays"/>
    <n v="0"/>
    <n v="46.25"/>
    <x v="6"/>
    <s v="plays"/>
    <x v="2991"/>
    <d v="2014-12-05T17:27:15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1"/>
    <x v="2992"/>
    <b v="0"/>
    <n v="15"/>
    <b v="1"/>
    <s v="theater/plays"/>
    <n v="180"/>
    <n v="12"/>
    <x v="6"/>
    <s v="plays"/>
    <x v="2992"/>
    <d v="2016-05-10T21:00:0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2"/>
    <x v="2993"/>
    <b v="0"/>
    <n v="8"/>
    <b v="1"/>
    <s v="music/rock"/>
    <n v="120"/>
    <n v="22.5"/>
    <x v="7"/>
    <s v="rock"/>
    <x v="2993"/>
    <d v="2012-09-15T01:35:37"/>
    <x v="9"/>
  </r>
  <r>
    <n v="177"/>
    <s v="The Good Samaritan"/>
    <s v="I'm making a modern day version of the bible story &quot; The Good Samaritan&quot;"/>
    <n v="450"/>
    <n v="180"/>
    <x v="2"/>
    <s v="US"/>
    <s v="USD"/>
    <x v="2973"/>
    <x v="2994"/>
    <b v="0"/>
    <n v="7"/>
    <b v="0"/>
    <s v="film &amp; video/drama"/>
    <n v="40"/>
    <n v="25.71"/>
    <x v="5"/>
    <s v="drama"/>
    <x v="2994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4"/>
    <x v="2995"/>
    <b v="0"/>
    <n v="6"/>
    <b v="0"/>
    <s v="publishing/translations"/>
    <n v="7"/>
    <n v="30"/>
    <x v="1"/>
    <s v="translations"/>
    <x v="2995"/>
    <d v="2015-03-07T19:55:01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5"/>
    <x v="2996"/>
    <b v="0"/>
    <n v="6"/>
    <b v="0"/>
    <s v="technology/web"/>
    <n v="3"/>
    <n v="30"/>
    <x v="0"/>
    <s v="web"/>
    <x v="2996"/>
    <d v="2015-04-24T01:39:31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x v="2997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x v="2998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8"/>
    <x v="2999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9"/>
    <x v="3000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x v="2980"/>
    <x v="3001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1"/>
    <x v="300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x v="3003"/>
    <b v="0"/>
    <n v="7"/>
    <b v="0"/>
    <s v="theater/plays"/>
    <n v="12"/>
    <n v="24.71"/>
    <x v="6"/>
    <s v="plays"/>
    <x v="3003"/>
    <d v="2015-06-11T23:00:0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3"/>
    <x v="3004"/>
    <b v="0"/>
    <n v="6"/>
    <b v="0"/>
    <s v="photography/nature"/>
    <n v="34"/>
    <n v="28.33"/>
    <x v="2"/>
    <s v="nature"/>
    <x v="3004"/>
    <d v="2015-11-03T04:15:5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4"/>
    <x v="3005"/>
    <b v="0"/>
    <n v="5"/>
    <b v="0"/>
    <s v="theater/plays"/>
    <n v="20"/>
    <n v="34"/>
    <x v="6"/>
    <s v="plays"/>
    <x v="3005"/>
    <d v="2015-07-07T19:26:20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5"/>
    <x v="3006"/>
    <b v="0"/>
    <n v="4"/>
    <b v="0"/>
    <s v="theater/plays"/>
    <n v="11"/>
    <n v="42.5"/>
    <x v="6"/>
    <s v="plays"/>
    <x v="3006"/>
    <d v="2014-06-17T04:36:1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6"/>
    <x v="3007"/>
    <b v="0"/>
    <n v="5"/>
    <b v="0"/>
    <s v="publishing/fiction"/>
    <n v="2"/>
    <n v="34"/>
    <x v="1"/>
    <s v="fiction"/>
    <x v="3007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7"/>
    <x v="3008"/>
    <b v="0"/>
    <n v="4"/>
    <b v="0"/>
    <s v="music/jazz"/>
    <n v="0"/>
    <n v="42.5"/>
    <x v="7"/>
    <s v="jazz"/>
    <x v="3008"/>
    <d v="2013-11-11T14:19:08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8"/>
    <x v="3009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9"/>
    <x v="301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x v="301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1"/>
    <x v="3012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2"/>
    <x v="3013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x v="3014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x v="2994"/>
    <x v="3015"/>
    <b v="0"/>
    <n v="3"/>
    <b v="1"/>
    <s v="photography/photobooks"/>
    <n v="155"/>
    <n v="51.67"/>
    <x v="2"/>
    <s v="photobooks"/>
    <x v="3015"/>
    <d v="2015-09-12T13:37:4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5"/>
    <x v="3016"/>
    <b v="0"/>
    <n v="7"/>
    <b v="1"/>
    <s v="music/rock"/>
    <n v="100"/>
    <n v="21.86"/>
    <x v="7"/>
    <s v="rock"/>
    <x v="3016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6"/>
    <x v="3017"/>
    <b v="0"/>
    <n v="4"/>
    <b v="0"/>
    <s v="theater/plays"/>
    <n v="15"/>
    <n v="38.25"/>
    <x v="6"/>
    <s v="plays"/>
    <x v="3017"/>
    <d v="2014-10-26T20:08:0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7"/>
    <x v="3018"/>
    <b v="0"/>
    <n v="13"/>
    <b v="0"/>
    <s v="film &amp; video/animation"/>
    <n v="1"/>
    <n v="11.77"/>
    <x v="5"/>
    <s v="animation"/>
    <x v="3018"/>
    <d v="2013-06-05T22:13:5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x v="2998"/>
    <x v="3019"/>
    <b v="0"/>
    <n v="13"/>
    <b v="0"/>
    <s v="theater/plays"/>
    <n v="38"/>
    <n v="11.62"/>
    <x v="6"/>
    <s v="plays"/>
    <x v="3019"/>
    <d v="2014-05-16T22:11:30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2999"/>
    <x v="3020"/>
    <b v="0"/>
    <n v="4"/>
    <b v="0"/>
    <s v="theater/musical"/>
    <n v="4"/>
    <n v="37.75"/>
    <x v="6"/>
    <s v="musical"/>
    <x v="3020"/>
    <d v="2016-08-16T18:07:49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0"/>
    <x v="3021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1"/>
    <x v="3022"/>
    <b v="0"/>
    <n v="3"/>
    <b v="0"/>
    <s v="food/food trucks"/>
    <n v="1"/>
    <n v="50.33"/>
    <x v="4"/>
    <s v="food trucks"/>
    <x v="3022"/>
    <d v="2015-08-25T17:34:42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3002"/>
    <x v="3023"/>
    <b v="0"/>
    <n v="3"/>
    <b v="0"/>
    <s v="music/jazz"/>
    <n v="0"/>
    <n v="50.33"/>
    <x v="7"/>
    <s v="jazz"/>
    <x v="3023"/>
    <d v="2016-01-03T01:55:37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3003"/>
    <x v="3024"/>
    <b v="0"/>
    <n v="6"/>
    <b v="0"/>
    <s v="film &amp; video/science fiction"/>
    <n v="0"/>
    <n v="25.17"/>
    <x v="5"/>
    <s v="science fiction"/>
    <x v="3024"/>
    <d v="2014-10-28T22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x v="3004"/>
    <x v="3025"/>
    <b v="0"/>
    <n v="4"/>
    <b v="0"/>
    <s v="theater/plays"/>
    <n v="21"/>
    <n v="37.5"/>
    <x v="6"/>
    <s v="plays"/>
    <x v="3025"/>
    <d v="2015-11-12T06:59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5"/>
    <x v="3026"/>
    <b v="0"/>
    <n v="3"/>
    <b v="0"/>
    <s v="music/faith"/>
    <n v="8"/>
    <n v="50"/>
    <x v="7"/>
    <s v="faith"/>
    <x v="3026"/>
    <d v="2016-12-09T14:51:39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6"/>
    <x v="3027"/>
    <b v="0"/>
    <n v="5"/>
    <b v="0"/>
    <s v="film &amp; video/animation"/>
    <n v="3"/>
    <n v="30"/>
    <x v="5"/>
    <s v="animation"/>
    <x v="3027"/>
    <d v="2013-04-06T06:16:22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7"/>
    <x v="3028"/>
    <b v="0"/>
    <n v="2"/>
    <b v="0"/>
    <s v="publishing/children's books"/>
    <n v="3"/>
    <n v="75"/>
    <x v="1"/>
    <s v="children's books"/>
    <x v="3028"/>
    <d v="2011-12-16T00:19:14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8"/>
    <x v="3029"/>
    <b v="0"/>
    <n v="3"/>
    <b v="0"/>
    <s v="publishing/fiction"/>
    <n v="2"/>
    <n v="50"/>
    <x v="1"/>
    <s v="fiction"/>
    <x v="3029"/>
    <d v="2015-06-20T19:06:13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x v="3030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x v="3031"/>
    <b v="0"/>
    <n v="6"/>
    <b v="0"/>
    <s v="theater/plays"/>
    <n v="5"/>
    <n v="24.33"/>
    <x v="6"/>
    <s v="plays"/>
    <x v="3031"/>
    <d v="2015-08-08T21:34:00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1"/>
    <x v="3032"/>
    <b v="0"/>
    <n v="7"/>
    <b v="0"/>
    <s v="theater/plays"/>
    <n v="8"/>
    <n v="20.71"/>
    <x v="6"/>
    <s v="plays"/>
    <x v="3032"/>
    <d v="2014-05-19T11:26:29"/>
    <x v="9"/>
  </r>
  <r>
    <n v="1456"/>
    <s v="Sometimes you don't need love (Canceled)"/>
    <s v="English Version of my auto-published novel"/>
    <n v="5000"/>
    <n v="145"/>
    <x v="1"/>
    <s v="IT"/>
    <s v="EUR"/>
    <x v="3012"/>
    <x v="3033"/>
    <b v="0"/>
    <n v="3"/>
    <b v="0"/>
    <s v="publishing/translations"/>
    <n v="3"/>
    <n v="48.33"/>
    <x v="1"/>
    <s v="translations"/>
    <x v="3033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3"/>
    <x v="3034"/>
    <b v="0"/>
    <n v="2"/>
    <b v="0"/>
    <s v="food/food trucks"/>
    <n v="2"/>
    <n v="72.5"/>
    <x v="4"/>
    <s v="food trucks"/>
    <x v="3034"/>
    <d v="2015-09-17T02:31:52"/>
    <x v="9"/>
  </r>
  <r>
    <n v="570"/>
    <s v="Relaunching in May"/>
    <s v="Humans have AM/FM/Satellite radio, kids have radio Disney, pets have DogCatRadio."/>
    <n v="85000"/>
    <n v="142"/>
    <x v="2"/>
    <s v="US"/>
    <s v="USD"/>
    <x v="3014"/>
    <x v="3035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5"/>
    <x v="3036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6"/>
    <x v="3037"/>
    <b v="0"/>
    <n v="7"/>
    <b v="0"/>
    <s v="theater/spaces"/>
    <n v="14"/>
    <n v="20.14"/>
    <x v="6"/>
    <s v="spaces"/>
    <x v="3037"/>
    <d v="2014-12-14T20:00:34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17"/>
    <x v="3038"/>
    <b v="0"/>
    <n v="4"/>
    <b v="0"/>
    <s v="publishing/children's books"/>
    <n v="28"/>
    <n v="35"/>
    <x v="1"/>
    <s v="children's books"/>
    <x v="3038"/>
    <d v="2012-06-16T03:10:00"/>
    <x v="9"/>
  </r>
  <r>
    <n v="1991"/>
    <s v="Portraits of Resilience"/>
    <s v="Taking (and giving) professional portraits of survivors of human trafficking in Myanmar."/>
    <n v="2000"/>
    <n v="140"/>
    <x v="2"/>
    <s v="US"/>
    <s v="USD"/>
    <x v="3018"/>
    <x v="3039"/>
    <b v="0"/>
    <n v="3"/>
    <b v="0"/>
    <s v="photography/people"/>
    <n v="7"/>
    <n v="46.67"/>
    <x v="2"/>
    <s v="people"/>
    <x v="3039"/>
    <d v="2015-07-03T21:26:26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9"/>
    <x v="3040"/>
    <b v="0"/>
    <n v="6"/>
    <b v="0"/>
    <s v="technology/web"/>
    <n v="1"/>
    <n v="23.33"/>
    <x v="0"/>
    <s v="web"/>
    <x v="3040"/>
    <d v="2014-12-26T20:35:39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20"/>
    <x v="3041"/>
    <b v="0"/>
    <n v="5"/>
    <b v="0"/>
    <s v="film &amp; video/science fiction"/>
    <n v="0"/>
    <n v="28"/>
    <x v="5"/>
    <s v="science fiction"/>
    <x v="3041"/>
    <d v="2015-06-18T13:13:11"/>
    <x v="9"/>
  </r>
  <r>
    <n v="465"/>
    <s v="&quot;Amp&quot; A Story About a Robot"/>
    <s v="&quot;Amp&quot; is a short film about a robot with needs."/>
    <n v="512"/>
    <n v="138"/>
    <x v="2"/>
    <s v="US"/>
    <s v="USD"/>
    <x v="3021"/>
    <x v="3042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x v="304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x v="3044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4"/>
    <x v="3045"/>
    <b v="0"/>
    <n v="5"/>
    <b v="0"/>
    <s v="theater/plays"/>
    <n v="5"/>
    <n v="27"/>
    <x v="6"/>
    <s v="plays"/>
    <x v="3045"/>
    <d v="2015-06-11T02:13:11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5"/>
    <x v="3046"/>
    <b v="0"/>
    <n v="3"/>
    <b v="0"/>
    <s v="theater/plays"/>
    <n v="5"/>
    <n v="45"/>
    <x v="6"/>
    <s v="plays"/>
    <x v="3046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6"/>
    <x v="3047"/>
    <b v="0"/>
    <n v="9"/>
    <b v="0"/>
    <s v="theater/plays"/>
    <n v="1"/>
    <n v="15"/>
    <x v="6"/>
    <s v="plays"/>
    <x v="3047"/>
    <d v="2014-06-27T16:21:24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7"/>
    <x v="3048"/>
    <b v="0"/>
    <n v="4"/>
    <b v="0"/>
    <s v="theater/plays"/>
    <n v="0"/>
    <n v="33.75"/>
    <x v="6"/>
    <s v="plays"/>
    <x v="3048"/>
    <d v="2014-09-11T08:37:22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x v="3049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29"/>
    <x v="3050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30"/>
    <x v="3051"/>
    <b v="0"/>
    <n v="3"/>
    <b v="0"/>
    <s v="technology/makerspaces"/>
    <n v="0"/>
    <n v="44"/>
    <x v="0"/>
    <s v="makerspaces"/>
    <x v="3051"/>
    <d v="2015-02-28T00:01:34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1"/>
    <x v="3052"/>
    <b v="0"/>
    <n v="4"/>
    <b v="0"/>
    <s v="theater/plays"/>
    <n v="15"/>
    <n v="32.75"/>
    <x v="6"/>
    <s v="plays"/>
    <x v="3052"/>
    <d v="2015-01-24T12:00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x v="3053"/>
    <b v="0"/>
    <n v="7"/>
    <b v="0"/>
    <s v="music/jazz"/>
    <n v="7"/>
    <n v="18.71"/>
    <x v="7"/>
    <s v="jazz"/>
    <x v="3053"/>
    <d v="2014-03-16T22:00:00"/>
    <x v="9"/>
  </r>
  <r>
    <n v="605"/>
    <s v="Teach Your Parents iPad (Canceled)"/>
    <s v="An iPad support care package for your parents / seniors."/>
    <n v="5000"/>
    <n v="131"/>
    <x v="1"/>
    <s v="US"/>
    <s v="USD"/>
    <x v="3033"/>
    <x v="3054"/>
    <b v="0"/>
    <n v="8"/>
    <b v="0"/>
    <s v="technology/web"/>
    <n v="3"/>
    <n v="16.38"/>
    <x v="0"/>
    <s v="web"/>
    <x v="3054"/>
    <d v="2015-08-23T08:35:08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4"/>
    <x v="3055"/>
    <b v="0"/>
    <n v="9"/>
    <b v="0"/>
    <s v="theater/musical"/>
    <n v="65"/>
    <n v="14.44"/>
    <x v="6"/>
    <s v="musical"/>
    <x v="3055"/>
    <d v="2015-06-10T09:58:22"/>
    <x v="4"/>
  </r>
  <r>
    <n v="2885"/>
    <s v="The Wedding"/>
    <s v="An historic and proud work of Polish nationalistic literature performed on stage."/>
    <n v="400"/>
    <n v="130"/>
    <x v="2"/>
    <s v="US"/>
    <s v="USD"/>
    <x v="3035"/>
    <x v="3056"/>
    <b v="0"/>
    <n v="5"/>
    <b v="0"/>
    <s v="theater/plays"/>
    <n v="33"/>
    <n v="26"/>
    <x v="6"/>
    <s v="plays"/>
    <x v="3056"/>
    <d v="2015-03-14T00:50:01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6"/>
    <x v="3057"/>
    <b v="0"/>
    <n v="10"/>
    <b v="0"/>
    <s v="games/video games"/>
    <n v="26"/>
    <n v="13"/>
    <x v="3"/>
    <s v="video games"/>
    <x v="3057"/>
    <d v="2013-12-21T20:32:11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7"/>
    <x v="3058"/>
    <b v="0"/>
    <n v="2"/>
    <b v="0"/>
    <s v="film &amp; video/drama"/>
    <n v="13"/>
    <n v="65"/>
    <x v="5"/>
    <s v="drama"/>
    <x v="3058"/>
    <d v="2015-03-27T02:39:00"/>
    <x v="9"/>
  </r>
  <r>
    <n v="4018"/>
    <s v="Time Please Fringe"/>
    <s v="Funding for a production of Time Please at the Brighton Fringe 2017... and beyond."/>
    <n v="1500"/>
    <n v="130"/>
    <x v="2"/>
    <s v="GB"/>
    <s v="GBP"/>
    <x v="3038"/>
    <x v="3059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x v="3060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x v="3040"/>
    <x v="3061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1"/>
    <x v="3062"/>
    <b v="0"/>
    <n v="10"/>
    <b v="0"/>
    <s v="theater/spaces"/>
    <n v="0"/>
    <n v="12.8"/>
    <x v="6"/>
    <s v="spaces"/>
    <x v="3062"/>
    <d v="2016-05-05T21:36:3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2"/>
    <x v="3063"/>
    <b v="0"/>
    <n v="3"/>
    <b v="0"/>
    <s v="theater/plays"/>
    <n v="6"/>
    <n v="42"/>
    <x v="6"/>
    <s v="plays"/>
    <x v="3063"/>
    <d v="2015-04-19T16:19:4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3"/>
    <x v="3064"/>
    <b v="0"/>
    <n v="5"/>
    <b v="0"/>
    <s v="technology/wearables"/>
    <n v="1"/>
    <n v="25.2"/>
    <x v="0"/>
    <s v="wearables"/>
    <x v="3064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4"/>
    <x v="3065"/>
    <b v="0"/>
    <n v="3"/>
    <b v="0"/>
    <s v="theater/spaces"/>
    <n v="0"/>
    <n v="42"/>
    <x v="6"/>
    <s v="spaces"/>
    <x v="3065"/>
    <d v="2015-01-08T13:41:00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45"/>
    <x v="3066"/>
    <b v="0"/>
    <n v="2"/>
    <b v="0"/>
    <s v="film &amp; video/animation"/>
    <n v="5"/>
    <n v="62.5"/>
    <x v="5"/>
    <s v="animation"/>
    <x v="3066"/>
    <d v="2013-12-01T21:01:42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46"/>
    <x v="3067"/>
    <b v="0"/>
    <n v="3"/>
    <b v="0"/>
    <s v="publishing/art books"/>
    <n v="5"/>
    <n v="41.67"/>
    <x v="1"/>
    <s v="art books"/>
    <x v="3067"/>
    <d v="2016-02-28T23:59:00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47"/>
    <x v="3068"/>
    <b v="0"/>
    <n v="4"/>
    <b v="0"/>
    <s v="music/indie rock"/>
    <n v="4"/>
    <n v="31.25"/>
    <x v="7"/>
    <s v="indie rock"/>
    <x v="3068"/>
    <d v="2013-11-21T17:46:19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48"/>
    <x v="3069"/>
    <b v="0"/>
    <n v="2"/>
    <b v="0"/>
    <s v="theater/plays"/>
    <n v="1"/>
    <n v="62.5"/>
    <x v="6"/>
    <s v="plays"/>
    <x v="3069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49"/>
    <x v="3070"/>
    <b v="0"/>
    <n v="2"/>
    <b v="0"/>
    <s v="theater/plays"/>
    <n v="1"/>
    <n v="62.5"/>
    <x v="6"/>
    <s v="plays"/>
    <x v="3070"/>
    <d v="2014-10-26T21:52:38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50"/>
    <x v="3071"/>
    <b v="0"/>
    <n v="2"/>
    <b v="0"/>
    <s v="theater/spaces"/>
    <n v="1"/>
    <n v="62.5"/>
    <x v="6"/>
    <s v="spaces"/>
    <x v="3071"/>
    <d v="2016-12-21T04:36:3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51"/>
    <x v="3072"/>
    <b v="0"/>
    <n v="2"/>
    <b v="0"/>
    <s v="games/mobile games"/>
    <n v="1"/>
    <n v="62.5"/>
    <x v="3"/>
    <s v="mobile games"/>
    <x v="3072"/>
    <d v="2017-03-01T04:00:00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52"/>
    <x v="3073"/>
    <b v="0"/>
    <n v="4"/>
    <b v="0"/>
    <s v="games/mobile games"/>
    <n v="0"/>
    <n v="31.25"/>
    <x v="3"/>
    <s v="mobile games"/>
    <x v="3073"/>
    <d v="2017-01-21T21:45:3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3"/>
    <x v="3074"/>
    <b v="0"/>
    <n v="14"/>
    <b v="1"/>
    <s v="theater/plays"/>
    <n v="124"/>
    <n v="8.86"/>
    <x v="6"/>
    <s v="plays"/>
    <x v="3074"/>
    <d v="2015-03-31T22:59:00"/>
    <x v="9"/>
  </r>
  <r>
    <n v="2649"/>
    <s v="The Mission - Please Check Back Soon (Canceled)"/>
    <s v="They have launched a Kickstarter."/>
    <n v="125000"/>
    <n v="124"/>
    <x v="1"/>
    <s v="US"/>
    <s v="USD"/>
    <x v="3054"/>
    <x v="3075"/>
    <b v="0"/>
    <n v="3"/>
    <b v="0"/>
    <s v="technology/space exploration"/>
    <n v="0"/>
    <n v="41.33"/>
    <x v="0"/>
    <s v="space exploration"/>
    <x v="3075"/>
    <d v="2016-02-01T23:55:4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5"/>
    <x v="3076"/>
    <b v="0"/>
    <n v="5"/>
    <b v="0"/>
    <s v="music/jazz"/>
    <n v="22"/>
    <n v="24.6"/>
    <x v="7"/>
    <s v="jazz"/>
    <x v="3076"/>
    <d v="2017-03-03T13:05:19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6"/>
    <x v="3077"/>
    <b v="0"/>
    <n v="6"/>
    <b v="0"/>
    <s v="technology/web"/>
    <n v="0"/>
    <n v="20.5"/>
    <x v="0"/>
    <s v="web"/>
    <x v="3077"/>
    <d v="2014-11-14T18:16:31"/>
    <x v="9"/>
  </r>
  <r>
    <n v="2976"/>
    <s v="Pizza Delique"/>
    <s v="A play that addresses an important social issue, brought to light by members of the UoM Drama Society."/>
    <n v="70"/>
    <n v="120"/>
    <x v="0"/>
    <s v="GB"/>
    <s v="GBP"/>
    <x v="3057"/>
    <x v="3078"/>
    <b v="0"/>
    <n v="14"/>
    <b v="1"/>
    <s v="theater/plays"/>
    <n v="171"/>
    <n v="8.57"/>
    <x v="6"/>
    <s v="plays"/>
    <x v="3078"/>
    <d v="2016-03-13T12:00:00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58"/>
    <x v="3079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59"/>
    <x v="3080"/>
    <b v="0"/>
    <n v="2"/>
    <b v="0"/>
    <s v="technology/web"/>
    <n v="29"/>
    <n v="60"/>
    <x v="0"/>
    <s v="web"/>
    <x v="3080"/>
    <d v="2014-12-11T16:31:10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60"/>
    <x v="3081"/>
    <b v="0"/>
    <n v="2"/>
    <b v="0"/>
    <s v="music/jazz"/>
    <n v="6"/>
    <n v="60"/>
    <x v="7"/>
    <s v="jazz"/>
    <x v="3081"/>
    <d v="2014-05-12T04:03:29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61"/>
    <x v="3082"/>
    <b v="0"/>
    <n v="2"/>
    <b v="0"/>
    <s v="food/food trucks"/>
    <n v="0"/>
    <n v="60"/>
    <x v="4"/>
    <s v="food trucks"/>
    <x v="3082"/>
    <d v="2015-04-23T21:05:38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62"/>
    <x v="3083"/>
    <b v="0"/>
    <n v="3"/>
    <b v="0"/>
    <s v="theater/plays"/>
    <n v="0"/>
    <n v="40"/>
    <x v="6"/>
    <s v="plays"/>
    <x v="3083"/>
    <d v="2014-08-04T16:00:00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3"/>
    <x v="3084"/>
    <b v="0"/>
    <n v="9"/>
    <b v="0"/>
    <s v="theater/plays"/>
    <n v="1"/>
    <n v="13.11"/>
    <x v="6"/>
    <s v="plays"/>
    <x v="3084"/>
    <d v="2015-01-04T23:26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4"/>
    <x v="3085"/>
    <b v="0"/>
    <n v="6"/>
    <b v="0"/>
    <s v="games/video games"/>
    <n v="0"/>
    <n v="19.670000000000002"/>
    <x v="3"/>
    <s v="video games"/>
    <x v="3085"/>
    <d v="2016-06-29T20:20:14"/>
    <x v="9"/>
  </r>
  <r>
    <n v="3122"/>
    <s v="be back soon (Canceled)"/>
    <s v="cancelled until further notice"/>
    <n v="199"/>
    <n v="116"/>
    <x v="1"/>
    <s v="US"/>
    <s v="USD"/>
    <x v="3065"/>
    <x v="3086"/>
    <b v="0"/>
    <n v="2"/>
    <b v="0"/>
    <s v="theater/spaces"/>
    <n v="58"/>
    <n v="58"/>
    <x v="6"/>
    <s v="spaces"/>
    <x v="3086"/>
    <d v="2016-11-09T23:22:12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6"/>
    <x v="3087"/>
    <b v="0"/>
    <n v="6"/>
    <b v="0"/>
    <s v="music/world music"/>
    <n v="12"/>
    <n v="19.329999999999998"/>
    <x v="7"/>
    <s v="world music"/>
    <x v="3087"/>
    <d v="2012-02-21T22:46:14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7"/>
    <x v="3088"/>
    <b v="0"/>
    <n v="4"/>
    <b v="0"/>
    <s v="theater/musical"/>
    <n v="3"/>
    <n v="29"/>
    <x v="6"/>
    <s v="musical"/>
    <x v="3088"/>
    <d v="2015-06-15T19:10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68"/>
    <x v="3089"/>
    <b v="0"/>
    <n v="7"/>
    <b v="0"/>
    <s v="technology/web"/>
    <n v="23"/>
    <n v="16.43"/>
    <x v="0"/>
    <s v="web"/>
    <x v="3089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69"/>
    <x v="3090"/>
    <b v="0"/>
    <n v="5"/>
    <b v="0"/>
    <s v="games/video games"/>
    <n v="10"/>
    <n v="23"/>
    <x v="3"/>
    <s v="video games"/>
    <x v="3090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x v="3070"/>
    <x v="3091"/>
    <b v="0"/>
    <n v="5"/>
    <b v="0"/>
    <s v="games/video games"/>
    <n v="2"/>
    <n v="23"/>
    <x v="3"/>
    <s v="video games"/>
    <x v="3091"/>
    <d v="2016-03-31T16:56:25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71"/>
    <x v="3092"/>
    <b v="0"/>
    <n v="3"/>
    <b v="0"/>
    <s v="film &amp; video/science fiction"/>
    <n v="1"/>
    <n v="38.33"/>
    <x v="5"/>
    <s v="science fiction"/>
    <x v="3092"/>
    <d v="2017-01-18T00:23:18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x v="309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x v="3094"/>
    <b v="0"/>
    <n v="8"/>
    <b v="0"/>
    <s v="music/indie rock"/>
    <n v="3"/>
    <n v="14.13"/>
    <x v="7"/>
    <s v="indie rock"/>
    <x v="3094"/>
    <d v="2012-10-30T07:42:18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74"/>
    <x v="3095"/>
    <b v="0"/>
    <n v="2"/>
    <b v="0"/>
    <s v="theater/plays"/>
    <n v="22"/>
    <n v="55"/>
    <x v="6"/>
    <s v="plays"/>
    <x v="3095"/>
    <d v="2014-11-15T20:00:00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5"/>
    <x v="3096"/>
    <b v="0"/>
    <n v="2"/>
    <b v="0"/>
    <s v="music/faith"/>
    <n v="11"/>
    <n v="55"/>
    <x v="7"/>
    <s v="faith"/>
    <x v="3096"/>
    <d v="2016-08-07T19:32:25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6"/>
    <x v="3097"/>
    <b v="0"/>
    <n v="7"/>
    <b v="0"/>
    <s v="film &amp; video/drama"/>
    <n v="3"/>
    <n v="15.71"/>
    <x v="5"/>
    <s v="drama"/>
    <x v="3097"/>
    <d v="2015-02-27T19:49:06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7"/>
    <x v="3098"/>
    <b v="0"/>
    <n v="4"/>
    <b v="0"/>
    <s v="theater/plays"/>
    <n v="2"/>
    <n v="27.5"/>
    <x v="6"/>
    <s v="plays"/>
    <x v="3098"/>
    <d v="2015-01-11T01:00:00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8"/>
    <x v="3099"/>
    <b v="0"/>
    <n v="6"/>
    <b v="0"/>
    <s v="theater/plays"/>
    <n v="2"/>
    <n v="18.329999999999998"/>
    <x v="6"/>
    <s v="plays"/>
    <x v="3099"/>
    <d v="2015-03-29T20:00:00"/>
    <x v="9"/>
  </r>
  <r>
    <n v="2749"/>
    <s v="A Tree is a Tree, no matter what you see.  CHILDREN'S BOOK"/>
    <s v="Self-publishing my children's book."/>
    <n v="10000"/>
    <n v="110"/>
    <x v="2"/>
    <s v="US"/>
    <s v="USD"/>
    <x v="3079"/>
    <x v="3100"/>
    <b v="0"/>
    <n v="2"/>
    <b v="0"/>
    <s v="publishing/children's books"/>
    <n v="1"/>
    <n v="55"/>
    <x v="1"/>
    <s v="children's books"/>
    <x v="3100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80"/>
    <x v="3101"/>
    <b v="0"/>
    <n v="3"/>
    <b v="0"/>
    <s v="theater/musical"/>
    <n v="0"/>
    <n v="36.67"/>
    <x v="6"/>
    <s v="musical"/>
    <x v="3101"/>
    <d v="2015-02-16T10:11:17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x v="3102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2"/>
    <x v="3103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x v="3083"/>
    <x v="3104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x v="3084"/>
    <x v="3105"/>
    <b v="1"/>
    <n v="4"/>
    <b v="0"/>
    <s v="photography/photobooks"/>
    <n v="4"/>
    <n v="26.75"/>
    <x v="2"/>
    <s v="photobooks"/>
    <x v="3105"/>
    <d v="2015-01-29T17:46:05"/>
    <x v="9"/>
  </r>
  <r>
    <n v="1380"/>
    <s v="BARNFEST 2015"/>
    <s v="A DIY MUSIC FESTIVAL FROM ST. LOUIS MO! Bands make their own festival, help make it legit!"/>
    <n v="25"/>
    <n v="106"/>
    <x v="0"/>
    <s v="US"/>
    <s v="USD"/>
    <x v="3085"/>
    <x v="3106"/>
    <b v="0"/>
    <n v="5"/>
    <b v="1"/>
    <s v="music/rock"/>
    <n v="424"/>
    <n v="21.2"/>
    <x v="7"/>
    <s v="rock"/>
    <x v="3106"/>
    <d v="2015-06-09T02:00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6"/>
    <x v="3107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7"/>
    <x v="3108"/>
    <b v="0"/>
    <n v="3"/>
    <b v="0"/>
    <s v="technology/wearables"/>
    <n v="1"/>
    <n v="35.33"/>
    <x v="0"/>
    <s v="wearables"/>
    <x v="3108"/>
    <d v="2015-03-28T01:46:48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88"/>
    <x v="3109"/>
    <b v="0"/>
    <n v="6"/>
    <b v="0"/>
    <s v="technology/space exploration"/>
    <n v="1"/>
    <n v="17.670000000000002"/>
    <x v="0"/>
    <s v="space exploration"/>
    <x v="3109"/>
    <d v="2016-03-09T17:09:20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9"/>
    <x v="3110"/>
    <b v="0"/>
    <n v="2"/>
    <b v="0"/>
    <s v="technology/web"/>
    <n v="0"/>
    <n v="53"/>
    <x v="0"/>
    <s v="web"/>
    <x v="3110"/>
    <d v="2015-07-27T03:59:00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90"/>
    <x v="3111"/>
    <b v="0"/>
    <n v="4"/>
    <b v="0"/>
    <s v="technology/wearables"/>
    <n v="0"/>
    <n v="26.5"/>
    <x v="0"/>
    <s v="wearables"/>
    <x v="3111"/>
    <d v="2015-05-21T15:45:2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1"/>
    <x v="3112"/>
    <b v="0"/>
    <n v="2"/>
    <b v="0"/>
    <s v="publishing/children's books"/>
    <n v="11"/>
    <n v="52.5"/>
    <x v="1"/>
    <s v="children's books"/>
    <x v="3112"/>
    <d v="2016-07-16T08:47:46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2"/>
    <x v="3113"/>
    <b v="0"/>
    <n v="6"/>
    <b v="0"/>
    <s v="publishing/fiction"/>
    <n v="2"/>
    <n v="17.5"/>
    <x v="1"/>
    <s v="fiction"/>
    <x v="3113"/>
    <d v="2013-11-02T22:09:05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3"/>
    <x v="3114"/>
    <b v="0"/>
    <n v="2"/>
    <b v="0"/>
    <s v="theater/plays"/>
    <n v="1"/>
    <n v="52.5"/>
    <x v="6"/>
    <s v="plays"/>
    <x v="3114"/>
    <d v="2014-09-04T16:07:54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4"/>
    <x v="3115"/>
    <b v="0"/>
    <n v="2"/>
    <b v="0"/>
    <s v="theater/spaces"/>
    <n v="0"/>
    <n v="52.5"/>
    <x v="6"/>
    <s v="spaces"/>
    <x v="3115"/>
    <d v="2017-03-02T22:57:58"/>
    <x v="9"/>
  </r>
  <r>
    <n v="1405"/>
    <s v="The Bible translated into Emoticons"/>
    <s v="Will more people read the Bible if it were translated into Emoticons?"/>
    <n v="25000"/>
    <n v="105"/>
    <x v="2"/>
    <s v="US"/>
    <s v="USD"/>
    <x v="3095"/>
    <x v="3116"/>
    <b v="1"/>
    <n v="17"/>
    <b v="0"/>
    <s v="publishing/translations"/>
    <n v="0"/>
    <n v="6.18"/>
    <x v="1"/>
    <s v="translations"/>
    <x v="3116"/>
    <d v="2014-11-28T17:20:01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6"/>
    <x v="3117"/>
    <b v="0"/>
    <n v="4"/>
    <b v="0"/>
    <s v="technology/wearables"/>
    <n v="0"/>
    <n v="26.25"/>
    <x v="0"/>
    <s v="wearables"/>
    <x v="3117"/>
    <d v="2016-02-14T16:20:32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x v="3118"/>
    <b v="0"/>
    <n v="3"/>
    <b v="0"/>
    <s v="games/video games"/>
    <n v="2"/>
    <n v="34.67"/>
    <x v="3"/>
    <s v="video games"/>
    <x v="3118"/>
    <d v="2013-04-27T21:16:31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8"/>
    <x v="3119"/>
    <b v="0"/>
    <n v="8"/>
    <b v="0"/>
    <s v="theater/musical"/>
    <n v="1"/>
    <n v="12.75"/>
    <x v="6"/>
    <s v="musical"/>
    <x v="3119"/>
    <d v="2015-02-28T22:00:00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x v="3099"/>
    <x v="3120"/>
    <b v="0"/>
    <n v="6"/>
    <b v="0"/>
    <s v="technology/gadgets"/>
    <n v="1"/>
    <n v="17"/>
    <x v="0"/>
    <s v="gadgets"/>
    <x v="3120"/>
    <d v="2016-11-07T18:12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0"/>
    <x v="3121"/>
    <b v="0"/>
    <n v="2"/>
    <b v="1"/>
    <s v="technology/wearables"/>
    <n v="144"/>
    <n v="50.5"/>
    <x v="0"/>
    <s v="wearables"/>
    <x v="3121"/>
    <d v="2016-11-24T23:00:0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1"/>
    <x v="3122"/>
    <b v="0"/>
    <n v="7"/>
    <b v="0"/>
    <s v="photography/nature"/>
    <n v="13"/>
    <n v="14.43"/>
    <x v="2"/>
    <s v="nature"/>
    <x v="3122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2"/>
    <x v="3123"/>
    <b v="0"/>
    <n v="2"/>
    <b v="0"/>
    <s v="theater/plays"/>
    <n v="3"/>
    <n v="50.5"/>
    <x v="6"/>
    <s v="plays"/>
    <x v="3123"/>
    <d v="2016-10-02T03:25:4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3"/>
    <x v="3124"/>
    <b v="0"/>
    <n v="2"/>
    <b v="0"/>
    <s v="music/jazz"/>
    <n v="2"/>
    <n v="50.5"/>
    <x v="7"/>
    <s v="jazz"/>
    <x v="3124"/>
    <d v="2016-09-16T23:10:04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04"/>
    <x v="3125"/>
    <b v="0"/>
    <n v="5"/>
    <b v="1"/>
    <s v="theater/plays"/>
    <n v="100"/>
    <n v="20"/>
    <x v="6"/>
    <s v="plays"/>
    <x v="3125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05"/>
    <x v="3126"/>
    <b v="0"/>
    <n v="1"/>
    <b v="0"/>
    <s v="theater/musical"/>
    <n v="20"/>
    <n v="100"/>
    <x v="6"/>
    <s v="musical"/>
    <x v="3126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106"/>
    <x v="3127"/>
    <b v="0"/>
    <n v="1"/>
    <b v="0"/>
    <s v="theater/plays"/>
    <n v="20"/>
    <n v="100"/>
    <x v="6"/>
    <s v="plays"/>
    <x v="312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07"/>
    <x v="3128"/>
    <b v="0"/>
    <n v="3"/>
    <b v="0"/>
    <s v="theater/plays"/>
    <n v="17"/>
    <n v="33.33"/>
    <x v="6"/>
    <s v="plays"/>
    <x v="3128"/>
    <d v="2015-03-24T03:34:59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08"/>
    <x v="3129"/>
    <b v="0"/>
    <n v="1"/>
    <b v="0"/>
    <s v="theater/plays"/>
    <n v="10"/>
    <n v="100"/>
    <x v="6"/>
    <s v="plays"/>
    <x v="3129"/>
    <d v="2015-08-17T16:15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09"/>
    <x v="3130"/>
    <b v="0"/>
    <n v="6"/>
    <b v="0"/>
    <s v="theater/plays"/>
    <n v="10"/>
    <n v="16.670000000000002"/>
    <x v="6"/>
    <s v="plays"/>
    <x v="3130"/>
    <d v="2015-08-26T18:32:00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10"/>
    <x v="3131"/>
    <b v="0"/>
    <n v="1"/>
    <b v="0"/>
    <s v="publishing/fiction"/>
    <n v="8"/>
    <n v="100"/>
    <x v="1"/>
    <s v="fiction"/>
    <x v="3131"/>
    <d v="2015-02-15T15:38:00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11"/>
    <x v="3132"/>
    <b v="0"/>
    <n v="1"/>
    <b v="0"/>
    <s v="publishing/translations"/>
    <n v="5"/>
    <n v="100"/>
    <x v="1"/>
    <s v="translations"/>
    <x v="3132"/>
    <d v="2016-02-20T10:29:30"/>
    <x v="9"/>
  </r>
  <r>
    <n v="3861"/>
    <s v="READY OR NOT HERE I COME"/>
    <s v="THE COMING OF THE LORD!"/>
    <n v="2000"/>
    <n v="100"/>
    <x v="2"/>
    <s v="US"/>
    <s v="USD"/>
    <x v="3112"/>
    <x v="3133"/>
    <b v="0"/>
    <n v="1"/>
    <b v="0"/>
    <s v="theater/plays"/>
    <n v="5"/>
    <n v="100"/>
    <x v="6"/>
    <s v="plays"/>
    <x v="3133"/>
    <d v="2014-11-12T21:47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3"/>
    <x v="3134"/>
    <b v="0"/>
    <n v="3"/>
    <b v="0"/>
    <s v="food/food trucks"/>
    <n v="4"/>
    <n v="33.33"/>
    <x v="4"/>
    <s v="food trucks"/>
    <x v="3134"/>
    <d v="2016-11-02T03:59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4"/>
    <x v="3135"/>
    <b v="0"/>
    <n v="1"/>
    <b v="0"/>
    <s v="photography/nature"/>
    <n v="4"/>
    <n v="100"/>
    <x v="2"/>
    <s v="nature"/>
    <x v="3135"/>
    <d v="2014-09-20T15:40:33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15"/>
    <x v="3136"/>
    <b v="0"/>
    <n v="10"/>
    <b v="0"/>
    <s v="games/video games"/>
    <n v="3"/>
    <n v="10"/>
    <x v="3"/>
    <s v="video games"/>
    <x v="3136"/>
    <d v="2016-02-14T02:39:31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6"/>
    <x v="3137"/>
    <b v="0"/>
    <n v="1"/>
    <b v="0"/>
    <s v="publishing/art books"/>
    <n v="3"/>
    <n v="100"/>
    <x v="1"/>
    <s v="art books"/>
    <x v="3137"/>
    <d v="2011-06-08T17:31:01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17"/>
    <x v="3138"/>
    <b v="0"/>
    <n v="1"/>
    <b v="0"/>
    <s v="film &amp; video/drama"/>
    <n v="2"/>
    <n v="100"/>
    <x v="5"/>
    <s v="drama"/>
    <x v="3138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18"/>
    <x v="3139"/>
    <b v="0"/>
    <n v="1"/>
    <b v="0"/>
    <s v="technology/web"/>
    <n v="2"/>
    <n v="100"/>
    <x v="0"/>
    <s v="web"/>
    <x v="3139"/>
    <d v="2015-05-09T19:09:22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9"/>
    <x v="3140"/>
    <b v="0"/>
    <n v="4"/>
    <b v="0"/>
    <s v="publishing/children's books"/>
    <n v="2"/>
    <n v="25"/>
    <x v="1"/>
    <s v="children's books"/>
    <x v="3140"/>
    <d v="2011-08-11T16:01:58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20"/>
    <x v="3141"/>
    <b v="0"/>
    <n v="4"/>
    <b v="0"/>
    <s v="theater/plays"/>
    <n v="2"/>
    <n v="25"/>
    <x v="6"/>
    <s v="plays"/>
    <x v="3141"/>
    <d v="2014-09-06T05:09:04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21"/>
    <x v="3142"/>
    <b v="0"/>
    <n v="1"/>
    <b v="0"/>
    <s v="food/food trucks"/>
    <n v="1"/>
    <n v="100"/>
    <x v="4"/>
    <s v="food trucks"/>
    <x v="3142"/>
    <d v="2016-05-09T20:50:0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22"/>
    <x v="3143"/>
    <b v="0"/>
    <n v="1"/>
    <b v="0"/>
    <s v="theater/spaces"/>
    <n v="1"/>
    <n v="100"/>
    <x v="6"/>
    <s v="spaces"/>
    <x v="3143"/>
    <d v="2015-06-07T21:56:38"/>
    <x v="9"/>
  </r>
  <r>
    <n v="919"/>
    <s v="Jazz CD:  Out of The Blue"/>
    <s v="Cool jazz with a New Orleans flavor."/>
    <n v="20000"/>
    <n v="100"/>
    <x v="2"/>
    <s v="US"/>
    <s v="USD"/>
    <x v="3123"/>
    <x v="3144"/>
    <b v="0"/>
    <n v="1"/>
    <b v="0"/>
    <s v="music/jazz"/>
    <n v="1"/>
    <n v="100"/>
    <x v="7"/>
    <s v="jazz"/>
    <x v="3144"/>
    <d v="2012-12-19T15:24:05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24"/>
    <x v="3145"/>
    <b v="0"/>
    <n v="2"/>
    <b v="0"/>
    <s v="food/food trucks"/>
    <n v="0"/>
    <n v="50"/>
    <x v="4"/>
    <s v="food trucks"/>
    <x v="3145"/>
    <d v="2015-05-30T21:26:11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25"/>
    <x v="3146"/>
    <b v="0"/>
    <n v="1"/>
    <b v="0"/>
    <s v="publishing/translations"/>
    <n v="0"/>
    <n v="100"/>
    <x v="1"/>
    <s v="translations"/>
    <x v="3146"/>
    <d v="2016-01-01T08:38:5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26"/>
    <x v="3147"/>
    <b v="0"/>
    <n v="2"/>
    <b v="0"/>
    <s v="technology/web"/>
    <n v="0"/>
    <n v="50"/>
    <x v="0"/>
    <s v="web"/>
    <x v="3147"/>
    <d v="2015-04-14T16:19:2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27"/>
    <x v="3148"/>
    <b v="0"/>
    <n v="1"/>
    <b v="0"/>
    <s v="technology/wearables"/>
    <n v="0"/>
    <n v="100"/>
    <x v="0"/>
    <s v="wearables"/>
    <x v="3148"/>
    <d v="2015-07-17T19:35:39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28"/>
    <x v="3149"/>
    <b v="0"/>
    <n v="1"/>
    <b v="0"/>
    <s v="food/food trucks"/>
    <n v="0"/>
    <n v="100"/>
    <x v="4"/>
    <s v="food trucks"/>
    <x v="3149"/>
    <d v="2014-10-02T17:56:32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x v="3150"/>
    <b v="0"/>
    <n v="4"/>
    <b v="0"/>
    <s v="theater/plays"/>
    <n v="1"/>
    <n v="24"/>
    <x v="6"/>
    <s v="plays"/>
    <x v="3150"/>
    <d v="2017-04-07T16:1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0"/>
    <x v="3151"/>
    <b v="0"/>
    <n v="10"/>
    <b v="0"/>
    <s v="theater/plays"/>
    <n v="6"/>
    <n v="9.5"/>
    <x v="6"/>
    <s v="plays"/>
    <x v="3151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x v="3152"/>
    <b v="0"/>
    <n v="4"/>
    <b v="0"/>
    <s v="theater/plays"/>
    <n v="3"/>
    <n v="23.75"/>
    <x v="6"/>
    <s v="plays"/>
    <x v="3152"/>
    <d v="2016-04-01T03:59:00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x v="3153"/>
    <b v="0"/>
    <n v="6"/>
    <b v="0"/>
    <s v="theater/plays"/>
    <n v="2"/>
    <n v="15.83"/>
    <x v="6"/>
    <s v="plays"/>
    <x v="3153"/>
    <d v="2014-06-21T01:0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2"/>
    <x v="3154"/>
    <b v="0"/>
    <n v="9"/>
    <b v="0"/>
    <s v="technology/wearables"/>
    <n v="1"/>
    <n v="10.56"/>
    <x v="0"/>
    <s v="wearables"/>
    <x v="3154"/>
    <d v="2016-10-23T15:29:1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3"/>
    <x v="3155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4"/>
    <x v="3156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x v="3135"/>
    <x v="3157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x v="3158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x v="3159"/>
    <b v="0"/>
    <n v="4"/>
    <b v="0"/>
    <s v="technology/space exploration"/>
    <n v="0"/>
    <n v="22.75"/>
    <x v="0"/>
    <s v="space exploration"/>
    <x v="3159"/>
    <d v="2016-07-30T21:13:1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38"/>
    <x v="3160"/>
    <b v="0"/>
    <n v="5"/>
    <b v="0"/>
    <s v="music/jazz"/>
    <n v="5"/>
    <n v="18"/>
    <x v="7"/>
    <s v="jazz"/>
    <x v="3160"/>
    <d v="2012-02-12T02:49:26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39"/>
    <x v="3161"/>
    <b v="0"/>
    <n v="3"/>
    <b v="0"/>
    <s v="theater/plays"/>
    <n v="2"/>
    <n v="30"/>
    <x v="6"/>
    <s v="plays"/>
    <x v="3161"/>
    <d v="2016-01-18T00:0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x v="3140"/>
    <x v="3162"/>
    <b v="0"/>
    <n v="5"/>
    <b v="0"/>
    <s v="food/food trucks"/>
    <n v="1"/>
    <n v="18"/>
    <x v="4"/>
    <s v="food trucks"/>
    <x v="3162"/>
    <d v="2014-08-03T18:05:47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41"/>
    <x v="3163"/>
    <b v="0"/>
    <n v="4"/>
    <b v="0"/>
    <s v="technology/wearables"/>
    <n v="1"/>
    <n v="22.5"/>
    <x v="0"/>
    <s v="wearables"/>
    <x v="3163"/>
    <d v="2017-02-18T05:59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2"/>
    <x v="3164"/>
    <b v="0"/>
    <n v="3"/>
    <b v="0"/>
    <s v="music/jazz"/>
    <n v="0"/>
    <n v="30"/>
    <x v="7"/>
    <s v="jazz"/>
    <x v="3164"/>
    <d v="2014-08-30T15:30:00"/>
    <x v="9"/>
  </r>
  <r>
    <n v="2763"/>
    <s v="My Christmas Star"/>
    <s v="How Santa finds childrens homes without getting lost by following certain stars."/>
    <n v="39400"/>
    <n v="90"/>
    <x v="2"/>
    <s v="US"/>
    <s v="USD"/>
    <x v="3143"/>
    <x v="3165"/>
    <b v="0"/>
    <n v="3"/>
    <b v="0"/>
    <s v="publishing/children's books"/>
    <n v="0"/>
    <n v="30"/>
    <x v="1"/>
    <s v="children's books"/>
    <x v="3165"/>
    <d v="2013-05-24T13:54:4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44"/>
    <x v="3166"/>
    <b v="0"/>
    <n v="1"/>
    <b v="0"/>
    <s v="technology/web"/>
    <n v="0"/>
    <n v="90"/>
    <x v="0"/>
    <s v="web"/>
    <x v="3166"/>
    <d v="2016-03-14T23:00:0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5"/>
    <x v="3167"/>
    <b v="0"/>
    <n v="6"/>
    <b v="0"/>
    <s v="theater/plays"/>
    <n v="29"/>
    <n v="14.33"/>
    <x v="6"/>
    <s v="plays"/>
    <x v="3167"/>
    <d v="2016-07-21T15:02:31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6"/>
    <x v="3168"/>
    <b v="0"/>
    <n v="5"/>
    <b v="0"/>
    <s v="food/restaurants"/>
    <n v="0"/>
    <n v="17.2"/>
    <x v="4"/>
    <s v="restaurants"/>
    <x v="3168"/>
    <d v="2014-09-21T19:48:38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47"/>
    <x v="3169"/>
    <b v="0"/>
    <n v="7"/>
    <b v="0"/>
    <s v="food/food trucks"/>
    <n v="6"/>
    <n v="12.14"/>
    <x v="4"/>
    <s v="food trucks"/>
    <x v="3169"/>
    <d v="2016-06-19T08:11:57"/>
    <x v="9"/>
  </r>
  <r>
    <n v="1709"/>
    <s v="Psalms"/>
    <s v="A project to set psalms to music. The psalms are taken from the English Standard Version (ESV) of the Bible."/>
    <n v="1750"/>
    <n v="85"/>
    <x v="2"/>
    <s v="US"/>
    <s v="USD"/>
    <x v="3148"/>
    <x v="3170"/>
    <b v="0"/>
    <n v="4"/>
    <b v="0"/>
    <s v="music/faith"/>
    <n v="5"/>
    <n v="21.25"/>
    <x v="7"/>
    <s v="faith"/>
    <x v="3170"/>
    <d v="2014-08-31T19:39:00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49"/>
    <x v="3171"/>
    <b v="0"/>
    <n v="4"/>
    <b v="0"/>
    <s v="food/small batch"/>
    <n v="3"/>
    <n v="21.25"/>
    <x v="4"/>
    <s v="small batch"/>
    <x v="3171"/>
    <d v="2017-04-09T20:29:29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50"/>
    <x v="3172"/>
    <b v="0"/>
    <n v="2"/>
    <b v="0"/>
    <s v="publishing/art books"/>
    <n v="1"/>
    <n v="42.5"/>
    <x v="1"/>
    <s v="art books"/>
    <x v="3172"/>
    <d v="2014-03-14T16:49:11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51"/>
    <x v="3173"/>
    <b v="0"/>
    <n v="16"/>
    <b v="0"/>
    <s v="games/video games"/>
    <n v="1"/>
    <n v="5.31"/>
    <x v="3"/>
    <s v="video games"/>
    <x v="3173"/>
    <d v="2012-05-19T17:05:05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52"/>
    <x v="3174"/>
    <b v="0"/>
    <n v="4"/>
    <b v="0"/>
    <s v="technology/gadgets"/>
    <n v="0"/>
    <n v="21.25"/>
    <x v="0"/>
    <s v="gadgets"/>
    <x v="3174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x v="3153"/>
    <x v="3175"/>
    <b v="0"/>
    <n v="4"/>
    <b v="0"/>
    <s v="games/video games"/>
    <n v="0"/>
    <n v="21.25"/>
    <x v="3"/>
    <s v="video games"/>
    <x v="3175"/>
    <d v="2014-08-16T02:04:23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x v="3176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x v="3177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6"/>
    <x v="3178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7"/>
    <x v="3179"/>
    <b v="0"/>
    <n v="4"/>
    <b v="0"/>
    <s v="technology/web"/>
    <n v="0"/>
    <n v="20.5"/>
    <x v="0"/>
    <s v="web"/>
    <x v="3179"/>
    <d v="2014-12-18T04:32:21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8"/>
    <x v="3180"/>
    <b v="0"/>
    <n v="5"/>
    <b v="0"/>
    <s v="games/video games"/>
    <n v="3"/>
    <n v="16.2"/>
    <x v="3"/>
    <s v="video games"/>
    <x v="3180"/>
    <d v="2014-02-19T09:08:42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9"/>
    <x v="3181"/>
    <b v="0"/>
    <n v="4"/>
    <b v="0"/>
    <s v="film &amp; video/science fiction"/>
    <n v="0"/>
    <n v="20.25"/>
    <x v="5"/>
    <s v="science fiction"/>
    <x v="3181"/>
    <d v="2015-07-23T13:25:35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0"/>
    <x v="3182"/>
    <b v="0"/>
    <n v="3"/>
    <b v="0"/>
    <s v="theater/plays"/>
    <n v="32"/>
    <n v="26.67"/>
    <x v="6"/>
    <s v="plays"/>
    <x v="3182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1"/>
    <x v="3183"/>
    <b v="0"/>
    <n v="2"/>
    <b v="0"/>
    <s v="theater/plays"/>
    <n v="11"/>
    <n v="40"/>
    <x v="6"/>
    <s v="plays"/>
    <x v="3183"/>
    <d v="2016-05-24T14:25:00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x v="3184"/>
    <b v="0"/>
    <n v="7"/>
    <b v="0"/>
    <s v="food/small batch"/>
    <n v="8"/>
    <n v="11.43"/>
    <x v="4"/>
    <s v="small batch"/>
    <x v="3184"/>
    <d v="2017-03-29T23:32:11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3"/>
    <x v="3185"/>
    <b v="0"/>
    <n v="4"/>
    <b v="0"/>
    <s v="technology/web"/>
    <n v="1"/>
    <n v="20"/>
    <x v="0"/>
    <s v="web"/>
    <x v="3185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4"/>
    <x v="3186"/>
    <b v="0"/>
    <n v="4"/>
    <b v="0"/>
    <s v="publishing/art books"/>
    <n v="1"/>
    <n v="20"/>
    <x v="1"/>
    <s v="art books"/>
    <x v="3186"/>
    <d v="2015-06-19T18:28:03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x v="3187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x v="3188"/>
    <b v="0"/>
    <n v="2"/>
    <b v="0"/>
    <s v="publishing/translations"/>
    <n v="1"/>
    <n v="38.5"/>
    <x v="1"/>
    <s v="translations"/>
    <x v="3188"/>
    <d v="2016-02-21T08:24:1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x v="3167"/>
    <x v="3189"/>
    <b v="1"/>
    <n v="4"/>
    <b v="0"/>
    <s v="photography/photobooks"/>
    <n v="1"/>
    <n v="19"/>
    <x v="2"/>
    <s v="photobooks"/>
    <x v="3189"/>
    <d v="2014-10-31T22:45:42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8"/>
    <x v="3190"/>
    <b v="0"/>
    <n v="5"/>
    <b v="0"/>
    <s v="film &amp; video/animation"/>
    <n v="1"/>
    <n v="15.2"/>
    <x v="5"/>
    <s v="animation"/>
    <x v="3190"/>
    <d v="2012-09-07T22:37:44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69"/>
    <x v="3191"/>
    <b v="0"/>
    <n v="3"/>
    <b v="1"/>
    <s v="theater/plays"/>
    <n v="150"/>
    <n v="25"/>
    <x v="6"/>
    <s v="plays"/>
    <x v="3191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0"/>
    <x v="3192"/>
    <b v="0"/>
    <n v="4"/>
    <b v="0"/>
    <s v="theater/plays"/>
    <n v="5"/>
    <n v="18.75"/>
    <x v="6"/>
    <s v="plays"/>
    <x v="3192"/>
    <d v="2014-11-09T12:00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71"/>
    <x v="3193"/>
    <b v="0"/>
    <n v="3"/>
    <b v="0"/>
    <s v="theater/plays"/>
    <n v="4"/>
    <n v="25"/>
    <x v="6"/>
    <s v="plays"/>
    <x v="3193"/>
    <d v="2014-09-09T16:49:2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2"/>
    <x v="3194"/>
    <b v="0"/>
    <n v="2"/>
    <b v="0"/>
    <s v="technology/web"/>
    <n v="3"/>
    <n v="37.5"/>
    <x v="0"/>
    <s v="web"/>
    <x v="3194"/>
    <d v="2015-08-04T04:30:03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x v="3173"/>
    <x v="3195"/>
    <b v="0"/>
    <n v="3"/>
    <b v="0"/>
    <s v="photography/places"/>
    <n v="2"/>
    <n v="25"/>
    <x v="2"/>
    <s v="places"/>
    <x v="3195"/>
    <d v="2014-12-13T11:19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4"/>
    <x v="3196"/>
    <b v="0"/>
    <n v="3"/>
    <b v="0"/>
    <s v="food/food trucks"/>
    <n v="1"/>
    <n v="25"/>
    <x v="4"/>
    <s v="food trucks"/>
    <x v="3196"/>
    <d v="2016-10-11T12:35:39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75"/>
    <x v="3197"/>
    <b v="0"/>
    <n v="1"/>
    <b v="0"/>
    <s v="technology/wearables"/>
    <n v="0"/>
    <n v="75"/>
    <x v="0"/>
    <s v="wearables"/>
    <x v="3197"/>
    <d v="2014-12-18T21:33:15"/>
    <x v="9"/>
  </r>
  <r>
    <n v="1718"/>
    <s v="The Prodigal Son"/>
    <s v="A melody for the galaxy."/>
    <n v="35000"/>
    <n v="75"/>
    <x v="2"/>
    <s v="US"/>
    <s v="USD"/>
    <x v="3176"/>
    <x v="3198"/>
    <b v="0"/>
    <n v="2"/>
    <b v="0"/>
    <s v="music/faith"/>
    <n v="0"/>
    <n v="37.5"/>
    <x v="7"/>
    <s v="faith"/>
    <x v="3198"/>
    <d v="2016-05-14T04:59:00"/>
    <x v="9"/>
  </r>
  <r>
    <n v="1149"/>
    <s v="The Floridian Food Truck"/>
    <s v="Bringing culturally diverse Floridian cuisine to the people!"/>
    <n v="50000"/>
    <n v="75"/>
    <x v="2"/>
    <s v="US"/>
    <s v="USD"/>
    <x v="3177"/>
    <x v="3199"/>
    <b v="0"/>
    <n v="2"/>
    <b v="0"/>
    <s v="food/food trucks"/>
    <n v="0"/>
    <n v="37.5"/>
    <x v="4"/>
    <s v="food trucks"/>
    <x v="3199"/>
    <d v="2016-06-16T17:02:46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8"/>
    <x v="3200"/>
    <b v="0"/>
    <n v="2"/>
    <b v="0"/>
    <s v="food/restaurants"/>
    <n v="0"/>
    <n v="37.5"/>
    <x v="4"/>
    <s v="restaurants"/>
    <x v="3200"/>
    <d v="2015-05-14T23:56:12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9"/>
    <x v="3201"/>
    <b v="0"/>
    <n v="2"/>
    <b v="0"/>
    <s v="theater/spaces"/>
    <n v="0"/>
    <n v="37.5"/>
    <x v="6"/>
    <s v="spaces"/>
    <x v="3201"/>
    <d v="2015-05-28T15:59:00"/>
    <x v="9"/>
  </r>
  <r>
    <n v="1447"/>
    <s v="Indian Language Dictionary"/>
    <s v="I'm creating a dictionary of multiple Indian languages."/>
    <n v="500000"/>
    <n v="75"/>
    <x v="2"/>
    <s v="US"/>
    <s v="USD"/>
    <x v="3180"/>
    <x v="3202"/>
    <b v="0"/>
    <n v="3"/>
    <b v="0"/>
    <s v="publishing/translations"/>
    <n v="0"/>
    <n v="25"/>
    <x v="1"/>
    <s v="translations"/>
    <x v="3202"/>
    <d v="2016-07-08T17:32:14"/>
    <x v="9"/>
  </r>
  <r>
    <n v="2688"/>
    <s v="Mac N Cheez Food Truck"/>
    <s v="The amazing gourmet Mac N Cheez Food Truck Campaigne!"/>
    <n v="50000"/>
    <n v="74"/>
    <x v="2"/>
    <s v="US"/>
    <s v="USD"/>
    <x v="3181"/>
    <x v="3203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x v="3204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x v="320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x v="320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x v="3185"/>
    <x v="3207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6"/>
    <x v="3208"/>
    <b v="0"/>
    <n v="3"/>
    <b v="0"/>
    <s v="theater/spaces"/>
    <n v="0"/>
    <n v="23.67"/>
    <x v="6"/>
    <s v="spaces"/>
    <x v="3208"/>
    <d v="2015-02-26T03:19:55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87"/>
    <x v="3209"/>
    <b v="0"/>
    <n v="3"/>
    <b v="1"/>
    <s v="theater/plays"/>
    <n v="140"/>
    <n v="23.33"/>
    <x v="6"/>
    <s v="plays"/>
    <x v="3209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88"/>
    <x v="3210"/>
    <b v="0"/>
    <n v="4"/>
    <b v="0"/>
    <s v="theater/plays"/>
    <n v="35"/>
    <n v="17.5"/>
    <x v="6"/>
    <s v="plays"/>
    <x v="3210"/>
    <d v="2015-02-14T11:27:00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89"/>
    <x v="3211"/>
    <b v="0"/>
    <n v="6"/>
    <b v="0"/>
    <s v="film &amp; video/science fiction"/>
    <n v="14"/>
    <n v="11.67"/>
    <x v="5"/>
    <s v="science fiction"/>
    <x v="3211"/>
    <d v="2017-02-03T23:51:2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0"/>
    <x v="3212"/>
    <b v="0"/>
    <n v="7"/>
    <b v="0"/>
    <s v="theater/plays"/>
    <n v="14"/>
    <n v="10"/>
    <x v="6"/>
    <s v="plays"/>
    <x v="3212"/>
    <d v="2014-09-17T20:56:4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91"/>
    <x v="3213"/>
    <b v="0"/>
    <n v="2"/>
    <b v="0"/>
    <s v="music/indie rock"/>
    <n v="3"/>
    <n v="35"/>
    <x v="7"/>
    <s v="indie rock"/>
    <x v="3213"/>
    <d v="2012-01-15T18:11:50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2"/>
    <x v="3214"/>
    <b v="0"/>
    <n v="4"/>
    <b v="0"/>
    <s v="food/food trucks"/>
    <n v="1"/>
    <n v="17.5"/>
    <x v="4"/>
    <s v="food trucks"/>
    <x v="3214"/>
    <d v="2014-09-18T20:59:32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93"/>
    <x v="3215"/>
    <b v="0"/>
    <n v="2"/>
    <b v="0"/>
    <s v="games/video games"/>
    <n v="1"/>
    <n v="35"/>
    <x v="3"/>
    <s v="video games"/>
    <x v="3215"/>
    <d v="2012-10-01T00:17:02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94"/>
    <x v="3216"/>
    <b v="0"/>
    <n v="2"/>
    <b v="0"/>
    <s v="technology/web"/>
    <n v="0"/>
    <n v="35"/>
    <x v="0"/>
    <s v="web"/>
    <x v="3216"/>
    <d v="2014-11-01T02:12:4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95"/>
    <x v="3217"/>
    <b v="0"/>
    <n v="3"/>
    <b v="0"/>
    <s v="theater/plays"/>
    <n v="0"/>
    <n v="23.33"/>
    <x v="6"/>
    <s v="plays"/>
    <x v="3217"/>
    <d v="2015-05-29T15:34:19"/>
    <x v="9"/>
  </r>
  <r>
    <n v="1799"/>
    <s v="The UnDiscovered Image"/>
    <s v="The UnDiscovered Image, a monthly publication dedicated to photographers."/>
    <n v="4000"/>
    <n v="69.83"/>
    <x v="2"/>
    <s v="GB"/>
    <s v="GBP"/>
    <x v="3196"/>
    <x v="321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x v="3219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8"/>
    <x v="3220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9"/>
    <x v="3221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x v="3222"/>
    <b v="0"/>
    <n v="1"/>
    <b v="0"/>
    <s v="publishing/art books"/>
    <n v="1"/>
    <n v="67"/>
    <x v="1"/>
    <s v="art books"/>
    <x v="3222"/>
    <d v="2013-11-07T02:00:03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1"/>
    <x v="3223"/>
    <b v="0"/>
    <n v="3"/>
    <b v="1"/>
    <s v="theater/plays"/>
    <n v="6500"/>
    <n v="21.67"/>
    <x v="6"/>
    <s v="plays"/>
    <x v="3223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2"/>
    <x v="3224"/>
    <b v="0"/>
    <n v="4"/>
    <b v="0"/>
    <s v="theater/plays"/>
    <n v="9"/>
    <n v="16.25"/>
    <x v="6"/>
    <s v="plays"/>
    <x v="3224"/>
    <d v="2014-07-29T03:14:56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3"/>
    <x v="3225"/>
    <b v="0"/>
    <n v="5"/>
    <b v="0"/>
    <s v="technology/wearables"/>
    <n v="2"/>
    <n v="13"/>
    <x v="0"/>
    <s v="wearables"/>
    <x v="3225"/>
    <d v="2014-07-27T15:27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4"/>
    <x v="3226"/>
    <b v="0"/>
    <n v="2"/>
    <b v="0"/>
    <s v="music/jazz"/>
    <n v="1"/>
    <n v="32.5"/>
    <x v="7"/>
    <s v="jazz"/>
    <x v="3226"/>
    <d v="2010-12-23T05:35:24"/>
    <x v="9"/>
  </r>
  <r>
    <n v="997"/>
    <s v="iPhanny"/>
    <s v="The iPhanny keeps your iPhone 6 safe from bending in those dangerous pants pockets."/>
    <n v="5000"/>
    <n v="65"/>
    <x v="2"/>
    <s v="US"/>
    <s v="USD"/>
    <x v="3205"/>
    <x v="3227"/>
    <b v="0"/>
    <n v="8"/>
    <b v="0"/>
    <s v="technology/wearables"/>
    <n v="1"/>
    <n v="8.1300000000000008"/>
    <x v="0"/>
    <s v="wearables"/>
    <x v="3227"/>
    <d v="2014-11-28T03:28:17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6"/>
    <x v="3228"/>
    <b v="0"/>
    <n v="2"/>
    <b v="0"/>
    <s v="music/jazz"/>
    <n v="1"/>
    <n v="32.5"/>
    <x v="7"/>
    <s v="jazz"/>
    <x v="3228"/>
    <d v="2011-03-10T19:48:47"/>
    <x v="9"/>
  </r>
  <r>
    <n v="2519"/>
    <s v="Kelli's Kitchen"/>
    <s v="Better than your mom's, better than Cracker Barrel, only at Kelli's Kitchen (all from scratch)."/>
    <n v="150000"/>
    <n v="65"/>
    <x v="2"/>
    <s v="US"/>
    <s v="USD"/>
    <x v="3207"/>
    <x v="3229"/>
    <b v="0"/>
    <n v="4"/>
    <b v="0"/>
    <s v="food/restaurants"/>
    <n v="0"/>
    <n v="16.25"/>
    <x v="4"/>
    <s v="restaurants"/>
    <x v="3229"/>
    <d v="2014-07-19T03:43:24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x v="3230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x v="3231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x v="3232"/>
    <b v="0"/>
    <n v="5"/>
    <b v="0"/>
    <s v="music/jazz"/>
    <n v="0"/>
    <n v="12.4"/>
    <x v="7"/>
    <s v="jazz"/>
    <x v="3232"/>
    <d v="2013-09-01T00:32:0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1"/>
    <x v="3233"/>
    <b v="0"/>
    <n v="6"/>
    <b v="0"/>
    <s v="theater/plays"/>
    <n v="8"/>
    <n v="10.17"/>
    <x v="6"/>
    <s v="plays"/>
    <x v="3233"/>
    <d v="2015-03-02T23:00:00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2"/>
    <x v="3234"/>
    <b v="0"/>
    <n v="3"/>
    <b v="0"/>
    <s v="film &amp; video/animation"/>
    <n v="1"/>
    <n v="20.329999999999998"/>
    <x v="5"/>
    <s v="animation"/>
    <x v="3234"/>
    <d v="2013-10-22T03:59:00"/>
    <x v="9"/>
  </r>
  <r>
    <n v="709"/>
    <s v="lumiglove"/>
    <s v="A &quot;handheld&quot; light, which eases the way you illuminate objects and/or paths."/>
    <n v="15000"/>
    <n v="61"/>
    <x v="2"/>
    <s v="US"/>
    <s v="USD"/>
    <x v="3213"/>
    <x v="3235"/>
    <b v="0"/>
    <n v="2"/>
    <b v="0"/>
    <s v="technology/wearables"/>
    <n v="0"/>
    <n v="30.5"/>
    <x v="0"/>
    <s v="wearables"/>
    <x v="3235"/>
    <d v="2014-12-05T00:59:19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4"/>
    <x v="3236"/>
    <b v="0"/>
    <n v="2"/>
    <b v="0"/>
    <s v="technology/web"/>
    <n v="0"/>
    <n v="30.5"/>
    <x v="0"/>
    <s v="web"/>
    <x v="3236"/>
    <d v="2015-07-22T13:02:1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15"/>
    <x v="3237"/>
    <b v="0"/>
    <n v="2"/>
    <b v="0"/>
    <s v="technology/gadgets"/>
    <n v="9"/>
    <n v="30"/>
    <x v="0"/>
    <s v="gadgets"/>
    <x v="3237"/>
    <d v="2014-11-01T03:59:00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x v="3216"/>
    <x v="3238"/>
    <b v="0"/>
    <n v="1"/>
    <b v="0"/>
    <s v="photography/nature"/>
    <n v="9"/>
    <n v="60"/>
    <x v="2"/>
    <s v="nature"/>
    <x v="3238"/>
    <d v="2015-11-08T22:10:2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17"/>
    <x v="3239"/>
    <b v="0"/>
    <n v="4"/>
    <b v="0"/>
    <s v="theater/plays"/>
    <n v="6"/>
    <n v="15"/>
    <x v="6"/>
    <s v="plays"/>
    <x v="3239"/>
    <d v="2015-07-22T23:08:2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8"/>
    <x v="3240"/>
    <b v="0"/>
    <n v="3"/>
    <b v="0"/>
    <s v="technology/web"/>
    <n v="3"/>
    <n v="20"/>
    <x v="0"/>
    <s v="web"/>
    <x v="3240"/>
    <d v="2015-05-08T08:14:03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19"/>
    <x v="3241"/>
    <b v="0"/>
    <n v="4"/>
    <b v="0"/>
    <s v="theater/plays"/>
    <n v="2"/>
    <n v="15"/>
    <x v="6"/>
    <s v="plays"/>
    <x v="3241"/>
    <d v="2015-08-22T19:34:53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20"/>
    <x v="3242"/>
    <b v="0"/>
    <n v="3"/>
    <b v="0"/>
    <s v="theater/plays"/>
    <n v="1"/>
    <n v="20"/>
    <x v="6"/>
    <s v="plays"/>
    <x v="3242"/>
    <d v="2015-11-17T22:24:14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21"/>
    <x v="3243"/>
    <b v="0"/>
    <n v="2"/>
    <b v="0"/>
    <s v="film &amp; video/drama"/>
    <n v="0"/>
    <n v="30"/>
    <x v="5"/>
    <s v="drama"/>
    <x v="3243"/>
    <d v="2015-06-04T18:39:1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2"/>
    <x v="3244"/>
    <b v="0"/>
    <n v="1"/>
    <b v="0"/>
    <s v="theater/plays"/>
    <n v="2"/>
    <n v="59"/>
    <x v="6"/>
    <s v="plays"/>
    <x v="3244"/>
    <d v="2017-03-03T05:00:00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3"/>
    <x v="3245"/>
    <b v="0"/>
    <n v="2"/>
    <b v="0"/>
    <s v="food/food trucks"/>
    <n v="1"/>
    <n v="29.5"/>
    <x v="4"/>
    <s v="food trucks"/>
    <x v="3245"/>
    <d v="2017-02-08T21:40:35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x v="3246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x v="3225"/>
    <x v="324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6"/>
    <x v="324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7"/>
    <x v="3249"/>
    <b v="0"/>
    <n v="3"/>
    <b v="0"/>
    <s v="theater/spaces"/>
    <n v="0"/>
    <n v="18.670000000000002"/>
    <x v="6"/>
    <s v="spaces"/>
    <x v="3249"/>
    <d v="2014-09-01T05:00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28"/>
    <x v="3250"/>
    <b v="0"/>
    <n v="3"/>
    <b v="0"/>
    <s v="theater/musical"/>
    <n v="6"/>
    <n v="18.329999999999998"/>
    <x v="6"/>
    <s v="musical"/>
    <x v="3250"/>
    <d v="2015-05-10T18:45:3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29"/>
    <x v="3251"/>
    <b v="0"/>
    <n v="2"/>
    <b v="0"/>
    <s v="publishing/translations"/>
    <n v="1"/>
    <n v="27.5"/>
    <x v="1"/>
    <s v="translations"/>
    <x v="3251"/>
    <d v="2015-09-15T11:1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0"/>
    <x v="3252"/>
    <b v="0"/>
    <n v="2"/>
    <b v="0"/>
    <s v="technology/web"/>
    <n v="1"/>
    <n v="27.5"/>
    <x v="0"/>
    <s v="web"/>
    <x v="3252"/>
    <d v="2015-05-02T22:02:16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1"/>
    <x v="3253"/>
    <b v="0"/>
    <n v="2"/>
    <b v="0"/>
    <s v="food/food trucks"/>
    <n v="1"/>
    <n v="27.5"/>
    <x v="4"/>
    <s v="food trucks"/>
    <x v="3253"/>
    <d v="2014-07-10T21:29:1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2"/>
    <x v="3254"/>
    <b v="0"/>
    <n v="2"/>
    <b v="0"/>
    <s v="publishing/art books"/>
    <n v="1"/>
    <n v="27.5"/>
    <x v="1"/>
    <s v="art books"/>
    <x v="3254"/>
    <d v="2012-07-24T20:20:48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3"/>
    <x v="3255"/>
    <b v="0"/>
    <n v="3"/>
    <b v="0"/>
    <s v="theater/plays"/>
    <n v="0"/>
    <n v="18.329999999999998"/>
    <x v="6"/>
    <s v="plays"/>
    <x v="3255"/>
    <d v="2014-06-24T18:57:09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34"/>
    <x v="3256"/>
    <b v="0"/>
    <n v="2"/>
    <b v="0"/>
    <s v="technology/web"/>
    <n v="0"/>
    <n v="27.5"/>
    <x v="0"/>
    <s v="web"/>
    <x v="3256"/>
    <d v="2015-10-26T15:48:33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35"/>
    <x v="3257"/>
    <b v="0"/>
    <n v="3"/>
    <b v="0"/>
    <s v="technology/web"/>
    <n v="0"/>
    <n v="18.329999999999998"/>
    <x v="0"/>
    <s v="web"/>
    <x v="3257"/>
    <d v="2015-10-01T19:02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6"/>
    <x v="3258"/>
    <b v="0"/>
    <n v="1"/>
    <b v="0"/>
    <s v="publishing/children's books"/>
    <n v="2"/>
    <n v="53"/>
    <x v="1"/>
    <s v="children's books"/>
    <x v="3258"/>
    <d v="2015-11-22T15:03:41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7"/>
    <x v="3259"/>
    <b v="0"/>
    <n v="4"/>
    <b v="0"/>
    <s v="publishing/children's books"/>
    <n v="1"/>
    <n v="13.25"/>
    <x v="1"/>
    <s v="children's books"/>
    <x v="3259"/>
    <d v="2016-09-02T17:03:2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8"/>
    <x v="3260"/>
    <b v="0"/>
    <n v="4"/>
    <b v="0"/>
    <s v="games/video games"/>
    <n v="0"/>
    <n v="13.25"/>
    <x v="3"/>
    <s v="video games"/>
    <x v="3260"/>
    <d v="2016-03-30T15:41:35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9"/>
    <x v="3261"/>
    <b v="0"/>
    <n v="4"/>
    <b v="0"/>
    <s v="technology/wearables"/>
    <n v="0"/>
    <n v="13.25"/>
    <x v="0"/>
    <s v="wearables"/>
    <x v="3261"/>
    <d v="2017-03-14T17:22:02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0"/>
    <x v="3262"/>
    <b v="0"/>
    <n v="14"/>
    <b v="0"/>
    <s v="film &amp; video/animation"/>
    <n v="0"/>
    <n v="3.71"/>
    <x v="5"/>
    <s v="animation"/>
    <x v="3262"/>
    <d v="2015-12-25T02:21:26"/>
    <x v="9"/>
  </r>
  <r>
    <n v="2402"/>
    <s v="Cupcake Truck Unite"/>
    <s v="Small town, delicious treats, and a mobile truck"/>
    <n v="12000"/>
    <n v="52"/>
    <x v="2"/>
    <s v="US"/>
    <s v="USD"/>
    <x v="3241"/>
    <x v="3263"/>
    <b v="0"/>
    <n v="1"/>
    <b v="0"/>
    <s v="food/food trucks"/>
    <n v="0"/>
    <n v="52"/>
    <x v="4"/>
    <s v="food trucks"/>
    <x v="3263"/>
    <d v="2015-05-13T16:18:51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2"/>
    <x v="3264"/>
    <b v="0"/>
    <n v="2"/>
    <b v="0"/>
    <s v="technology/web"/>
    <n v="0"/>
    <n v="26"/>
    <x v="0"/>
    <s v="web"/>
    <x v="3264"/>
    <d v="2015-10-17T16:01:55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43"/>
    <x v="3265"/>
    <b v="0"/>
    <n v="6"/>
    <b v="0"/>
    <s v="theater/plays"/>
    <n v="9"/>
    <n v="8.5"/>
    <x v="6"/>
    <s v="plays"/>
    <x v="3265"/>
    <d v="2014-08-05T14:52:09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44"/>
    <x v="3266"/>
    <b v="0"/>
    <n v="2"/>
    <b v="0"/>
    <s v="film &amp; video/drama"/>
    <n v="3"/>
    <n v="25.5"/>
    <x v="5"/>
    <s v="drama"/>
    <x v="3266"/>
    <d v="2014-09-01T03:59:0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5"/>
    <x v="3267"/>
    <b v="0"/>
    <n v="4"/>
    <b v="0"/>
    <s v="photography/people"/>
    <n v="3"/>
    <n v="12.75"/>
    <x v="2"/>
    <s v="people"/>
    <x v="3267"/>
    <d v="2016-08-02T23:00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6"/>
    <x v="3268"/>
    <b v="0"/>
    <n v="2"/>
    <b v="0"/>
    <s v="film &amp; video/animation"/>
    <n v="1"/>
    <n v="25.5"/>
    <x v="5"/>
    <s v="animation"/>
    <x v="3268"/>
    <d v="2014-01-16T04:00:0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7"/>
    <x v="3269"/>
    <b v="0"/>
    <n v="2"/>
    <b v="0"/>
    <s v="music/faith"/>
    <n v="1"/>
    <n v="25.5"/>
    <x v="7"/>
    <s v="faith"/>
    <x v="3269"/>
    <d v="2015-08-31T06:45:37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8"/>
    <x v="3270"/>
    <b v="0"/>
    <n v="2"/>
    <b v="0"/>
    <s v="food/food trucks"/>
    <n v="1"/>
    <n v="25.5"/>
    <x v="4"/>
    <s v="food trucks"/>
    <x v="3270"/>
    <d v="2015-05-16T03:00:00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x v="3249"/>
    <x v="3271"/>
    <b v="0"/>
    <n v="3"/>
    <b v="0"/>
    <s v="games/mobile games"/>
    <n v="1"/>
    <n v="17"/>
    <x v="3"/>
    <s v="mobile games"/>
    <x v="3271"/>
    <d v="2016-08-06T21:35:08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50"/>
    <x v="3272"/>
    <b v="0"/>
    <n v="4"/>
    <b v="0"/>
    <s v="games/video games"/>
    <n v="0"/>
    <n v="12.75"/>
    <x v="3"/>
    <s v="video games"/>
    <x v="3272"/>
    <d v="2014-02-05T19:58:17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51"/>
    <x v="3273"/>
    <b v="0"/>
    <n v="6"/>
    <b v="0"/>
    <s v="technology/space exploration"/>
    <n v="0"/>
    <n v="8.5"/>
    <x v="0"/>
    <s v="space exploration"/>
    <x v="3273"/>
    <d v="2015-04-21T13:25:26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52"/>
    <x v="3274"/>
    <b v="0"/>
    <n v="5"/>
    <b v="0"/>
    <s v="games/video games"/>
    <n v="10"/>
    <n v="10"/>
    <x v="3"/>
    <s v="video games"/>
    <x v="3274"/>
    <d v="2010-03-15T06:59:00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53"/>
    <x v="3275"/>
    <b v="0"/>
    <n v="1"/>
    <b v="0"/>
    <s v="film &amp; video/animation"/>
    <n v="5"/>
    <n v="50"/>
    <x v="5"/>
    <s v="animation"/>
    <x v="3275"/>
    <d v="2012-02-15T21:46:01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54"/>
    <x v="3276"/>
    <b v="0"/>
    <n v="1"/>
    <b v="0"/>
    <s v="games/mobile games"/>
    <n v="5"/>
    <n v="50"/>
    <x v="3"/>
    <s v="mobile games"/>
    <x v="3276"/>
    <d v="2016-08-06T23:44:5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55"/>
    <x v="3277"/>
    <b v="0"/>
    <n v="1"/>
    <b v="0"/>
    <s v="theater/plays"/>
    <n v="5"/>
    <n v="50"/>
    <x v="6"/>
    <s v="plays"/>
    <x v="3277"/>
    <d v="2015-02-28T06:00:18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56"/>
    <x v="3278"/>
    <b v="0"/>
    <n v="3"/>
    <b v="0"/>
    <s v="film &amp; video/animation"/>
    <n v="3"/>
    <n v="16.670000000000002"/>
    <x v="5"/>
    <s v="animation"/>
    <x v="3278"/>
    <d v="2014-08-09T14:44:07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57"/>
    <x v="3279"/>
    <b v="0"/>
    <n v="1"/>
    <b v="0"/>
    <s v="publishing/fiction"/>
    <n v="3"/>
    <n v="50"/>
    <x v="1"/>
    <s v="fiction"/>
    <x v="3279"/>
    <d v="2009-11-01T03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58"/>
    <x v="3280"/>
    <b v="0"/>
    <n v="1"/>
    <b v="0"/>
    <s v="theater/plays"/>
    <n v="3"/>
    <n v="50"/>
    <x v="6"/>
    <s v="plays"/>
    <x v="3280"/>
    <d v="2017-05-03T19:12:00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59"/>
    <x v="3281"/>
    <b v="0"/>
    <n v="1"/>
    <b v="0"/>
    <s v="music/faith"/>
    <n v="2"/>
    <n v="50"/>
    <x v="7"/>
    <s v="faith"/>
    <x v="3281"/>
    <d v="2014-10-05T19:13:32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60"/>
    <x v="3282"/>
    <b v="0"/>
    <n v="2"/>
    <b v="0"/>
    <s v="music/jazz"/>
    <n v="1"/>
    <n v="25"/>
    <x v="7"/>
    <s v="jazz"/>
    <x v="3282"/>
    <d v="2016-01-29T08:00:29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61"/>
    <x v="3283"/>
    <b v="0"/>
    <n v="1"/>
    <b v="0"/>
    <s v="theater/plays"/>
    <n v="1"/>
    <n v="50"/>
    <x v="6"/>
    <s v="plays"/>
    <x v="3283"/>
    <d v="2016-09-02T20:24:33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62"/>
    <x v="3284"/>
    <b v="0"/>
    <n v="1"/>
    <b v="0"/>
    <s v="journalism/audio"/>
    <n v="1"/>
    <n v="50"/>
    <x v="8"/>
    <s v="audio"/>
    <x v="3284"/>
    <d v="2015-04-15T21:54:53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63"/>
    <x v="3285"/>
    <b v="0"/>
    <n v="1"/>
    <b v="0"/>
    <s v="photography/people"/>
    <n v="1"/>
    <n v="50"/>
    <x v="2"/>
    <s v="people"/>
    <x v="3285"/>
    <d v="2016-12-11T16:20:08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64"/>
    <x v="3286"/>
    <b v="0"/>
    <n v="1"/>
    <b v="0"/>
    <s v="theater/musical"/>
    <n v="1"/>
    <n v="50"/>
    <x v="6"/>
    <s v="musical"/>
    <x v="3286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65"/>
    <x v="3287"/>
    <b v="0"/>
    <n v="2"/>
    <b v="0"/>
    <s v="theater/plays"/>
    <n v="1"/>
    <n v="25"/>
    <x v="6"/>
    <s v="plays"/>
    <x v="3287"/>
    <d v="2014-11-25T01:00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6"/>
    <x v="3288"/>
    <b v="0"/>
    <n v="2"/>
    <b v="0"/>
    <s v="publishing/fiction"/>
    <n v="1"/>
    <n v="25"/>
    <x v="1"/>
    <s v="fiction"/>
    <x v="3288"/>
    <d v="2016-07-22T04:37:55"/>
    <x v="9"/>
  </r>
  <r>
    <n v="1153"/>
    <s v="The Cold Spot Mobile Trailer"/>
    <s v="A mobile concession trailer for snow cones, ice cream, smoothies and more"/>
    <n v="8000"/>
    <n v="50"/>
    <x v="2"/>
    <s v="US"/>
    <s v="USD"/>
    <x v="3267"/>
    <x v="3289"/>
    <b v="0"/>
    <n v="1"/>
    <b v="0"/>
    <s v="food/food trucks"/>
    <n v="1"/>
    <n v="50"/>
    <x v="4"/>
    <s v="food trucks"/>
    <x v="3289"/>
    <d v="2015-06-18T17:08:25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68"/>
    <x v="3290"/>
    <b v="0"/>
    <n v="1"/>
    <b v="0"/>
    <s v="food/food trucks"/>
    <n v="1"/>
    <n v="50"/>
    <x v="4"/>
    <s v="food trucks"/>
    <x v="3290"/>
    <d v="2016-09-01T15:59:54"/>
    <x v="9"/>
  </r>
  <r>
    <n v="190"/>
    <s v="REGIONRAT, the movie"/>
    <s v="Because hope can be a 4 letter word"/>
    <n v="12000"/>
    <n v="50"/>
    <x v="2"/>
    <s v="US"/>
    <s v="USD"/>
    <x v="3269"/>
    <x v="3291"/>
    <b v="0"/>
    <n v="1"/>
    <b v="0"/>
    <s v="film &amp; video/drama"/>
    <n v="0"/>
    <n v="50"/>
    <x v="5"/>
    <s v="drama"/>
    <x v="3291"/>
    <d v="2016-06-16T15:37:2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70"/>
    <x v="3292"/>
    <b v="0"/>
    <n v="1"/>
    <b v="0"/>
    <s v="theater/spaces"/>
    <n v="0"/>
    <n v="50"/>
    <x v="6"/>
    <s v="spaces"/>
    <x v="3292"/>
    <d v="2016-08-01T00:36:20"/>
    <x v="9"/>
  </r>
  <r>
    <n v="237"/>
    <s v="Making The Choice"/>
    <s v="Making The Choice is a christian short film series."/>
    <n v="15000"/>
    <n v="50"/>
    <x v="2"/>
    <s v="US"/>
    <s v="USD"/>
    <x v="3271"/>
    <x v="3293"/>
    <b v="0"/>
    <n v="1"/>
    <b v="0"/>
    <s v="film &amp; video/drama"/>
    <n v="0"/>
    <n v="50"/>
    <x v="5"/>
    <s v="drama"/>
    <x v="3293"/>
    <d v="2016-03-08T13:51:09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72"/>
    <x v="3294"/>
    <b v="0"/>
    <n v="1"/>
    <b v="0"/>
    <s v="photography/nature"/>
    <n v="0"/>
    <n v="50"/>
    <x v="2"/>
    <s v="nature"/>
    <x v="3294"/>
    <d v="2015-04-29T01:16:39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73"/>
    <x v="3295"/>
    <b v="0"/>
    <n v="1"/>
    <b v="0"/>
    <s v="food/food trucks"/>
    <n v="0"/>
    <n v="50"/>
    <x v="4"/>
    <s v="food trucks"/>
    <x v="3295"/>
    <d v="2015-12-07T22:57:42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74"/>
    <x v="3296"/>
    <b v="0"/>
    <n v="3"/>
    <b v="0"/>
    <s v="theater/spaces"/>
    <n v="0"/>
    <n v="16.670000000000002"/>
    <x v="6"/>
    <s v="spaces"/>
    <x v="3296"/>
    <d v="2015-08-17T16:05:59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75"/>
    <x v="3297"/>
    <b v="0"/>
    <n v="4"/>
    <b v="0"/>
    <s v="games/video games"/>
    <n v="0"/>
    <n v="12.5"/>
    <x v="3"/>
    <s v="video games"/>
    <x v="3297"/>
    <d v="2014-03-15T18:58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76"/>
    <x v="3298"/>
    <b v="0"/>
    <n v="1"/>
    <b v="0"/>
    <s v="food/food trucks"/>
    <n v="0"/>
    <n v="50"/>
    <x v="4"/>
    <s v="food trucks"/>
    <x v="3298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77"/>
    <x v="3299"/>
    <b v="0"/>
    <n v="1"/>
    <b v="0"/>
    <s v="food/food trucks"/>
    <n v="0"/>
    <n v="50"/>
    <x v="4"/>
    <s v="food trucks"/>
    <x v="3299"/>
    <d v="2014-10-05T19:13:41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78"/>
    <x v="3300"/>
    <b v="0"/>
    <n v="1"/>
    <b v="0"/>
    <s v="music/jazz"/>
    <n v="0"/>
    <n v="50"/>
    <x v="7"/>
    <s v="jazz"/>
    <x v="3300"/>
    <d v="2014-01-07T00:39:58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79"/>
    <x v="3301"/>
    <b v="0"/>
    <n v="2"/>
    <b v="0"/>
    <s v="technology/gadgets"/>
    <n v="0"/>
    <n v="25"/>
    <x v="0"/>
    <s v="gadgets"/>
    <x v="3301"/>
    <d v="2016-01-02T16:27:01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80"/>
    <x v="3302"/>
    <b v="0"/>
    <n v="1"/>
    <b v="0"/>
    <s v="technology/web"/>
    <n v="0"/>
    <n v="50"/>
    <x v="0"/>
    <s v="web"/>
    <x v="3302"/>
    <d v="2015-08-08T15:33:3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81"/>
    <x v="3303"/>
    <b v="0"/>
    <n v="1"/>
    <b v="0"/>
    <s v="technology/web"/>
    <n v="0"/>
    <n v="50"/>
    <x v="0"/>
    <s v="web"/>
    <x v="3303"/>
    <d v="2015-12-13T06:47:40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82"/>
    <x v="3304"/>
    <b v="0"/>
    <n v="1"/>
    <b v="0"/>
    <s v="film &amp; video/animation"/>
    <n v="0"/>
    <n v="50"/>
    <x v="5"/>
    <s v="animation"/>
    <x v="3304"/>
    <d v="2014-06-01T22:37:19"/>
    <x v="9"/>
  </r>
  <r>
    <n v="2373"/>
    <s v="Cykelauktion.com (Canceled)"/>
    <s v="We want to create a safe marketplace for buying and selling bicycles."/>
    <n v="850000"/>
    <n v="50"/>
    <x v="1"/>
    <s v="SE"/>
    <s v="SEK"/>
    <x v="3283"/>
    <x v="3305"/>
    <b v="0"/>
    <n v="1"/>
    <b v="0"/>
    <s v="technology/web"/>
    <n v="0"/>
    <n v="50"/>
    <x v="0"/>
    <s v="web"/>
    <x v="3305"/>
    <d v="2015-08-29T15:53:44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x v="3306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x v="3307"/>
    <b v="0"/>
    <n v="4"/>
    <b v="0"/>
    <s v="games/video games"/>
    <n v="0"/>
    <n v="11.92"/>
    <x v="3"/>
    <s v="video games"/>
    <x v="3307"/>
    <d v="2013-10-19T12:13:06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6"/>
    <x v="3308"/>
    <b v="0"/>
    <n v="5"/>
    <b v="0"/>
    <s v="theater/plays"/>
    <n v="5"/>
    <n v="9.4"/>
    <x v="6"/>
    <s v="plays"/>
    <x v="3308"/>
    <d v="2015-11-21T04:0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7"/>
    <x v="3309"/>
    <b v="0"/>
    <n v="7"/>
    <b v="0"/>
    <s v="games/video games"/>
    <n v="0"/>
    <n v="6.71"/>
    <x v="3"/>
    <s v="video games"/>
    <x v="3309"/>
    <d v="2014-03-02T19:01:17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288"/>
    <x v="3310"/>
    <b v="0"/>
    <n v="5"/>
    <b v="0"/>
    <s v="games/video games"/>
    <n v="8"/>
    <n v="9"/>
    <x v="3"/>
    <s v="video games"/>
    <x v="3310"/>
    <d v="2011-07-22T04:42:01"/>
    <x v="9"/>
  </r>
  <r>
    <n v="1075"/>
    <s v="Towers Of The Apocalypse"/>
    <s v="Fully 3D, post Apocalyptic themed tower defense video game. New take on the genre."/>
    <n v="1000"/>
    <n v="45"/>
    <x v="2"/>
    <s v="US"/>
    <s v="USD"/>
    <x v="3289"/>
    <x v="3311"/>
    <b v="0"/>
    <n v="3"/>
    <b v="0"/>
    <s v="games/video games"/>
    <n v="5"/>
    <n v="15"/>
    <x v="3"/>
    <s v="video games"/>
    <x v="3311"/>
    <d v="2012-05-06T21:41:56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290"/>
    <x v="3312"/>
    <b v="0"/>
    <n v="3"/>
    <b v="0"/>
    <s v="publishing/translations"/>
    <n v="5"/>
    <n v="15"/>
    <x v="1"/>
    <s v="translations"/>
    <x v="3312"/>
    <d v="2016-04-02T08:06:57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291"/>
    <x v="3313"/>
    <b v="0"/>
    <n v="3"/>
    <b v="0"/>
    <s v="theater/plays"/>
    <n v="3"/>
    <n v="15"/>
    <x v="6"/>
    <s v="plays"/>
    <x v="3313"/>
    <d v="2015-11-28T14:54:54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92"/>
    <x v="3314"/>
    <b v="0"/>
    <n v="5"/>
    <b v="0"/>
    <s v="film &amp; video/animation"/>
    <n v="2"/>
    <n v="9"/>
    <x v="5"/>
    <s v="animation"/>
    <x v="3314"/>
    <d v="2013-10-17T13:38:05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3"/>
    <x v="3315"/>
    <b v="0"/>
    <n v="2"/>
    <b v="0"/>
    <s v="music/jazz"/>
    <n v="2"/>
    <n v="22.5"/>
    <x v="7"/>
    <s v="jazz"/>
    <x v="3315"/>
    <d v="2013-01-16T18:33:17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294"/>
    <x v="3316"/>
    <b v="0"/>
    <n v="3"/>
    <b v="0"/>
    <s v="theater/plays"/>
    <n v="2"/>
    <n v="15"/>
    <x v="6"/>
    <s v="plays"/>
    <x v="3316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295"/>
    <x v="3317"/>
    <b v="0"/>
    <n v="4"/>
    <b v="0"/>
    <s v="theater/plays"/>
    <n v="2"/>
    <n v="11.25"/>
    <x v="6"/>
    <s v="plays"/>
    <x v="3317"/>
    <d v="2016-01-03T20:17:36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x v="3296"/>
    <x v="3318"/>
    <b v="0"/>
    <n v="5"/>
    <b v="0"/>
    <s v="music/jazz"/>
    <n v="1"/>
    <n v="9"/>
    <x v="7"/>
    <s v="jazz"/>
    <x v="3318"/>
    <d v="2012-11-11T05:00:4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7"/>
    <x v="3319"/>
    <b v="0"/>
    <n v="4"/>
    <b v="0"/>
    <s v="publishing/children's books"/>
    <n v="1"/>
    <n v="11.25"/>
    <x v="1"/>
    <s v="children's books"/>
    <x v="3319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8"/>
    <x v="3320"/>
    <b v="0"/>
    <n v="2"/>
    <b v="0"/>
    <s v="theater/plays"/>
    <n v="1"/>
    <n v="22.5"/>
    <x v="6"/>
    <s v="plays"/>
    <x v="3320"/>
    <d v="2016-10-14T22:00:0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299"/>
    <x v="3321"/>
    <b v="0"/>
    <n v="2"/>
    <b v="0"/>
    <s v="theater/plays"/>
    <n v="1"/>
    <n v="22.5"/>
    <x v="6"/>
    <s v="plays"/>
    <x v="3321"/>
    <d v="2014-07-24T02:59:00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300"/>
    <x v="3322"/>
    <b v="0"/>
    <n v="3"/>
    <b v="0"/>
    <s v="games/video games"/>
    <n v="0"/>
    <n v="15"/>
    <x v="3"/>
    <s v="video games"/>
    <x v="3322"/>
    <d v="2016-11-18T19:03:1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301"/>
    <x v="3323"/>
    <b v="0"/>
    <n v="4"/>
    <b v="0"/>
    <s v="games/video games"/>
    <n v="0"/>
    <n v="11.25"/>
    <x v="3"/>
    <s v="video games"/>
    <x v="3323"/>
    <d v="2016-04-10T07:54:2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302"/>
    <x v="3324"/>
    <b v="0"/>
    <n v="2"/>
    <b v="0"/>
    <s v="film &amp; video/animation"/>
    <n v="0"/>
    <n v="22.5"/>
    <x v="5"/>
    <s v="animation"/>
    <x v="3324"/>
    <d v="2012-04-17T00:31:00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303"/>
    <x v="3325"/>
    <b v="0"/>
    <n v="2"/>
    <b v="0"/>
    <s v="food/food trucks"/>
    <n v="0"/>
    <n v="22.5"/>
    <x v="4"/>
    <s v="food trucks"/>
    <x v="3325"/>
    <d v="2016-01-29T14:46:1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x v="3326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5"/>
    <x v="3327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6"/>
    <x v="3328"/>
    <b v="0"/>
    <n v="4"/>
    <b v="0"/>
    <s v="technology/gadgets"/>
    <n v="0"/>
    <n v="10.5"/>
    <x v="0"/>
    <s v="gadgets"/>
    <x v="3328"/>
    <d v="2014-09-07T22:13:14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7"/>
    <x v="3329"/>
    <b v="0"/>
    <n v="4"/>
    <b v="0"/>
    <s v="theater/spaces"/>
    <n v="4"/>
    <n v="10.25"/>
    <x v="6"/>
    <s v="spaces"/>
    <x v="3329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8"/>
    <x v="3330"/>
    <b v="0"/>
    <n v="4"/>
    <b v="0"/>
    <s v="theater/plays"/>
    <n v="2"/>
    <n v="10.25"/>
    <x v="6"/>
    <s v="plays"/>
    <x v="3330"/>
    <d v="2014-09-24T22:00:01"/>
    <x v="9"/>
  </r>
  <r>
    <n v="1101"/>
    <s v="Strain Wars"/>
    <s v="Different strains of marijuana leafs battling to the death to see which one is the top strain."/>
    <n v="100000"/>
    <n v="41"/>
    <x v="2"/>
    <s v="US"/>
    <s v="USD"/>
    <x v="3309"/>
    <x v="3331"/>
    <b v="0"/>
    <n v="6"/>
    <b v="0"/>
    <s v="games/video games"/>
    <n v="0"/>
    <n v="6.83"/>
    <x v="3"/>
    <s v="video games"/>
    <x v="3331"/>
    <d v="2016-07-14T18:12:0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10"/>
    <x v="3332"/>
    <b v="0"/>
    <n v="3"/>
    <b v="0"/>
    <s v="film &amp; video/science fiction"/>
    <n v="3"/>
    <n v="13.33"/>
    <x v="5"/>
    <s v="science fiction"/>
    <x v="3332"/>
    <d v="2015-06-03T13:08:15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11"/>
    <x v="3333"/>
    <b v="0"/>
    <n v="3"/>
    <b v="0"/>
    <s v="theater/musical"/>
    <n v="3"/>
    <n v="13.33"/>
    <x v="6"/>
    <s v="musical"/>
    <x v="3333"/>
    <d v="2017-03-29T17:44:10"/>
    <x v="9"/>
  </r>
  <r>
    <n v="2864"/>
    <s v="'Haunting Julia' by Alan Ayckbourn"/>
    <s v="Accessible, original theatre for all!"/>
    <n v="2500"/>
    <n v="40"/>
    <x v="2"/>
    <s v="GB"/>
    <s v="GBP"/>
    <x v="3312"/>
    <x v="3334"/>
    <b v="0"/>
    <n v="3"/>
    <b v="0"/>
    <s v="theater/plays"/>
    <n v="2"/>
    <n v="13.33"/>
    <x v="6"/>
    <s v="plays"/>
    <x v="3334"/>
    <d v="2015-07-17T13:18:00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3"/>
    <x v="3335"/>
    <b v="0"/>
    <n v="2"/>
    <b v="0"/>
    <s v="music/jazz"/>
    <n v="1"/>
    <n v="20"/>
    <x v="7"/>
    <s v="jazz"/>
    <x v="3335"/>
    <d v="2013-06-30T19:58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4"/>
    <x v="3336"/>
    <b v="1"/>
    <n v="2"/>
    <b v="0"/>
    <s v="photography/photobooks"/>
    <n v="1"/>
    <n v="20"/>
    <x v="2"/>
    <s v="photobooks"/>
    <x v="3336"/>
    <d v="2014-11-27T22:24:0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15"/>
    <x v="3337"/>
    <b v="0"/>
    <n v="2"/>
    <b v="0"/>
    <s v="theater/plays"/>
    <n v="1"/>
    <n v="20"/>
    <x v="6"/>
    <s v="plays"/>
    <x v="3337"/>
    <d v="2014-10-20T19:23:0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6"/>
    <x v="3338"/>
    <b v="0"/>
    <n v="2"/>
    <b v="0"/>
    <s v="music/jazz"/>
    <n v="1"/>
    <n v="20"/>
    <x v="7"/>
    <s v="jazz"/>
    <x v="3338"/>
    <d v="2013-11-03T20:09:17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7"/>
    <x v="3339"/>
    <b v="0"/>
    <n v="1"/>
    <b v="0"/>
    <s v="music/world music"/>
    <n v="1"/>
    <n v="40"/>
    <x v="7"/>
    <s v="world music"/>
    <x v="3339"/>
    <d v="2013-10-06T20:21:1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8"/>
    <x v="3340"/>
    <b v="0"/>
    <n v="3"/>
    <b v="0"/>
    <s v="food/food trucks"/>
    <n v="1"/>
    <n v="13.33"/>
    <x v="4"/>
    <s v="food trucks"/>
    <x v="3340"/>
    <d v="2014-08-13T03:19:2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9"/>
    <x v="3341"/>
    <b v="1"/>
    <n v="4"/>
    <b v="0"/>
    <s v="photography/photobooks"/>
    <n v="1"/>
    <n v="10"/>
    <x v="2"/>
    <s v="photobooks"/>
    <x v="3341"/>
    <d v="2015-01-12T06:00:03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20"/>
    <x v="3342"/>
    <b v="0"/>
    <n v="3"/>
    <b v="0"/>
    <s v="theater/spaces"/>
    <n v="0"/>
    <n v="13.33"/>
    <x v="6"/>
    <s v="spaces"/>
    <x v="3342"/>
    <d v="2014-10-02T03:59:00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21"/>
    <x v="3343"/>
    <b v="0"/>
    <n v="2"/>
    <b v="0"/>
    <s v="film &amp; video/science fiction"/>
    <n v="0"/>
    <n v="20"/>
    <x v="5"/>
    <s v="science fiction"/>
    <x v="3343"/>
    <d v="2016-02-27T06:45:3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x v="3322"/>
    <x v="3344"/>
    <b v="0"/>
    <n v="26"/>
    <b v="0"/>
    <s v="photography/photobooks"/>
    <n v="0"/>
    <n v="1.54"/>
    <x v="2"/>
    <s v="photobooks"/>
    <x v="3344"/>
    <d v="2014-10-24T04:00:00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3"/>
    <x v="3345"/>
    <b v="0"/>
    <n v="4"/>
    <b v="0"/>
    <s v="theater/plays"/>
    <n v="1"/>
    <n v="9.75"/>
    <x v="6"/>
    <s v="plays"/>
    <x v="3345"/>
    <d v="2015-09-09T04:00:18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4"/>
    <x v="3346"/>
    <b v="0"/>
    <n v="3"/>
    <b v="0"/>
    <s v="technology/web"/>
    <n v="0"/>
    <n v="13"/>
    <x v="0"/>
    <s v="web"/>
    <x v="3346"/>
    <d v="2016-10-17T19:10:31"/>
    <x v="9"/>
  </r>
  <r>
    <n v="3850"/>
    <s v="The Vagina Monologues 2015"/>
    <s v="V-Day is a global activist movement to end violence against women and girls."/>
    <n v="1000"/>
    <n v="38"/>
    <x v="2"/>
    <s v="US"/>
    <s v="USD"/>
    <x v="3325"/>
    <x v="3347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x v="3348"/>
    <b v="0"/>
    <n v="2"/>
    <b v="0"/>
    <s v="theater/plays"/>
    <n v="1"/>
    <n v="18.5"/>
    <x v="6"/>
    <s v="plays"/>
    <x v="3348"/>
    <d v="2015-05-09T04:00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27"/>
    <x v="3349"/>
    <b v="0"/>
    <n v="3"/>
    <b v="0"/>
    <s v="technology/space exploration"/>
    <n v="1"/>
    <n v="12"/>
    <x v="0"/>
    <s v="space exploration"/>
    <x v="3349"/>
    <d v="2015-08-14T06:16:59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28"/>
    <x v="3350"/>
    <b v="0"/>
    <n v="4"/>
    <b v="0"/>
    <s v="publishing/children's books"/>
    <n v="1"/>
    <n v="9"/>
    <x v="1"/>
    <s v="children's books"/>
    <x v="3350"/>
    <d v="2013-01-03T01:31:33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9"/>
    <x v="3351"/>
    <b v="0"/>
    <n v="2"/>
    <b v="0"/>
    <s v="games/mobile games"/>
    <n v="0"/>
    <n v="18"/>
    <x v="3"/>
    <s v="mobile games"/>
    <x v="3351"/>
    <d v="2015-07-08T16:45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30"/>
    <x v="3352"/>
    <b v="0"/>
    <n v="3"/>
    <b v="0"/>
    <s v="food/food trucks"/>
    <n v="0"/>
    <n v="12"/>
    <x v="4"/>
    <s v="food trucks"/>
    <x v="3352"/>
    <d v="2015-03-01T18:07:20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31"/>
    <x v="3353"/>
    <b v="0"/>
    <n v="3"/>
    <b v="0"/>
    <s v="photography/nature"/>
    <n v="5"/>
    <n v="11.67"/>
    <x v="2"/>
    <s v="nature"/>
    <x v="3353"/>
    <d v="2015-08-28T12:12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x v="3332"/>
    <x v="3354"/>
    <b v="0"/>
    <n v="1"/>
    <b v="0"/>
    <s v="theater/plays"/>
    <n v="2"/>
    <n v="35"/>
    <x v="6"/>
    <s v="plays"/>
    <x v="3354"/>
    <d v="2015-10-16T08:41:44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33"/>
    <x v="3355"/>
    <b v="0"/>
    <n v="2"/>
    <b v="0"/>
    <s v="theater/musical"/>
    <n v="2"/>
    <n v="17.5"/>
    <x v="6"/>
    <s v="musical"/>
    <x v="3355"/>
    <d v="2015-05-01T22:00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4"/>
    <x v="3356"/>
    <b v="0"/>
    <n v="3"/>
    <b v="0"/>
    <s v="music/faith"/>
    <n v="1"/>
    <n v="11.67"/>
    <x v="7"/>
    <s v="faith"/>
    <x v="3356"/>
    <d v="2014-09-17T12:49:51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5"/>
    <x v="3357"/>
    <b v="0"/>
    <n v="4"/>
    <b v="0"/>
    <s v="technology/web"/>
    <n v="1"/>
    <n v="8.75"/>
    <x v="0"/>
    <s v="web"/>
    <x v="3357"/>
    <d v="2017-01-31T05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x v="3358"/>
    <b v="0"/>
    <n v="4"/>
    <b v="0"/>
    <s v="music/faith"/>
    <n v="1"/>
    <n v="8.75"/>
    <x v="7"/>
    <s v="faith"/>
    <x v="3358"/>
    <d v="2014-10-30T22:22:42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7"/>
    <x v="3359"/>
    <b v="0"/>
    <n v="3"/>
    <b v="0"/>
    <s v="food/food trucks"/>
    <n v="0"/>
    <n v="11.67"/>
    <x v="4"/>
    <s v="food trucks"/>
    <x v="3359"/>
    <d v="2014-12-09T02:12:08"/>
    <x v="9"/>
  </r>
  <r>
    <n v="2741"/>
    <s v="Mrs. Brown and Her Lost Puppy."/>
    <s v="Help me publish my 1st children's book as an aspiring author!"/>
    <n v="8000"/>
    <n v="35"/>
    <x v="2"/>
    <s v="US"/>
    <s v="USD"/>
    <x v="3338"/>
    <x v="3360"/>
    <b v="0"/>
    <n v="4"/>
    <b v="0"/>
    <s v="publishing/children's books"/>
    <n v="0"/>
    <n v="8.75"/>
    <x v="1"/>
    <s v="children's books"/>
    <x v="3360"/>
    <d v="2014-10-20T02:07:00"/>
    <x v="9"/>
  </r>
  <r>
    <n v="3792"/>
    <s v="BorikÃ©n: The Show"/>
    <s v="A cultural and historic journey through Puerto Rico's music and dance!"/>
    <n v="12500"/>
    <n v="35"/>
    <x v="2"/>
    <s v="US"/>
    <s v="USD"/>
    <x v="3339"/>
    <x v="3361"/>
    <b v="0"/>
    <n v="2"/>
    <b v="0"/>
    <s v="theater/musical"/>
    <n v="0"/>
    <n v="17.5"/>
    <x v="6"/>
    <s v="musical"/>
    <x v="3361"/>
    <d v="2015-07-15T10:43:42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40"/>
    <x v="3362"/>
    <b v="0"/>
    <n v="2"/>
    <b v="0"/>
    <s v="food/food trucks"/>
    <n v="0"/>
    <n v="17.5"/>
    <x v="4"/>
    <s v="food trucks"/>
    <x v="3362"/>
    <d v="2014-09-25T16:24:24"/>
    <x v="9"/>
  </r>
  <r>
    <n v="2691"/>
    <s v="Cook"/>
    <s v="A Great New local Food Truck serving up ethnic fusion inspired eats in Ottawa."/>
    <n v="65000"/>
    <n v="35"/>
    <x v="2"/>
    <s v="CA"/>
    <s v="CAD"/>
    <x v="3341"/>
    <x v="3363"/>
    <b v="0"/>
    <n v="2"/>
    <b v="0"/>
    <s v="food/food trucks"/>
    <n v="0"/>
    <n v="17.5"/>
    <x v="4"/>
    <s v="food trucks"/>
    <x v="3363"/>
    <d v="2015-05-10T17:22:37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x v="3364"/>
    <b v="0"/>
    <n v="1"/>
    <b v="0"/>
    <s v="theater/plays"/>
    <n v="1"/>
    <n v="34.950000000000003"/>
    <x v="6"/>
    <s v="plays"/>
    <x v="3364"/>
    <d v="2017-01-13T23:05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x v="3343"/>
    <x v="3365"/>
    <b v="0"/>
    <n v="3"/>
    <b v="0"/>
    <s v="publishing/children's books"/>
    <n v="1"/>
    <n v="11.33"/>
    <x v="1"/>
    <s v="children's books"/>
    <x v="3365"/>
    <d v="2015-08-16T23:00:5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4"/>
    <x v="3366"/>
    <b v="0"/>
    <n v="1"/>
    <b v="0"/>
    <s v="music/faith"/>
    <n v="1"/>
    <n v="34"/>
    <x v="7"/>
    <s v="faith"/>
    <x v="3366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5"/>
    <x v="3367"/>
    <b v="0"/>
    <n v="4"/>
    <b v="0"/>
    <s v="games/video games"/>
    <n v="0"/>
    <n v="8.5"/>
    <x v="3"/>
    <s v="video games"/>
    <x v="3367"/>
    <d v="2015-01-10T07:59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6"/>
    <x v="3368"/>
    <b v="0"/>
    <n v="3"/>
    <b v="0"/>
    <s v="theater/plays"/>
    <n v="3"/>
    <n v="10.67"/>
    <x v="6"/>
    <s v="plays"/>
    <x v="3368"/>
    <d v="2015-08-07T15:00:00"/>
    <x v="9"/>
  </r>
  <r>
    <n v="3988"/>
    <s v="Folk-Tales: What Stories Do Your Folks Tell?"/>
    <s v="An evening of of stories based both in myth and truth."/>
    <n v="1500"/>
    <n v="32"/>
    <x v="2"/>
    <s v="US"/>
    <s v="USD"/>
    <x v="3347"/>
    <x v="3369"/>
    <b v="0"/>
    <n v="4"/>
    <b v="0"/>
    <s v="theater/plays"/>
    <n v="2"/>
    <n v="8"/>
    <x v="6"/>
    <s v="plays"/>
    <x v="3369"/>
    <d v="2015-08-29T01:56:53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8"/>
    <x v="3370"/>
    <b v="0"/>
    <n v="2"/>
    <b v="0"/>
    <s v="publishing/fiction"/>
    <n v="1"/>
    <n v="16"/>
    <x v="1"/>
    <s v="fiction"/>
    <x v="3370"/>
    <d v="2015-05-10T23:01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49"/>
    <x v="3371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50"/>
    <x v="3372"/>
    <b v="0"/>
    <n v="2"/>
    <b v="0"/>
    <s v="technology/web"/>
    <n v="0"/>
    <n v="15.5"/>
    <x v="0"/>
    <s v="web"/>
    <x v="3372"/>
    <d v="2015-03-08T15:16:00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51"/>
    <x v="3373"/>
    <b v="0"/>
    <n v="4"/>
    <b v="1"/>
    <s v="photography/photobooks"/>
    <n v="120"/>
    <n v="7.5"/>
    <x v="2"/>
    <s v="photobooks"/>
    <x v="3373"/>
    <d v="2015-10-05T18:56:01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52"/>
    <x v="3374"/>
    <b v="0"/>
    <n v="2"/>
    <b v="0"/>
    <s v="theater/musical"/>
    <n v="6"/>
    <n v="15"/>
    <x v="6"/>
    <s v="musical"/>
    <x v="3374"/>
    <d v="2016-09-30T17:58:4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53"/>
    <x v="3375"/>
    <b v="0"/>
    <n v="1"/>
    <b v="0"/>
    <s v="theater/plays"/>
    <n v="5"/>
    <n v="30"/>
    <x v="6"/>
    <s v="plays"/>
    <x v="3375"/>
    <d v="2017-01-04T13:06:20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54"/>
    <x v="3376"/>
    <b v="0"/>
    <n v="2"/>
    <b v="0"/>
    <s v="music/jazz"/>
    <n v="1"/>
    <n v="15"/>
    <x v="7"/>
    <s v="jazz"/>
    <x v="3376"/>
    <d v="2012-12-11T03:37:27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5"/>
    <x v="3377"/>
    <b v="0"/>
    <n v="1"/>
    <b v="0"/>
    <s v="music/indie rock"/>
    <n v="1"/>
    <n v="30"/>
    <x v="7"/>
    <s v="indie rock"/>
    <x v="3377"/>
    <d v="2012-01-14T06:01:26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6"/>
    <x v="3378"/>
    <b v="0"/>
    <n v="2"/>
    <b v="0"/>
    <s v="publishing/fiction"/>
    <n v="1"/>
    <n v="15"/>
    <x v="1"/>
    <s v="fiction"/>
    <x v="3378"/>
    <d v="2011-06-18T21:14:06"/>
    <x v="9"/>
  </r>
  <r>
    <n v="497"/>
    <s v="Galaxy Probe Kids"/>
    <s v="live-action/animated series pilot."/>
    <n v="4480"/>
    <n v="30"/>
    <x v="2"/>
    <s v="US"/>
    <s v="USD"/>
    <x v="3357"/>
    <x v="3379"/>
    <b v="0"/>
    <n v="3"/>
    <b v="0"/>
    <s v="film &amp; video/animation"/>
    <n v="1"/>
    <n v="10"/>
    <x v="5"/>
    <s v="animation"/>
    <x v="3379"/>
    <d v="2014-12-25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8"/>
    <x v="3380"/>
    <b v="0"/>
    <n v="1"/>
    <b v="0"/>
    <s v="music/jazz"/>
    <n v="1"/>
    <n v="30"/>
    <x v="7"/>
    <s v="jazz"/>
    <x v="3380"/>
    <d v="2014-07-14T02:30:00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59"/>
    <x v="3381"/>
    <b v="0"/>
    <n v="2"/>
    <b v="0"/>
    <s v="food/restaurants"/>
    <n v="1"/>
    <n v="15"/>
    <x v="4"/>
    <s v="restaurants"/>
    <x v="3381"/>
    <d v="2015-10-03T21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x v="3360"/>
    <x v="3382"/>
    <b v="0"/>
    <n v="2"/>
    <b v="0"/>
    <s v="food/food trucks"/>
    <n v="0"/>
    <n v="15"/>
    <x v="4"/>
    <s v="food trucks"/>
    <x v="3382"/>
    <d v="2014-11-06T04:22:37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61"/>
    <x v="3383"/>
    <b v="0"/>
    <n v="1"/>
    <b v="0"/>
    <s v="technology/web"/>
    <n v="0"/>
    <n v="30"/>
    <x v="0"/>
    <s v="web"/>
    <x v="3383"/>
    <d v="2015-07-25T21:59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62"/>
    <x v="3384"/>
    <b v="0"/>
    <n v="1"/>
    <b v="0"/>
    <s v="food/food trucks"/>
    <n v="0"/>
    <n v="30"/>
    <x v="4"/>
    <s v="food trucks"/>
    <x v="3384"/>
    <d v="2015-08-03T04:27:37"/>
    <x v="9"/>
  </r>
  <r>
    <n v="152"/>
    <s v="The Great Dark (Canceled)"/>
    <s v="The Great Dark is a journey through the unimaginable...and un foreseeable..."/>
    <n v="380000"/>
    <n v="30"/>
    <x v="1"/>
    <s v="US"/>
    <s v="USD"/>
    <x v="3363"/>
    <x v="3385"/>
    <b v="0"/>
    <n v="2"/>
    <b v="0"/>
    <s v="film &amp; video/science fiction"/>
    <n v="0"/>
    <n v="15"/>
    <x v="5"/>
    <s v="science fiction"/>
    <x v="3385"/>
    <d v="2014-09-23T01:51:4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4"/>
    <x v="3386"/>
    <b v="0"/>
    <n v="4"/>
    <b v="1"/>
    <s v="music/classical music"/>
    <n v="116"/>
    <n v="7.25"/>
    <x v="7"/>
    <s v="classical music"/>
    <x v="3386"/>
    <d v="2013-07-30T02:32:46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5"/>
    <x v="3387"/>
    <b v="0"/>
    <n v="4"/>
    <b v="0"/>
    <s v="theater/plays"/>
    <n v="1"/>
    <n v="7.25"/>
    <x v="6"/>
    <s v="plays"/>
    <x v="3387"/>
    <d v="2016-04-15T16:28:00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6"/>
    <x v="3388"/>
    <b v="0"/>
    <n v="1"/>
    <b v="0"/>
    <s v="theater/plays"/>
    <n v="0"/>
    <n v="29"/>
    <x v="6"/>
    <s v="plays"/>
    <x v="3388"/>
    <d v="2016-01-20T17:24:21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x v="3367"/>
    <x v="3389"/>
    <b v="0"/>
    <n v="5"/>
    <b v="0"/>
    <s v="games/video games"/>
    <n v="0"/>
    <n v="5.8"/>
    <x v="3"/>
    <s v="video games"/>
    <x v="3389"/>
    <d v="2016-03-13T21:25:16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8"/>
    <x v="3390"/>
    <b v="0"/>
    <n v="2"/>
    <b v="0"/>
    <s v="publishing/art books"/>
    <n v="1"/>
    <n v="14"/>
    <x v="1"/>
    <s v="art books"/>
    <x v="3390"/>
    <d v="2013-08-28T23:54:51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9"/>
    <x v="3391"/>
    <b v="0"/>
    <n v="1"/>
    <b v="0"/>
    <s v="technology/wearables"/>
    <n v="1"/>
    <n v="28"/>
    <x v="0"/>
    <s v="wearables"/>
    <x v="3391"/>
    <d v="2015-04-18T16:52:02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x v="3392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x v="3393"/>
    <b v="0"/>
    <n v="2"/>
    <b v="0"/>
    <s v="food/food trucks"/>
    <n v="0"/>
    <n v="13.01"/>
    <x v="4"/>
    <s v="food trucks"/>
    <x v="3393"/>
    <d v="2014-06-27T21:33:28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72"/>
    <x v="3394"/>
    <b v="0"/>
    <n v="2"/>
    <b v="0"/>
    <s v="food/food trucks"/>
    <n v="2"/>
    <n v="13"/>
    <x v="4"/>
    <s v="food trucks"/>
    <x v="3394"/>
    <d v="2016-03-13T20:45:24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73"/>
    <x v="3395"/>
    <b v="0"/>
    <n v="2"/>
    <b v="0"/>
    <s v="theater/plays"/>
    <n v="1"/>
    <n v="13"/>
    <x v="6"/>
    <s v="plays"/>
    <x v="3395"/>
    <d v="2015-02-16T07:13:4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74"/>
    <x v="3396"/>
    <b v="0"/>
    <n v="2"/>
    <b v="0"/>
    <s v="games/video games"/>
    <n v="1"/>
    <n v="13"/>
    <x v="3"/>
    <s v="video games"/>
    <x v="3396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75"/>
    <x v="3397"/>
    <b v="0"/>
    <n v="2"/>
    <b v="0"/>
    <s v="food/food trucks"/>
    <n v="0"/>
    <n v="13"/>
    <x v="4"/>
    <s v="food trucks"/>
    <x v="3397"/>
    <d v="2015-08-04T04:27:54"/>
    <x v="9"/>
  </r>
  <r>
    <n v="594"/>
    <s v="Unleashed Fitness"/>
    <s v="Creating a fitness site that will change the fitness game forever!"/>
    <n v="25000"/>
    <n v="26"/>
    <x v="2"/>
    <s v="US"/>
    <s v="USD"/>
    <x v="3376"/>
    <x v="3398"/>
    <b v="0"/>
    <n v="2"/>
    <b v="0"/>
    <s v="technology/web"/>
    <n v="0"/>
    <n v="13"/>
    <x v="0"/>
    <s v="web"/>
    <x v="3398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7"/>
    <x v="3399"/>
    <b v="0"/>
    <n v="2"/>
    <b v="0"/>
    <s v="technology/wearables"/>
    <n v="0"/>
    <n v="13"/>
    <x v="0"/>
    <s v="wearables"/>
    <x v="3399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8"/>
    <x v="3400"/>
    <b v="0"/>
    <n v="2"/>
    <b v="0"/>
    <s v="publishing/translations"/>
    <n v="0"/>
    <n v="13"/>
    <x v="1"/>
    <s v="translations"/>
    <x v="3400"/>
    <d v="2016-09-21T05:45:04"/>
    <x v="9"/>
  </r>
  <r>
    <n v="3108"/>
    <s v="Funding a home for our Children's Theater"/>
    <s v="We need a permanent home for the theater!"/>
    <n v="50000"/>
    <n v="26"/>
    <x v="2"/>
    <s v="US"/>
    <s v="USD"/>
    <x v="3379"/>
    <x v="3401"/>
    <b v="0"/>
    <n v="2"/>
    <b v="0"/>
    <s v="theater/spaces"/>
    <n v="0"/>
    <n v="13"/>
    <x v="6"/>
    <s v="spaces"/>
    <x v="3401"/>
    <d v="2015-04-28T15:19:54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80"/>
    <x v="3402"/>
    <b v="0"/>
    <n v="2"/>
    <b v="0"/>
    <s v="film &amp; video/animation"/>
    <n v="0"/>
    <n v="13"/>
    <x v="5"/>
    <s v="animation"/>
    <x v="3402"/>
    <d v="2015-02-19T19:47:59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81"/>
    <x v="3403"/>
    <b v="0"/>
    <n v="2"/>
    <b v="0"/>
    <s v="theater/plays"/>
    <n v="0"/>
    <n v="13"/>
    <x v="6"/>
    <s v="plays"/>
    <x v="3403"/>
    <d v="2014-09-01T20:09:38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82"/>
    <x v="3404"/>
    <b v="0"/>
    <n v="2"/>
    <b v="0"/>
    <s v="games/mobile games"/>
    <n v="0"/>
    <n v="13"/>
    <x v="3"/>
    <s v="mobile games"/>
    <x v="3404"/>
    <d v="2016-06-28T23:15:33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83"/>
    <x v="3405"/>
    <b v="0"/>
    <n v="4"/>
    <b v="0"/>
    <s v="theater/spaces"/>
    <n v="0"/>
    <n v="6.5"/>
    <x v="6"/>
    <s v="spaces"/>
    <x v="3405"/>
    <d v="2015-02-02T18:43:21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384"/>
    <x v="3406"/>
    <b v="0"/>
    <n v="2"/>
    <b v="0"/>
    <s v="games/video games"/>
    <n v="13"/>
    <n v="12.5"/>
    <x v="3"/>
    <s v="video games"/>
    <x v="3406"/>
    <d v="2016-04-10T18:41:12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x v="3385"/>
    <x v="3407"/>
    <b v="0"/>
    <n v="3"/>
    <b v="0"/>
    <s v="games/video games"/>
    <n v="5"/>
    <n v="8.33"/>
    <x v="3"/>
    <s v="video games"/>
    <x v="3407"/>
    <d v="2015-07-12T04:58:1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x v="3386"/>
    <x v="3408"/>
    <b v="0"/>
    <n v="1"/>
    <b v="0"/>
    <s v="theater/musical"/>
    <n v="5"/>
    <n v="25"/>
    <x v="6"/>
    <s v="musical"/>
    <x v="3408"/>
    <d v="2017-02-20T00:26:39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387"/>
    <x v="3409"/>
    <b v="0"/>
    <n v="2"/>
    <b v="0"/>
    <s v="theater/spaces"/>
    <n v="3"/>
    <n v="12.5"/>
    <x v="6"/>
    <s v="spaces"/>
    <x v="3409"/>
    <d v="2015-11-19T20:45:17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388"/>
    <x v="3410"/>
    <b v="0"/>
    <n v="1"/>
    <b v="0"/>
    <s v="theater/plays"/>
    <n v="3"/>
    <n v="25"/>
    <x v="6"/>
    <s v="plays"/>
    <x v="3410"/>
    <d v="2015-03-26T22:17:51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389"/>
    <x v="3411"/>
    <b v="0"/>
    <n v="4"/>
    <b v="0"/>
    <s v="photography/photobooks"/>
    <n v="2"/>
    <n v="6.25"/>
    <x v="2"/>
    <s v="photobooks"/>
    <x v="3411"/>
    <d v="2014-07-30T18:03:1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390"/>
    <x v="3412"/>
    <b v="0"/>
    <n v="2"/>
    <b v="0"/>
    <s v="theater/musical"/>
    <n v="1"/>
    <n v="12.5"/>
    <x v="6"/>
    <s v="musical"/>
    <x v="3412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x v="3391"/>
    <x v="3413"/>
    <b v="0"/>
    <n v="1"/>
    <b v="0"/>
    <s v="theater/plays"/>
    <n v="1"/>
    <n v="25"/>
    <x v="6"/>
    <s v="plays"/>
    <x v="3413"/>
    <d v="2015-07-05T22:59:00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392"/>
    <x v="3414"/>
    <b v="0"/>
    <n v="2"/>
    <b v="0"/>
    <s v="theater/plays"/>
    <n v="1"/>
    <n v="12.5"/>
    <x v="6"/>
    <s v="plays"/>
    <x v="3414"/>
    <d v="2014-08-09T06:25:04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393"/>
    <x v="3415"/>
    <b v="0"/>
    <n v="1"/>
    <b v="0"/>
    <s v="music/world music"/>
    <n v="1"/>
    <n v="25"/>
    <x v="7"/>
    <s v="world music"/>
    <x v="3415"/>
    <d v="2012-04-16T16:00:0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394"/>
    <x v="3416"/>
    <b v="0"/>
    <n v="3"/>
    <b v="0"/>
    <s v="food/food trucks"/>
    <n v="1"/>
    <n v="8.33"/>
    <x v="4"/>
    <s v="food trucks"/>
    <x v="3416"/>
    <d v="2014-05-31T23:30:0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395"/>
    <x v="3417"/>
    <b v="0"/>
    <n v="1"/>
    <b v="0"/>
    <s v="theater/plays"/>
    <n v="1"/>
    <n v="25"/>
    <x v="6"/>
    <s v="plays"/>
    <x v="3417"/>
    <d v="2015-12-19T19:49:59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396"/>
    <x v="3418"/>
    <b v="0"/>
    <n v="1"/>
    <b v="0"/>
    <s v="publishing/children's books"/>
    <n v="1"/>
    <n v="25"/>
    <x v="1"/>
    <s v="children's books"/>
    <x v="3418"/>
    <d v="2012-03-18T23:53:15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397"/>
    <x v="3419"/>
    <b v="0"/>
    <n v="1"/>
    <b v="0"/>
    <s v="food/food trucks"/>
    <n v="1"/>
    <n v="25"/>
    <x v="4"/>
    <s v="food trucks"/>
    <x v="3419"/>
    <d v="2015-03-25T07:01:00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398"/>
    <x v="3420"/>
    <b v="0"/>
    <n v="1"/>
    <b v="0"/>
    <s v="theater/plays"/>
    <n v="1"/>
    <n v="25"/>
    <x v="6"/>
    <s v="plays"/>
    <x v="3420"/>
    <d v="2016-04-08T18:35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x v="3399"/>
    <x v="3421"/>
    <b v="0"/>
    <n v="1"/>
    <b v="0"/>
    <s v="technology/web"/>
    <n v="1"/>
    <n v="25"/>
    <x v="0"/>
    <s v="web"/>
    <x v="3421"/>
    <d v="2015-10-29T01:07:14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400"/>
    <x v="3422"/>
    <b v="0"/>
    <n v="1"/>
    <b v="0"/>
    <s v="games/video games"/>
    <n v="1"/>
    <n v="25"/>
    <x v="3"/>
    <s v="video games"/>
    <x v="3422"/>
    <d v="2015-05-13T20:04:28"/>
    <x v="9"/>
  </r>
  <r>
    <n v="2893"/>
    <s v="REDISCOVERING KIA THE PLAY"/>
    <s v="Fundraising for REDISCOVERING KIA THE PLAY"/>
    <n v="5000"/>
    <n v="25"/>
    <x v="2"/>
    <s v="US"/>
    <s v="USD"/>
    <x v="3401"/>
    <x v="3423"/>
    <b v="0"/>
    <n v="2"/>
    <b v="0"/>
    <s v="theater/plays"/>
    <n v="1"/>
    <n v="12.5"/>
    <x v="6"/>
    <s v="plays"/>
    <x v="3423"/>
    <d v="2015-01-09T02:00:00"/>
    <x v="9"/>
  </r>
  <r>
    <n v="1988"/>
    <s v="Phillip Michael Photography"/>
    <s v="Expressing art in an image!"/>
    <n v="6000"/>
    <n v="25"/>
    <x v="2"/>
    <s v="US"/>
    <s v="USD"/>
    <x v="3402"/>
    <x v="3424"/>
    <b v="0"/>
    <n v="1"/>
    <b v="0"/>
    <s v="photography/people"/>
    <n v="0"/>
    <n v="25"/>
    <x v="2"/>
    <s v="people"/>
    <x v="3424"/>
    <d v="2015-08-20T18:19:02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403"/>
    <x v="3425"/>
    <b v="0"/>
    <n v="1"/>
    <b v="0"/>
    <s v="music/jazz"/>
    <n v="0"/>
    <n v="25"/>
    <x v="7"/>
    <s v="jazz"/>
    <x v="3425"/>
    <d v="2012-09-02T11:30:48"/>
    <x v="9"/>
  </r>
  <r>
    <n v="460"/>
    <s v="Darwin's Kiss"/>
    <s v="An animated web series about biological evolution gone haywire."/>
    <n v="8500"/>
    <n v="25"/>
    <x v="2"/>
    <s v="US"/>
    <s v="USD"/>
    <x v="3404"/>
    <x v="3426"/>
    <b v="0"/>
    <n v="2"/>
    <b v="0"/>
    <s v="film &amp; video/animation"/>
    <n v="0"/>
    <n v="12.5"/>
    <x v="5"/>
    <s v="animation"/>
    <x v="3426"/>
    <d v="2014-06-01T04:00:00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405"/>
    <x v="3427"/>
    <b v="0"/>
    <n v="1"/>
    <b v="0"/>
    <s v="games/video games"/>
    <n v="0"/>
    <n v="25"/>
    <x v="3"/>
    <s v="video games"/>
    <x v="3427"/>
    <d v="2014-09-21T18:32:49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406"/>
    <x v="3428"/>
    <b v="0"/>
    <n v="1"/>
    <b v="0"/>
    <s v="theater/plays"/>
    <n v="0"/>
    <n v="25"/>
    <x v="6"/>
    <s v="plays"/>
    <x v="3428"/>
    <d v="2016-05-19T00:56:28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407"/>
    <x v="3429"/>
    <b v="0"/>
    <n v="1"/>
    <b v="0"/>
    <s v="technology/web"/>
    <n v="0"/>
    <n v="25"/>
    <x v="0"/>
    <s v="web"/>
    <x v="3429"/>
    <d v="2015-03-31T18:04:04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408"/>
    <x v="3430"/>
    <b v="0"/>
    <n v="1"/>
    <b v="0"/>
    <s v="food/food trucks"/>
    <n v="0"/>
    <n v="25"/>
    <x v="4"/>
    <s v="food trucks"/>
    <x v="3430"/>
    <d v="2014-11-13T20:18:47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409"/>
    <x v="3431"/>
    <b v="0"/>
    <n v="1"/>
    <b v="0"/>
    <s v="theater/plays"/>
    <n v="0"/>
    <n v="25"/>
    <x v="6"/>
    <s v="plays"/>
    <x v="3431"/>
    <d v="2015-10-26T18:58:10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x v="3410"/>
    <x v="3432"/>
    <b v="0"/>
    <n v="1"/>
    <b v="0"/>
    <s v="technology/web"/>
    <n v="0"/>
    <n v="25"/>
    <x v="0"/>
    <s v="web"/>
    <x v="3432"/>
    <d v="2015-01-10T17:21:00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411"/>
    <x v="3433"/>
    <b v="0"/>
    <n v="1"/>
    <b v="0"/>
    <s v="film &amp; video/animation"/>
    <n v="0"/>
    <n v="25"/>
    <x v="5"/>
    <s v="animation"/>
    <x v="3433"/>
    <d v="2011-11-13T16:22:0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412"/>
    <x v="3434"/>
    <b v="0"/>
    <n v="1"/>
    <b v="0"/>
    <s v="theater/spaces"/>
    <n v="0"/>
    <n v="25"/>
    <x v="6"/>
    <s v="spaces"/>
    <x v="3434"/>
    <d v="2015-09-20T19:05:5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413"/>
    <x v="3435"/>
    <b v="0"/>
    <n v="1"/>
    <b v="0"/>
    <s v="theater/plays"/>
    <n v="0"/>
    <n v="25"/>
    <x v="6"/>
    <s v="plays"/>
    <x v="3435"/>
    <d v="2015-08-24T10:33:1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4"/>
    <x v="3436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5"/>
    <x v="3437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6"/>
    <x v="3438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7"/>
    <x v="3439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x v="3418"/>
    <x v="3440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9"/>
    <x v="3441"/>
    <b v="0"/>
    <n v="3"/>
    <b v="0"/>
    <s v="theater/spaces"/>
    <n v="0"/>
    <n v="7.33"/>
    <x v="6"/>
    <s v="spaces"/>
    <x v="3441"/>
    <d v="2016-03-10T13:42:39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0"/>
    <x v="3442"/>
    <b v="0"/>
    <n v="7"/>
    <b v="0"/>
    <s v="games/video games"/>
    <n v="1"/>
    <n v="3"/>
    <x v="3"/>
    <s v="video games"/>
    <x v="3442"/>
    <d v="2013-01-06T00:37:18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1"/>
    <x v="3443"/>
    <b v="0"/>
    <n v="3"/>
    <b v="0"/>
    <s v="theater/plays"/>
    <n v="1"/>
    <n v="7"/>
    <x v="6"/>
    <s v="plays"/>
    <x v="3443"/>
    <d v="2014-08-09T03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2"/>
    <x v="3444"/>
    <b v="0"/>
    <n v="3"/>
    <b v="0"/>
    <s v="publishing/fiction"/>
    <n v="1"/>
    <n v="7"/>
    <x v="1"/>
    <s v="fiction"/>
    <x v="3444"/>
    <d v="2013-07-31T23:32:57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3"/>
    <x v="3445"/>
    <b v="0"/>
    <n v="2"/>
    <b v="0"/>
    <s v="food/food trucks"/>
    <n v="1"/>
    <n v="10.5"/>
    <x v="4"/>
    <s v="food trucks"/>
    <x v="3445"/>
    <d v="2016-02-12T03:08:24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4"/>
    <x v="3446"/>
    <b v="0"/>
    <n v="2"/>
    <b v="0"/>
    <s v="music/jazz"/>
    <n v="0"/>
    <n v="10.5"/>
    <x v="7"/>
    <s v="jazz"/>
    <x v="3446"/>
    <d v="2016-03-30T19:23:22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5"/>
    <x v="3447"/>
    <b v="0"/>
    <n v="2"/>
    <b v="0"/>
    <s v="theater/plays"/>
    <n v="0"/>
    <n v="10.5"/>
    <x v="6"/>
    <s v="plays"/>
    <x v="3447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x v="3426"/>
    <x v="3448"/>
    <b v="0"/>
    <n v="2"/>
    <b v="0"/>
    <s v="theater/plays"/>
    <n v="0"/>
    <n v="10.5"/>
    <x v="6"/>
    <s v="plays"/>
    <x v="3448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7"/>
    <x v="3449"/>
    <b v="0"/>
    <n v="3"/>
    <b v="0"/>
    <s v="theater/plays"/>
    <n v="0"/>
    <n v="7"/>
    <x v="6"/>
    <s v="plays"/>
    <x v="3449"/>
    <d v="2015-01-20T19:16:00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8"/>
    <x v="3450"/>
    <b v="0"/>
    <n v="2"/>
    <b v="0"/>
    <s v="games/mobile games"/>
    <n v="0"/>
    <n v="10.5"/>
    <x v="3"/>
    <s v="mobile games"/>
    <x v="3450"/>
    <d v="2016-06-05T06:21:33"/>
    <x v="9"/>
  </r>
  <r>
    <n v="3735"/>
    <s v="Women Beware Women"/>
    <s v="Young Actor's taking on a Jacobean tragedy. Family, betrayal, love, lust, sex and death."/>
    <n v="150"/>
    <n v="20"/>
    <x v="2"/>
    <s v="GB"/>
    <s v="GBP"/>
    <x v="3429"/>
    <x v="3451"/>
    <b v="0"/>
    <n v="2"/>
    <b v="0"/>
    <s v="theater/plays"/>
    <n v="13"/>
    <n v="10"/>
    <x v="6"/>
    <s v="plays"/>
    <x v="3451"/>
    <d v="2015-05-28T16:38:09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0"/>
    <x v="3452"/>
    <b v="0"/>
    <n v="1"/>
    <b v="0"/>
    <s v="photography/nature"/>
    <n v="4"/>
    <n v="20"/>
    <x v="2"/>
    <s v="nature"/>
    <x v="3452"/>
    <d v="2015-06-30T23:55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1"/>
    <x v="3453"/>
    <b v="0"/>
    <n v="2"/>
    <b v="0"/>
    <s v="music/indie rock"/>
    <n v="1"/>
    <n v="10"/>
    <x v="7"/>
    <s v="indie rock"/>
    <x v="3453"/>
    <d v="2012-05-12T02:31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x v="3432"/>
    <x v="3454"/>
    <b v="0"/>
    <n v="1"/>
    <b v="0"/>
    <s v="technology/web"/>
    <n v="1"/>
    <n v="20"/>
    <x v="0"/>
    <s v="web"/>
    <x v="3454"/>
    <d v="2016-01-01T20:20:12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3"/>
    <x v="3455"/>
    <b v="0"/>
    <n v="1"/>
    <b v="0"/>
    <s v="games/mobile games"/>
    <n v="1"/>
    <n v="20"/>
    <x v="3"/>
    <s v="mobile games"/>
    <x v="3455"/>
    <d v="2014-07-31T09:46:21"/>
    <x v="9"/>
  </r>
  <r>
    <n v="1738"/>
    <s v="The Flashing Lights"/>
    <s v="Music that inspires and gives hope for overcoming and change. And it is good music."/>
    <n v="5000"/>
    <n v="20"/>
    <x v="2"/>
    <s v="US"/>
    <s v="USD"/>
    <x v="3434"/>
    <x v="3456"/>
    <b v="0"/>
    <n v="1"/>
    <b v="0"/>
    <s v="music/faith"/>
    <n v="0"/>
    <n v="20"/>
    <x v="7"/>
    <s v="faith"/>
    <x v="3456"/>
    <d v="2014-10-02T20:59:0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5"/>
    <x v="3457"/>
    <b v="0"/>
    <n v="2"/>
    <b v="0"/>
    <s v="technology/web"/>
    <n v="0"/>
    <n v="10"/>
    <x v="0"/>
    <s v="web"/>
    <x v="3457"/>
    <d v="2016-07-31T16:00:00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6"/>
    <x v="3458"/>
    <b v="0"/>
    <n v="2"/>
    <b v="0"/>
    <s v="theater/plays"/>
    <n v="0"/>
    <n v="10"/>
    <x v="6"/>
    <s v="plays"/>
    <x v="3458"/>
    <d v="2015-03-27T03:34:36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37"/>
    <x v="3459"/>
    <b v="0"/>
    <n v="1"/>
    <b v="0"/>
    <s v="film &amp; video/drama"/>
    <n v="0"/>
    <n v="20"/>
    <x v="5"/>
    <s v="drama"/>
    <x v="3459"/>
    <d v="2015-08-16T14:06:41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8"/>
    <x v="3460"/>
    <b v="0"/>
    <n v="1"/>
    <b v="0"/>
    <s v="theater/plays"/>
    <n v="0"/>
    <n v="20"/>
    <x v="6"/>
    <s v="plays"/>
    <x v="3460"/>
    <d v="2014-09-09T16:12:03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39"/>
    <x v="3461"/>
    <b v="0"/>
    <n v="1"/>
    <b v="0"/>
    <s v="theater/plays"/>
    <n v="0"/>
    <n v="20"/>
    <x v="6"/>
    <s v="plays"/>
    <x v="3461"/>
    <d v="2015-04-05T03:40:47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40"/>
    <x v="3462"/>
    <b v="0"/>
    <n v="1"/>
    <b v="0"/>
    <s v="theater/plays"/>
    <n v="0"/>
    <n v="20"/>
    <x v="6"/>
    <s v="plays"/>
    <x v="3462"/>
    <d v="2014-11-25T19:46:0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1"/>
    <x v="3463"/>
    <b v="0"/>
    <n v="4"/>
    <b v="0"/>
    <s v="theater/plays"/>
    <n v="8"/>
    <n v="4.75"/>
    <x v="6"/>
    <s v="plays"/>
    <x v="3463"/>
    <d v="2015-01-28T13:04:38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2"/>
    <x v="3464"/>
    <b v="0"/>
    <n v="5"/>
    <b v="0"/>
    <s v="technology/space exploration"/>
    <n v="0"/>
    <n v="3.8"/>
    <x v="0"/>
    <s v="space exploration"/>
    <x v="3464"/>
    <d v="2015-11-24T18:06:58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3"/>
    <x v="3465"/>
    <b v="0"/>
    <n v="1"/>
    <b v="0"/>
    <s v="music/faith"/>
    <n v="0"/>
    <n v="18"/>
    <x v="7"/>
    <s v="faith"/>
    <x v="3465"/>
    <d v="2017-04-27T19:15:19"/>
    <x v="9"/>
  </r>
  <r>
    <n v="638"/>
    <s v="W (Canceled)"/>
    <s v="O0"/>
    <n v="200000"/>
    <n v="18"/>
    <x v="1"/>
    <s v="DE"/>
    <s v="EUR"/>
    <x v="3444"/>
    <x v="3466"/>
    <b v="0"/>
    <n v="6"/>
    <b v="0"/>
    <s v="technology/web"/>
    <n v="0"/>
    <n v="3"/>
    <x v="0"/>
    <s v="web"/>
    <x v="3466"/>
    <d v="2017-03-25T13:14:2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5"/>
    <x v="3467"/>
    <b v="0"/>
    <n v="3"/>
    <b v="0"/>
    <s v="food/food trucks"/>
    <n v="0"/>
    <n v="5.67"/>
    <x v="4"/>
    <s v="food trucks"/>
    <x v="3467"/>
    <d v="2015-02-22T08:29:23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6"/>
    <x v="3468"/>
    <b v="0"/>
    <n v="3"/>
    <b v="0"/>
    <s v="film &amp; video/drama"/>
    <n v="0"/>
    <n v="5.67"/>
    <x v="5"/>
    <s v="drama"/>
    <x v="3468"/>
    <d v="2014-10-17T19:00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7"/>
    <x v="346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8"/>
    <x v="3470"/>
    <b v="0"/>
    <n v="1"/>
    <b v="0"/>
    <s v="theater/plays"/>
    <n v="0"/>
    <n v="16"/>
    <x v="6"/>
    <s v="plays"/>
    <x v="3470"/>
    <d v="2015-07-14T23:00:15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49"/>
    <x v="3471"/>
    <b v="0"/>
    <n v="3"/>
    <b v="0"/>
    <s v="theater/plays"/>
    <n v="10"/>
    <n v="5"/>
    <x v="6"/>
    <s v="plays"/>
    <x v="3471"/>
    <d v="2014-07-30T20:53:59"/>
    <x v="9"/>
  </r>
  <r>
    <n v="1810"/>
    <s v="Film Speed"/>
    <s v="Film Speed is a series of Zines focusing on architecture shot completely on 35 and 120mm film."/>
    <n v="450"/>
    <n v="15"/>
    <x v="2"/>
    <s v="US"/>
    <s v="USD"/>
    <x v="3450"/>
    <x v="3472"/>
    <b v="0"/>
    <n v="2"/>
    <b v="0"/>
    <s v="photography/photobooks"/>
    <n v="3"/>
    <n v="7.5"/>
    <x v="2"/>
    <s v="photobooks"/>
    <x v="3472"/>
    <d v="2014-08-21T21:50:26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51"/>
    <x v="3473"/>
    <b v="0"/>
    <n v="2"/>
    <b v="0"/>
    <s v="theater/musical"/>
    <n v="2"/>
    <n v="7.5"/>
    <x v="6"/>
    <s v="musical"/>
    <x v="3473"/>
    <d v="2015-11-30T17:00:00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2"/>
    <x v="3474"/>
    <b v="0"/>
    <n v="1"/>
    <b v="0"/>
    <s v="technology/web"/>
    <n v="2"/>
    <n v="15"/>
    <x v="0"/>
    <s v="web"/>
    <x v="3474"/>
    <d v="2016-08-25T14:34:36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3"/>
    <x v="3475"/>
    <b v="0"/>
    <n v="1"/>
    <b v="0"/>
    <s v="journalism/audio"/>
    <n v="1"/>
    <n v="15"/>
    <x v="8"/>
    <s v="audio"/>
    <x v="3475"/>
    <d v="2017-03-06T04:08:52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4"/>
    <x v="3476"/>
    <b v="0"/>
    <n v="1"/>
    <b v="0"/>
    <s v="technology/space exploration"/>
    <n v="1"/>
    <n v="15"/>
    <x v="0"/>
    <s v="space exploration"/>
    <x v="3476"/>
    <d v="2014-09-15T20:09:0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5"/>
    <x v="3477"/>
    <b v="0"/>
    <n v="1"/>
    <b v="0"/>
    <s v="publishing/translations"/>
    <n v="1"/>
    <n v="15"/>
    <x v="1"/>
    <s v="translations"/>
    <x v="3477"/>
    <d v="2016-04-24T21:59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6"/>
    <x v="3478"/>
    <b v="0"/>
    <n v="2"/>
    <b v="0"/>
    <s v="publishing/translations"/>
    <n v="1"/>
    <n v="7.5"/>
    <x v="1"/>
    <s v="translations"/>
    <x v="3478"/>
    <d v="2014-08-12T12:52:58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57"/>
    <x v="3479"/>
    <b v="0"/>
    <n v="1"/>
    <b v="0"/>
    <s v="theater/plays"/>
    <n v="0"/>
    <n v="15"/>
    <x v="6"/>
    <s v="plays"/>
    <x v="3479"/>
    <d v="2014-12-27T02:02:28"/>
    <x v="9"/>
  </r>
  <r>
    <n v="1406"/>
    <s v="Man Down! Translation project"/>
    <s v="The White coat and the battle dress uniform"/>
    <n v="12000"/>
    <n v="15"/>
    <x v="2"/>
    <s v="IT"/>
    <s v="EUR"/>
    <x v="3458"/>
    <x v="3480"/>
    <b v="0"/>
    <n v="3"/>
    <b v="0"/>
    <s v="publishing/translations"/>
    <n v="0"/>
    <n v="5"/>
    <x v="1"/>
    <s v="translations"/>
    <x v="3480"/>
    <d v="2015-12-12T10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9"/>
    <x v="3481"/>
    <b v="0"/>
    <n v="2"/>
    <b v="0"/>
    <s v="publishing/translations"/>
    <n v="0"/>
    <n v="7.5"/>
    <x v="1"/>
    <s v="translations"/>
    <x v="3481"/>
    <d v="2015-10-11T18:43:40"/>
    <x v="9"/>
  </r>
  <r>
    <n v="1086"/>
    <s v="Cyber Universe Online"/>
    <s v="Humanity's future in the Galaxy"/>
    <n v="18000"/>
    <n v="15"/>
    <x v="2"/>
    <s v="US"/>
    <s v="USD"/>
    <x v="3460"/>
    <x v="3482"/>
    <b v="0"/>
    <n v="2"/>
    <b v="0"/>
    <s v="games/video games"/>
    <n v="0"/>
    <n v="7.5"/>
    <x v="3"/>
    <s v="video games"/>
    <x v="3482"/>
    <d v="2014-08-24T20:48:11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61"/>
    <x v="3483"/>
    <b v="0"/>
    <n v="1"/>
    <b v="0"/>
    <s v="photography/places"/>
    <n v="0"/>
    <n v="15"/>
    <x v="2"/>
    <s v="places"/>
    <x v="3483"/>
    <d v="2014-09-25T21:43:11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62"/>
    <x v="3484"/>
    <b v="0"/>
    <n v="2"/>
    <b v="0"/>
    <s v="technology/wearables"/>
    <n v="0"/>
    <n v="7.5"/>
    <x v="0"/>
    <s v="wearables"/>
    <x v="3484"/>
    <d v="2014-08-12T02:47:07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x v="3485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x v="3464"/>
    <x v="3486"/>
    <b v="0"/>
    <n v="7"/>
    <b v="0"/>
    <s v="technology/web"/>
    <n v="0"/>
    <n v="2"/>
    <x v="0"/>
    <s v="web"/>
    <x v="3486"/>
    <d v="2015-09-07T13:53:13"/>
    <x v="9"/>
  </r>
  <r>
    <n v="3600"/>
    <s v="Pariah"/>
    <s v="The First Play From The Man Who Brought You The Black James Bond!"/>
    <n v="10"/>
    <n v="13"/>
    <x v="0"/>
    <s v="US"/>
    <s v="USD"/>
    <x v="3465"/>
    <x v="3487"/>
    <b v="0"/>
    <n v="4"/>
    <b v="1"/>
    <s v="theater/plays"/>
    <n v="130"/>
    <n v="3.25"/>
    <x v="6"/>
    <s v="plays"/>
    <x v="3487"/>
    <d v="2016-10-13T20:22:44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6"/>
    <x v="3488"/>
    <b v="0"/>
    <n v="1"/>
    <b v="1"/>
    <s v="film &amp; video/television"/>
    <n v="100"/>
    <n v="13"/>
    <x v="5"/>
    <s v="television"/>
    <x v="3488"/>
    <d v="2016-01-25T19:00:34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7"/>
    <x v="3489"/>
    <b v="0"/>
    <n v="3"/>
    <b v="0"/>
    <s v="technology/gadgets"/>
    <n v="1"/>
    <n v="4"/>
    <x v="0"/>
    <s v="gadgets"/>
    <x v="3489"/>
    <d v="2015-03-04T18:57:27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x v="3490"/>
    <b v="0"/>
    <n v="4"/>
    <b v="0"/>
    <s v="games/video games"/>
    <n v="0"/>
    <n v="3"/>
    <x v="3"/>
    <s v="video games"/>
    <x v="3490"/>
    <d v="2015-01-28T22:14:52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9"/>
    <x v="3491"/>
    <b v="0"/>
    <n v="3"/>
    <b v="0"/>
    <s v="technology/web"/>
    <n v="0"/>
    <n v="4"/>
    <x v="0"/>
    <s v="web"/>
    <x v="3491"/>
    <d v="2014-12-17T18:30:45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0"/>
    <x v="3492"/>
    <b v="0"/>
    <n v="2"/>
    <b v="0"/>
    <s v="theater/plays"/>
    <n v="1"/>
    <n v="5.5"/>
    <x v="6"/>
    <s v="plays"/>
    <x v="3492"/>
    <d v="2016-03-23T03:29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x v="3471"/>
    <x v="3493"/>
    <b v="0"/>
    <n v="2"/>
    <b v="0"/>
    <s v="theater/spaces"/>
    <n v="0"/>
    <n v="5.5"/>
    <x v="6"/>
    <s v="spaces"/>
    <x v="3493"/>
    <d v="2015-06-12T03:45:06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2"/>
    <x v="3494"/>
    <b v="0"/>
    <n v="3"/>
    <b v="0"/>
    <s v="games/video games"/>
    <n v="0"/>
    <n v="3.67"/>
    <x v="3"/>
    <s v="video games"/>
    <x v="3494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3"/>
    <x v="3495"/>
    <b v="0"/>
    <n v="3"/>
    <b v="0"/>
    <s v="games/mobile games"/>
    <n v="0"/>
    <n v="3.67"/>
    <x v="3"/>
    <s v="mobile games"/>
    <x v="3495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4"/>
    <x v="3496"/>
    <b v="0"/>
    <n v="2"/>
    <b v="0"/>
    <s v="music/faith"/>
    <n v="0"/>
    <n v="5.5"/>
    <x v="7"/>
    <s v="faith"/>
    <x v="3496"/>
    <d v="2015-03-31T03:22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5"/>
    <x v="3497"/>
    <b v="0"/>
    <n v="2"/>
    <b v="0"/>
    <s v="theater/plays"/>
    <n v="0"/>
    <n v="5.5"/>
    <x v="6"/>
    <s v="plays"/>
    <x v="3497"/>
    <d v="2015-01-02T11:49:11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6"/>
    <x v="3498"/>
    <b v="0"/>
    <n v="2"/>
    <b v="0"/>
    <s v="film &amp; video/animation"/>
    <n v="0"/>
    <n v="5.5"/>
    <x v="5"/>
    <s v="animation"/>
    <x v="3498"/>
    <d v="2016-11-20T18:48:47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7"/>
    <x v="3499"/>
    <b v="0"/>
    <n v="2"/>
    <b v="0"/>
    <s v="theater/plays"/>
    <n v="0"/>
    <n v="5.5"/>
    <x v="6"/>
    <s v="plays"/>
    <x v="3499"/>
    <d v="2016-04-17T20:43:31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8"/>
    <x v="3500"/>
    <b v="0"/>
    <n v="4"/>
    <b v="0"/>
    <s v="technology/wearables"/>
    <n v="0"/>
    <n v="2.75"/>
    <x v="0"/>
    <s v="wearables"/>
    <x v="3500"/>
    <d v="2014-08-09T22:43:42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9"/>
    <x v="3501"/>
    <b v="0"/>
    <n v="2"/>
    <b v="0"/>
    <s v="film &amp; video/drama"/>
    <n v="0"/>
    <n v="5.5"/>
    <x v="5"/>
    <s v="drama"/>
    <x v="3501"/>
    <d v="2015-08-04T22:15:3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480"/>
    <x v="3502"/>
    <b v="0"/>
    <n v="1"/>
    <b v="1"/>
    <s v="music/electronic music"/>
    <n v="200"/>
    <n v="10"/>
    <x v="7"/>
    <s v="electronic music"/>
    <x v="3502"/>
    <d v="2015-05-15T19:49:39"/>
    <x v="9"/>
  </r>
  <r>
    <n v="847"/>
    <s v="CENTROPYMUSIC"/>
    <s v="MUSIC WITH MEANING!  MUSIC THAT MATTERS!!!"/>
    <n v="10"/>
    <n v="10"/>
    <x v="0"/>
    <s v="US"/>
    <s v="USD"/>
    <x v="3481"/>
    <x v="3503"/>
    <b v="0"/>
    <n v="1"/>
    <b v="1"/>
    <s v="music/metal"/>
    <n v="100"/>
    <n v="10"/>
    <x v="7"/>
    <s v="metal"/>
    <x v="3503"/>
    <d v="2015-07-10T19:09:36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x v="3482"/>
    <x v="3504"/>
    <b v="0"/>
    <n v="1"/>
    <b v="0"/>
    <s v="theater/plays"/>
    <n v="10"/>
    <n v="10"/>
    <x v="6"/>
    <s v="plays"/>
    <x v="3504"/>
    <d v="2014-08-10T16:45:02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483"/>
    <x v="3505"/>
    <b v="0"/>
    <n v="1"/>
    <b v="0"/>
    <s v="theater/plays"/>
    <n v="5"/>
    <n v="10"/>
    <x v="6"/>
    <s v="plays"/>
    <x v="3505"/>
    <d v="2015-09-19T03:59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484"/>
    <x v="3506"/>
    <b v="0"/>
    <n v="1"/>
    <b v="0"/>
    <s v="theater/plays"/>
    <n v="2"/>
    <n v="10"/>
    <x v="6"/>
    <s v="plays"/>
    <x v="3506"/>
    <d v="2015-05-22T21:00:00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485"/>
    <x v="3507"/>
    <b v="0"/>
    <n v="2"/>
    <b v="0"/>
    <s v="theater/musical"/>
    <n v="2"/>
    <n v="5"/>
    <x v="6"/>
    <s v="musical"/>
    <x v="3507"/>
    <d v="2015-08-28T22:3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486"/>
    <x v="3508"/>
    <b v="0"/>
    <n v="1"/>
    <b v="0"/>
    <s v="journalism/audio"/>
    <n v="2"/>
    <n v="10"/>
    <x v="8"/>
    <s v="audio"/>
    <x v="3508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x v="3487"/>
    <x v="3509"/>
    <b v="0"/>
    <n v="1"/>
    <b v="0"/>
    <s v="games/video games"/>
    <n v="1"/>
    <n v="10"/>
    <x v="3"/>
    <s v="video games"/>
    <x v="3509"/>
    <d v="2011-10-16T23:09:01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488"/>
    <x v="3510"/>
    <b v="0"/>
    <n v="1"/>
    <b v="0"/>
    <s v="theater/plays"/>
    <n v="1"/>
    <n v="10"/>
    <x v="6"/>
    <s v="plays"/>
    <x v="3510"/>
    <d v="2015-08-31T16:04:5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489"/>
    <x v="3511"/>
    <b v="0"/>
    <n v="2"/>
    <b v="0"/>
    <s v="technology/web"/>
    <n v="1"/>
    <n v="5"/>
    <x v="0"/>
    <s v="web"/>
    <x v="3511"/>
    <d v="2015-03-16T16:11:56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490"/>
    <x v="3512"/>
    <b v="0"/>
    <n v="1"/>
    <b v="0"/>
    <s v="theater/plays"/>
    <n v="1"/>
    <n v="10"/>
    <x v="6"/>
    <s v="plays"/>
    <x v="3512"/>
    <d v="2015-12-13T18:44:57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491"/>
    <x v="3513"/>
    <b v="0"/>
    <n v="1"/>
    <b v="0"/>
    <s v="theater/plays"/>
    <n v="1"/>
    <n v="10"/>
    <x v="6"/>
    <s v="plays"/>
    <x v="3513"/>
    <d v="2017-04-18T19:13:39"/>
    <x v="9"/>
  </r>
  <r>
    <n v="2757"/>
    <s v="C is for Crooked"/>
    <s v="A children's letter book that Lampoons Hillary Clinton"/>
    <n v="1500"/>
    <n v="10"/>
    <x v="2"/>
    <s v="US"/>
    <s v="USD"/>
    <x v="3492"/>
    <x v="3514"/>
    <b v="0"/>
    <n v="2"/>
    <b v="0"/>
    <s v="publishing/children's books"/>
    <n v="1"/>
    <n v="5"/>
    <x v="1"/>
    <s v="children's books"/>
    <x v="3514"/>
    <d v="2016-08-06T15:45:32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493"/>
    <x v="3515"/>
    <b v="0"/>
    <n v="1"/>
    <b v="0"/>
    <s v="theater/spaces"/>
    <n v="1"/>
    <n v="10"/>
    <x v="6"/>
    <s v="spaces"/>
    <x v="3515"/>
    <d v="2014-09-26T16:18:55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494"/>
    <x v="3516"/>
    <b v="0"/>
    <n v="1"/>
    <b v="0"/>
    <s v="theater/plays"/>
    <n v="1"/>
    <n v="10"/>
    <x v="6"/>
    <s v="plays"/>
    <x v="3516"/>
    <d v="2015-03-23T18:00:0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495"/>
    <x v="3517"/>
    <b v="0"/>
    <n v="2"/>
    <b v="0"/>
    <s v="games/mobile games"/>
    <n v="1"/>
    <n v="5"/>
    <x v="3"/>
    <s v="mobile games"/>
    <x v="3517"/>
    <d v="2016-07-14T07:51:34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496"/>
    <x v="3518"/>
    <b v="0"/>
    <n v="1"/>
    <b v="0"/>
    <s v="photography/nature"/>
    <n v="0"/>
    <n v="10"/>
    <x v="2"/>
    <s v="nature"/>
    <x v="3518"/>
    <d v="2014-11-22T13:13:54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x v="3497"/>
    <x v="3519"/>
    <b v="0"/>
    <n v="2"/>
    <b v="0"/>
    <s v="games/mobile games"/>
    <n v="0"/>
    <n v="5"/>
    <x v="3"/>
    <s v="mobile games"/>
    <x v="3519"/>
    <d v="2014-06-12T19:08:05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498"/>
    <x v="3520"/>
    <b v="0"/>
    <n v="1"/>
    <b v="0"/>
    <s v="film &amp; video/science fiction"/>
    <n v="0"/>
    <n v="10"/>
    <x v="5"/>
    <s v="science fiction"/>
    <x v="3520"/>
    <d v="2014-11-16T22:26:18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499"/>
    <x v="3521"/>
    <b v="0"/>
    <n v="1"/>
    <b v="0"/>
    <s v="publishing/children's books"/>
    <n v="0"/>
    <n v="10"/>
    <x v="1"/>
    <s v="children's books"/>
    <x v="3521"/>
    <d v="2015-07-17T16:03:24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00"/>
    <x v="3522"/>
    <b v="0"/>
    <n v="1"/>
    <b v="0"/>
    <s v="theater/plays"/>
    <n v="0"/>
    <n v="10"/>
    <x v="6"/>
    <s v="plays"/>
    <x v="3522"/>
    <d v="2016-10-09T10:28:2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01"/>
    <x v="3523"/>
    <b v="0"/>
    <n v="1"/>
    <b v="0"/>
    <s v="theater/plays"/>
    <n v="0"/>
    <n v="10"/>
    <x v="6"/>
    <s v="plays"/>
    <x v="3523"/>
    <d v="2014-09-11T12:39:21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02"/>
    <x v="3524"/>
    <b v="0"/>
    <n v="1"/>
    <b v="0"/>
    <s v="theater/plays"/>
    <n v="0"/>
    <n v="10"/>
    <x v="6"/>
    <s v="plays"/>
    <x v="3524"/>
    <d v="2015-03-24T03:59:00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503"/>
    <x v="3525"/>
    <b v="0"/>
    <n v="1"/>
    <b v="0"/>
    <s v="film &amp; video/drama"/>
    <n v="0"/>
    <n v="10"/>
    <x v="5"/>
    <s v="drama"/>
    <x v="3525"/>
    <d v="2016-02-17T23:59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504"/>
    <x v="3526"/>
    <b v="0"/>
    <n v="1"/>
    <b v="0"/>
    <s v="film &amp; video/animation"/>
    <n v="0"/>
    <n v="10"/>
    <x v="5"/>
    <s v="animation"/>
    <x v="3526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505"/>
    <x v="3527"/>
    <b v="0"/>
    <n v="1"/>
    <b v="0"/>
    <s v="technology/web"/>
    <n v="0"/>
    <n v="10"/>
    <x v="0"/>
    <s v="web"/>
    <x v="3527"/>
    <d v="2016-05-20T14:08:22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506"/>
    <x v="3528"/>
    <b v="0"/>
    <n v="1"/>
    <b v="0"/>
    <s v="technology/web"/>
    <n v="0"/>
    <n v="10"/>
    <x v="0"/>
    <s v="web"/>
    <x v="3528"/>
    <d v="2015-05-24T15:00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7"/>
    <x v="3529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x v="3508"/>
    <x v="3530"/>
    <b v="0"/>
    <n v="2"/>
    <b v="0"/>
    <s v="food/food trucks"/>
    <n v="0"/>
    <n v="5"/>
    <x v="4"/>
    <s v="food trucks"/>
    <x v="3530"/>
    <d v="2016-02-13T21:35:13"/>
    <x v="9"/>
  </r>
  <r>
    <n v="3868"/>
    <s v="1000 words (Canceled)"/>
    <s v="New collection of music by Scott Evan Davis!"/>
    <n v="5000"/>
    <n v="10"/>
    <x v="1"/>
    <s v="GB"/>
    <s v="GBP"/>
    <x v="3509"/>
    <x v="3531"/>
    <b v="0"/>
    <n v="1"/>
    <b v="0"/>
    <s v="theater/musical"/>
    <n v="0"/>
    <n v="10"/>
    <x v="6"/>
    <s v="musical"/>
    <x v="3531"/>
    <d v="2014-09-08T15:50:05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510"/>
    <x v="3532"/>
    <b v="0"/>
    <n v="2"/>
    <b v="0"/>
    <s v="music/faith"/>
    <n v="0"/>
    <n v="5"/>
    <x v="7"/>
    <s v="faith"/>
    <x v="3532"/>
    <d v="2015-01-15T15:56:45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511"/>
    <x v="3533"/>
    <b v="0"/>
    <n v="3"/>
    <b v="0"/>
    <s v="games/video games"/>
    <n v="0"/>
    <n v="3.33"/>
    <x v="3"/>
    <s v="video games"/>
    <x v="3533"/>
    <d v="2013-10-09T08:18:07"/>
    <x v="9"/>
  </r>
  <r>
    <n v="4000"/>
    <s v="The Escorts"/>
    <s v="An Enticing Trip into the World of Assisted Dying"/>
    <n v="8000"/>
    <n v="10"/>
    <x v="2"/>
    <s v="US"/>
    <s v="USD"/>
    <x v="3512"/>
    <x v="3534"/>
    <b v="0"/>
    <n v="1"/>
    <b v="0"/>
    <s v="theater/plays"/>
    <n v="0"/>
    <n v="10"/>
    <x v="6"/>
    <s v="plays"/>
    <x v="3534"/>
    <d v="2016-05-07T14:29:18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513"/>
    <x v="3535"/>
    <b v="0"/>
    <n v="2"/>
    <b v="0"/>
    <s v="film &amp; video/animation"/>
    <n v="0"/>
    <n v="5"/>
    <x v="5"/>
    <s v="animation"/>
    <x v="3535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514"/>
    <x v="3536"/>
    <b v="0"/>
    <n v="1"/>
    <b v="0"/>
    <s v="film &amp; video/animation"/>
    <n v="0"/>
    <n v="10"/>
    <x v="5"/>
    <s v="animation"/>
    <x v="3536"/>
    <d v="2016-04-14T14:34:00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515"/>
    <x v="3537"/>
    <b v="0"/>
    <n v="1"/>
    <b v="0"/>
    <s v="publishing/art books"/>
    <n v="0"/>
    <n v="10"/>
    <x v="1"/>
    <s v="art books"/>
    <x v="3537"/>
    <d v="2015-05-28T20:05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516"/>
    <x v="3538"/>
    <b v="0"/>
    <n v="1"/>
    <b v="0"/>
    <s v="technology/web"/>
    <n v="0"/>
    <n v="10"/>
    <x v="0"/>
    <s v="web"/>
    <x v="3538"/>
    <d v="2015-09-06T05:10:00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517"/>
    <x v="3539"/>
    <b v="0"/>
    <n v="1"/>
    <b v="0"/>
    <s v="theater/musical"/>
    <n v="0"/>
    <n v="10"/>
    <x v="6"/>
    <s v="musical"/>
    <x v="3539"/>
    <d v="2015-06-30T03:59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518"/>
    <x v="3540"/>
    <b v="0"/>
    <n v="1"/>
    <b v="0"/>
    <s v="games/mobile games"/>
    <n v="0"/>
    <n v="10"/>
    <x v="3"/>
    <s v="mobile games"/>
    <x v="3540"/>
    <d v="2016-11-05T22:11:52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519"/>
    <x v="3541"/>
    <b v="0"/>
    <n v="2"/>
    <b v="0"/>
    <s v="games/video games"/>
    <n v="0"/>
    <n v="5"/>
    <x v="3"/>
    <s v="video games"/>
    <x v="3541"/>
    <d v="2014-12-08T23:21:27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520"/>
    <x v="3542"/>
    <b v="0"/>
    <n v="1"/>
    <b v="0"/>
    <s v="technology/web"/>
    <n v="0"/>
    <n v="10"/>
    <x v="0"/>
    <s v="web"/>
    <x v="3542"/>
    <d v="2015-02-12T20:14:2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521"/>
    <x v="3543"/>
    <b v="0"/>
    <n v="2"/>
    <b v="0"/>
    <s v="theater/spaces"/>
    <n v="0"/>
    <n v="5"/>
    <x v="6"/>
    <s v="spaces"/>
    <x v="3543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522"/>
    <x v="3544"/>
    <b v="0"/>
    <n v="1"/>
    <b v="0"/>
    <s v="theater/spaces"/>
    <n v="0"/>
    <n v="10"/>
    <x v="6"/>
    <s v="spaces"/>
    <x v="3544"/>
    <d v="2017-02-19T00:45:19"/>
    <x v="9"/>
  </r>
  <r>
    <n v="3132"/>
    <s v="A Bite of a Snake Play"/>
    <s v="Smells Like Money, Drips Like Honey, Taste Like Mocha, Better Run AWAY"/>
    <n v="30000"/>
    <n v="10"/>
    <x v="3"/>
    <s v="US"/>
    <s v="USD"/>
    <x v="3523"/>
    <x v="3545"/>
    <b v="0"/>
    <n v="1"/>
    <b v="0"/>
    <s v="theater/plays"/>
    <n v="0"/>
    <n v="10"/>
    <x v="6"/>
    <s v="plays"/>
    <x v="3545"/>
    <d v="2017-04-21T07:24:2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524"/>
    <x v="3546"/>
    <b v="0"/>
    <n v="1"/>
    <b v="0"/>
    <s v="publishing/fiction"/>
    <n v="0"/>
    <n v="10"/>
    <x v="1"/>
    <s v="fiction"/>
    <x v="3546"/>
    <d v="2016-01-30T19:46:4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525"/>
    <x v="3547"/>
    <b v="0"/>
    <n v="1"/>
    <b v="0"/>
    <s v="technology/gadgets"/>
    <n v="0"/>
    <n v="10"/>
    <x v="0"/>
    <s v="gadgets"/>
    <x v="3547"/>
    <d v="2014-08-09T00:48:54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526"/>
    <x v="3548"/>
    <b v="0"/>
    <n v="1"/>
    <b v="0"/>
    <s v="food/food trucks"/>
    <n v="0"/>
    <n v="10"/>
    <x v="4"/>
    <s v="food trucks"/>
    <x v="3548"/>
    <d v="2015-04-27T15:42:10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527"/>
    <x v="3549"/>
    <b v="0"/>
    <n v="1"/>
    <b v="0"/>
    <s v="film &amp; video/science fiction"/>
    <n v="0"/>
    <n v="10"/>
    <x v="5"/>
    <s v="science fiction"/>
    <x v="3549"/>
    <d v="2016-10-03T01:11:47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528"/>
    <x v="3550"/>
    <b v="0"/>
    <n v="1"/>
    <b v="0"/>
    <s v="food/food trucks"/>
    <n v="0"/>
    <n v="10"/>
    <x v="4"/>
    <s v="food trucks"/>
    <x v="3550"/>
    <d v="2017-03-06T13:00:00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529"/>
    <x v="3551"/>
    <b v="0"/>
    <n v="1"/>
    <b v="0"/>
    <s v="film &amp; video/science fiction"/>
    <n v="0"/>
    <n v="10"/>
    <x v="5"/>
    <s v="science fiction"/>
    <x v="3551"/>
    <d v="2016-07-03T10:25:45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x v="3552"/>
    <b v="0"/>
    <n v="1"/>
    <b v="0"/>
    <s v="technology/web"/>
    <n v="0"/>
    <n v="9"/>
    <x v="0"/>
    <s v="web"/>
    <x v="3552"/>
    <d v="2015-10-29T21:40:4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1"/>
    <x v="3553"/>
    <b v="0"/>
    <n v="4"/>
    <b v="0"/>
    <s v="technology/gadgets"/>
    <n v="2"/>
    <n v="2"/>
    <x v="0"/>
    <s v="gadgets"/>
    <x v="3553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2"/>
    <x v="3554"/>
    <b v="0"/>
    <n v="8"/>
    <b v="0"/>
    <s v="technology/web"/>
    <n v="1"/>
    <n v="1"/>
    <x v="0"/>
    <s v="web"/>
    <x v="3554"/>
    <d v="2014-11-14T02:37:23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3"/>
    <x v="3555"/>
    <b v="0"/>
    <n v="2"/>
    <b v="0"/>
    <s v="film &amp; video/science fiction"/>
    <n v="0"/>
    <n v="4"/>
    <x v="5"/>
    <s v="science fiction"/>
    <x v="3555"/>
    <d v="2016-02-26T21:52:52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x v="3534"/>
    <x v="3556"/>
    <b v="0"/>
    <n v="1"/>
    <b v="0"/>
    <s v="food/food trucks"/>
    <n v="0"/>
    <n v="8"/>
    <x v="4"/>
    <s v="food trucks"/>
    <x v="3556"/>
    <d v="2014-12-31T16:54:50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5"/>
    <x v="3557"/>
    <b v="0"/>
    <n v="4"/>
    <b v="0"/>
    <s v="technology/wearables"/>
    <n v="0"/>
    <n v="2"/>
    <x v="0"/>
    <s v="wearables"/>
    <x v="3557"/>
    <d v="2014-08-17T19:58:18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6"/>
    <x v="3558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x v="3559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8"/>
    <x v="3560"/>
    <b v="0"/>
    <n v="1"/>
    <b v="0"/>
    <s v="theater/plays"/>
    <n v="0"/>
    <n v="7"/>
    <x v="6"/>
    <s v="plays"/>
    <x v="3560"/>
    <d v="2016-07-08T23:25:5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39"/>
    <x v="3561"/>
    <b v="0"/>
    <n v="2"/>
    <b v="0"/>
    <s v="technology/web"/>
    <n v="1"/>
    <n v="3"/>
    <x v="0"/>
    <s v="web"/>
    <x v="3561"/>
    <d v="2016-07-04T15:46:00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0"/>
    <x v="3562"/>
    <b v="0"/>
    <n v="2"/>
    <b v="0"/>
    <s v="theater/plays"/>
    <n v="1"/>
    <n v="3"/>
    <x v="6"/>
    <s v="plays"/>
    <x v="3562"/>
    <d v="2015-02-07T21:42:19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1"/>
    <x v="3563"/>
    <b v="0"/>
    <n v="1"/>
    <b v="0"/>
    <s v="publishing/translations"/>
    <n v="0"/>
    <n v="6"/>
    <x v="1"/>
    <s v="translations"/>
    <x v="3563"/>
    <d v="2016-02-25T10:57:14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2"/>
    <x v="3564"/>
    <b v="0"/>
    <n v="2"/>
    <b v="0"/>
    <s v="games/mobile games"/>
    <n v="0"/>
    <n v="3"/>
    <x v="3"/>
    <s v="mobile games"/>
    <x v="3564"/>
    <d v="2016-03-14T14:35:29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3"/>
    <x v="3565"/>
    <b v="0"/>
    <n v="2"/>
    <b v="0"/>
    <s v="journalism/audio"/>
    <n v="0"/>
    <n v="3"/>
    <x v="8"/>
    <s v="audio"/>
    <x v="3565"/>
    <d v="2015-03-05T20:27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4"/>
    <x v="3566"/>
    <b v="0"/>
    <n v="2"/>
    <b v="0"/>
    <s v="photography/nature"/>
    <n v="0"/>
    <n v="3"/>
    <x v="2"/>
    <s v="nature"/>
    <x v="3566"/>
    <d v="2014-12-31T17:05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x v="3545"/>
    <x v="3567"/>
    <b v="0"/>
    <n v="2"/>
    <b v="0"/>
    <s v="technology/web"/>
    <n v="0"/>
    <n v="3"/>
    <x v="0"/>
    <s v="web"/>
    <x v="3567"/>
    <d v="2016-11-02T21:31:32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46"/>
    <x v="3568"/>
    <b v="0"/>
    <n v="2"/>
    <b v="0"/>
    <s v="film &amp; video/animation"/>
    <n v="0"/>
    <n v="3"/>
    <x v="5"/>
    <s v="animation"/>
    <x v="3568"/>
    <d v="2015-11-27T21:40:04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47"/>
    <x v="3569"/>
    <b v="0"/>
    <n v="1"/>
    <b v="0"/>
    <s v="theater/plays"/>
    <n v="1"/>
    <n v="5"/>
    <x v="6"/>
    <s v="plays"/>
    <x v="3569"/>
    <d v="2016-04-23T10:16:4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48"/>
    <x v="3570"/>
    <b v="0"/>
    <n v="1"/>
    <b v="0"/>
    <s v="technology/web"/>
    <n v="1"/>
    <n v="5"/>
    <x v="0"/>
    <s v="web"/>
    <x v="3570"/>
    <d v="2015-11-29T01:49:04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49"/>
    <x v="3571"/>
    <b v="0"/>
    <n v="1"/>
    <b v="0"/>
    <s v="music/world music"/>
    <n v="1"/>
    <n v="5"/>
    <x v="7"/>
    <s v="world music"/>
    <x v="3571"/>
    <d v="2011-09-11T13:18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50"/>
    <x v="3572"/>
    <b v="0"/>
    <n v="1"/>
    <b v="0"/>
    <s v="games/video games"/>
    <n v="1"/>
    <n v="5"/>
    <x v="3"/>
    <s v="video games"/>
    <x v="3572"/>
    <d v="2014-08-14T23:27:00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51"/>
    <x v="3573"/>
    <b v="0"/>
    <n v="1"/>
    <b v="0"/>
    <s v="photography/places"/>
    <n v="1"/>
    <n v="5"/>
    <x v="2"/>
    <s v="places"/>
    <x v="3573"/>
    <d v="2015-12-19T10:46:30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x v="3552"/>
    <x v="3574"/>
    <b v="0"/>
    <n v="5"/>
    <b v="0"/>
    <s v="food/food trucks"/>
    <n v="1"/>
    <n v="1"/>
    <x v="4"/>
    <s v="food trucks"/>
    <x v="3574"/>
    <d v="2015-03-16T17:28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53"/>
    <x v="3575"/>
    <b v="0"/>
    <n v="1"/>
    <b v="0"/>
    <s v="theater/plays"/>
    <n v="0"/>
    <n v="5"/>
    <x v="6"/>
    <s v="plays"/>
    <x v="3575"/>
    <d v="2016-06-01T23:38:29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54"/>
    <x v="3576"/>
    <b v="0"/>
    <n v="1"/>
    <b v="0"/>
    <s v="publishing/fiction"/>
    <n v="0"/>
    <n v="5"/>
    <x v="1"/>
    <s v="fiction"/>
    <x v="3576"/>
    <d v="2016-08-05T00:10:33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55"/>
    <x v="3577"/>
    <b v="0"/>
    <n v="1"/>
    <b v="0"/>
    <s v="theater/plays"/>
    <n v="0"/>
    <n v="5"/>
    <x v="6"/>
    <s v="plays"/>
    <x v="3577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56"/>
    <x v="3578"/>
    <b v="0"/>
    <n v="1"/>
    <b v="0"/>
    <s v="theater/plays"/>
    <n v="0"/>
    <n v="5"/>
    <x v="6"/>
    <s v="plays"/>
    <x v="3578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57"/>
    <x v="3579"/>
    <b v="0"/>
    <n v="1"/>
    <b v="0"/>
    <s v="theater/plays"/>
    <n v="0"/>
    <n v="5"/>
    <x v="6"/>
    <s v="plays"/>
    <x v="3579"/>
    <d v="2014-08-26T16:28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58"/>
    <x v="3580"/>
    <b v="0"/>
    <n v="1"/>
    <b v="0"/>
    <s v="games/video games"/>
    <n v="0"/>
    <n v="5"/>
    <x v="3"/>
    <s v="video games"/>
    <x v="3580"/>
    <d v="2014-04-06T19:01:04"/>
    <x v="9"/>
  </r>
  <r>
    <n v="2586"/>
    <s v="Inspire Healthy Eating"/>
    <s v="I would like to bring fresh salad and food to the streets of London at a reasonable price."/>
    <n v="3000"/>
    <n v="5"/>
    <x v="2"/>
    <s v="GB"/>
    <s v="GBP"/>
    <x v="3559"/>
    <x v="3581"/>
    <b v="0"/>
    <n v="1"/>
    <b v="0"/>
    <s v="food/food trucks"/>
    <n v="0"/>
    <n v="5"/>
    <x v="4"/>
    <s v="food trucks"/>
    <x v="3581"/>
    <d v="2015-12-25T07:55:36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0"/>
    <x v="3582"/>
    <b v="0"/>
    <n v="1"/>
    <b v="0"/>
    <s v="theater/plays"/>
    <n v="0"/>
    <n v="5"/>
    <x v="6"/>
    <s v="plays"/>
    <x v="3582"/>
    <d v="2015-01-11T10:15:24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61"/>
    <x v="3583"/>
    <b v="0"/>
    <n v="1"/>
    <b v="0"/>
    <s v="theater/plays"/>
    <n v="0"/>
    <n v="5"/>
    <x v="6"/>
    <s v="plays"/>
    <x v="3583"/>
    <d v="2016-06-19T22:32:01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62"/>
    <x v="3584"/>
    <b v="0"/>
    <n v="1"/>
    <b v="0"/>
    <s v="publishing/fiction"/>
    <n v="0"/>
    <n v="5"/>
    <x v="1"/>
    <s v="fiction"/>
    <x v="3584"/>
    <d v="2013-08-15T10:43:28"/>
    <x v="9"/>
  </r>
  <r>
    <n v="440"/>
    <s v="Consumed"/>
    <s v="A stop-motion animation made by a one girl team, with a camera, creativity, and a lot of determination."/>
    <n v="5000"/>
    <n v="5"/>
    <x v="2"/>
    <s v="US"/>
    <s v="USD"/>
    <x v="3563"/>
    <x v="3585"/>
    <b v="0"/>
    <n v="1"/>
    <b v="0"/>
    <s v="film &amp; video/animation"/>
    <n v="0"/>
    <n v="5"/>
    <x v="5"/>
    <s v="animation"/>
    <x v="3585"/>
    <d v="2016-03-24T22:39:13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64"/>
    <x v="3586"/>
    <b v="0"/>
    <n v="1"/>
    <b v="0"/>
    <s v="publishing/fiction"/>
    <n v="0"/>
    <n v="5"/>
    <x v="1"/>
    <s v="fiction"/>
    <x v="3586"/>
    <d v="2012-09-07T07:51:00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65"/>
    <x v="3587"/>
    <b v="0"/>
    <n v="1"/>
    <b v="0"/>
    <s v="theater/plays"/>
    <n v="0"/>
    <n v="5"/>
    <x v="6"/>
    <s v="plays"/>
    <x v="3587"/>
    <d v="2014-10-07T04:30:0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66"/>
    <x v="3588"/>
    <b v="0"/>
    <n v="1"/>
    <b v="0"/>
    <s v="theater/musical"/>
    <n v="0"/>
    <n v="5"/>
    <x v="6"/>
    <s v="musical"/>
    <x v="3588"/>
    <d v="2014-06-29T06:13:0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67"/>
    <x v="3589"/>
    <b v="0"/>
    <n v="1"/>
    <b v="0"/>
    <s v="games/mobile games"/>
    <n v="0"/>
    <n v="5"/>
    <x v="3"/>
    <s v="mobile games"/>
    <x v="3589"/>
    <d v="2015-01-01T08:20:26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68"/>
    <x v="3590"/>
    <b v="0"/>
    <n v="1"/>
    <b v="0"/>
    <s v="music/faith"/>
    <n v="0"/>
    <n v="5"/>
    <x v="7"/>
    <s v="faith"/>
    <x v="3590"/>
    <d v="2017-03-27T04:36:00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69"/>
    <x v="3591"/>
    <b v="0"/>
    <n v="1"/>
    <b v="0"/>
    <s v="theater/spaces"/>
    <n v="0"/>
    <n v="5"/>
    <x v="6"/>
    <s v="spaces"/>
    <x v="3591"/>
    <d v="2015-03-27T00:05:32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70"/>
    <x v="3592"/>
    <b v="0"/>
    <n v="1"/>
    <b v="0"/>
    <s v="games/video games"/>
    <n v="0"/>
    <n v="5"/>
    <x v="3"/>
    <s v="video games"/>
    <x v="3592"/>
    <d v="2015-05-29T04:27:33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71"/>
    <x v="3593"/>
    <b v="0"/>
    <n v="1"/>
    <b v="0"/>
    <s v="food/food trucks"/>
    <n v="0"/>
    <n v="5"/>
    <x v="4"/>
    <s v="food trucks"/>
    <x v="3593"/>
    <d v="2015-03-14T15:00:00"/>
    <x v="9"/>
  </r>
  <r>
    <n v="2418"/>
    <s v="Mexican food truck"/>
    <s v="I want to start my food truck business."/>
    <n v="25000"/>
    <n v="5"/>
    <x v="2"/>
    <s v="US"/>
    <s v="USD"/>
    <x v="3572"/>
    <x v="3594"/>
    <b v="0"/>
    <n v="5"/>
    <b v="0"/>
    <s v="food/food trucks"/>
    <n v="0"/>
    <n v="1"/>
    <x v="4"/>
    <s v="food trucks"/>
    <x v="3594"/>
    <d v="2015-03-24T19:34:04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73"/>
    <x v="3595"/>
    <b v="0"/>
    <n v="1"/>
    <b v="0"/>
    <s v="film &amp; video/animation"/>
    <n v="0"/>
    <n v="5"/>
    <x v="5"/>
    <s v="animation"/>
    <x v="3595"/>
    <d v="2013-03-23T12:19:23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74"/>
    <x v="3596"/>
    <b v="0"/>
    <n v="1"/>
    <b v="0"/>
    <s v="film &amp; video/drama"/>
    <n v="0"/>
    <n v="5"/>
    <x v="5"/>
    <s v="drama"/>
    <x v="3596"/>
    <d v="2014-07-02T16:29:55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75"/>
    <x v="3597"/>
    <b v="0"/>
    <n v="1"/>
    <b v="0"/>
    <s v="food/food trucks"/>
    <n v="0"/>
    <n v="5"/>
    <x v="4"/>
    <s v="food trucks"/>
    <x v="3597"/>
    <d v="2016-03-23T11:52:07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76"/>
    <x v="3598"/>
    <b v="0"/>
    <n v="1"/>
    <b v="0"/>
    <s v="food/food trucks"/>
    <n v="0"/>
    <n v="5"/>
    <x v="4"/>
    <s v="food trucks"/>
    <x v="3598"/>
    <d v="2014-08-16T21:44:12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77"/>
    <x v="3599"/>
    <b v="0"/>
    <n v="2"/>
    <b v="0"/>
    <s v="theater/plays"/>
    <n v="0"/>
    <n v="2"/>
    <x v="6"/>
    <s v="plays"/>
    <x v="3599"/>
    <d v="2014-08-21T18:35:1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x v="3578"/>
    <x v="3600"/>
    <b v="0"/>
    <n v="1"/>
    <b v="0"/>
    <s v="technology/web"/>
    <n v="0"/>
    <n v="4"/>
    <x v="0"/>
    <s v="web"/>
    <x v="3600"/>
    <d v="2015-06-06T10:47:00"/>
    <x v="9"/>
  </r>
  <r>
    <n v="1181"/>
    <s v="Gringo Loco Tacos Food Truck"/>
    <s v="Bringing the best tacos to the streets of Chicago!"/>
    <n v="50000"/>
    <n v="4"/>
    <x v="2"/>
    <s v="US"/>
    <s v="USD"/>
    <x v="3579"/>
    <x v="3601"/>
    <b v="0"/>
    <n v="3"/>
    <b v="0"/>
    <s v="food/food trucks"/>
    <n v="0"/>
    <n v="1.33"/>
    <x v="4"/>
    <s v="food trucks"/>
    <x v="3601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80"/>
    <x v="3602"/>
    <b v="0"/>
    <n v="2"/>
    <b v="0"/>
    <s v="games/mobile games"/>
    <n v="0"/>
    <n v="2"/>
    <x v="3"/>
    <s v="mobile games"/>
    <x v="3602"/>
    <d v="2016-11-06T09:49:07"/>
    <x v="9"/>
  </r>
  <r>
    <n v="1420"/>
    <s v="Shakespeare in the Hood - Romeo and Juliet"/>
    <s v="Help me butcher Shakespeare in a satirical fashion."/>
    <n v="110"/>
    <n v="3"/>
    <x v="2"/>
    <s v="US"/>
    <s v="USD"/>
    <x v="3581"/>
    <x v="3603"/>
    <b v="0"/>
    <n v="3"/>
    <b v="0"/>
    <s v="publishing/translations"/>
    <n v="3"/>
    <n v="1"/>
    <x v="1"/>
    <s v="translations"/>
    <x v="3603"/>
    <d v="2016-06-28T16:01:26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82"/>
    <x v="3604"/>
    <b v="0"/>
    <n v="2"/>
    <b v="0"/>
    <s v="theater/plays"/>
    <n v="2"/>
    <n v="1.5"/>
    <x v="6"/>
    <s v="plays"/>
    <x v="3604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83"/>
    <x v="3605"/>
    <b v="0"/>
    <n v="3"/>
    <b v="0"/>
    <s v="theater/plays"/>
    <n v="0"/>
    <n v="1"/>
    <x v="6"/>
    <s v="plays"/>
    <x v="3605"/>
    <d v="2016-01-08T06:34:00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4"/>
    <x v="3606"/>
    <b v="0"/>
    <n v="3"/>
    <b v="0"/>
    <s v="film &amp; video/drama"/>
    <n v="0"/>
    <n v="1"/>
    <x v="5"/>
    <s v="drama"/>
    <x v="3606"/>
    <d v="2016-03-06T23:55:31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5"/>
    <x v="3607"/>
    <b v="0"/>
    <n v="2"/>
    <b v="0"/>
    <s v="technology/web"/>
    <n v="0"/>
    <n v="1.5"/>
    <x v="0"/>
    <s v="web"/>
    <x v="3607"/>
    <d v="2015-02-26T08:41:33"/>
    <x v="9"/>
  </r>
  <r>
    <n v="3904"/>
    <s v="Black America from Prophets to Pimps"/>
    <s v="A play that will cover 4000 years of black history."/>
    <n v="10000"/>
    <n v="3"/>
    <x v="2"/>
    <s v="US"/>
    <s v="USD"/>
    <x v="3586"/>
    <x v="3608"/>
    <b v="0"/>
    <n v="2"/>
    <b v="0"/>
    <s v="theater/plays"/>
    <n v="0"/>
    <n v="1.5"/>
    <x v="6"/>
    <s v="plays"/>
    <x v="3608"/>
    <d v="2015-04-15T05:04:0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7"/>
    <x v="3609"/>
    <b v="0"/>
    <n v="3"/>
    <b v="0"/>
    <s v="technology/wearables"/>
    <n v="0"/>
    <n v="1"/>
    <x v="0"/>
    <s v="wearables"/>
    <x v="3609"/>
    <d v="2016-10-02T18:04:4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8"/>
    <x v="3610"/>
    <b v="0"/>
    <n v="3"/>
    <b v="0"/>
    <s v="theater/spaces"/>
    <n v="0"/>
    <n v="1"/>
    <x v="6"/>
    <s v="spaces"/>
    <x v="3610"/>
    <d v="2016-05-20T08:59:00"/>
    <x v="9"/>
  </r>
  <r>
    <n v="1593"/>
    <s v="Picturing Italy"/>
    <s v="A trip to fulfill a dream of capturing the wonders and history of ancient Italy in person."/>
    <n v="22000"/>
    <n v="3"/>
    <x v="2"/>
    <s v="US"/>
    <s v="USD"/>
    <x v="3589"/>
    <x v="3611"/>
    <b v="0"/>
    <n v="3"/>
    <b v="0"/>
    <s v="photography/places"/>
    <n v="0"/>
    <n v="1"/>
    <x v="2"/>
    <s v="places"/>
    <x v="3611"/>
    <d v="2015-02-28T20:17:35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90"/>
    <x v="3612"/>
    <b v="0"/>
    <n v="1"/>
    <b v="0"/>
    <s v="theater/plays"/>
    <n v="0"/>
    <n v="3"/>
    <x v="6"/>
    <s v="plays"/>
    <x v="3612"/>
    <d v="2015-05-13T20:45:12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91"/>
    <x v="3613"/>
    <b v="0"/>
    <n v="3"/>
    <b v="0"/>
    <s v="film &amp; video/animation"/>
    <n v="0"/>
    <n v="1"/>
    <x v="5"/>
    <s v="animation"/>
    <x v="3613"/>
    <d v="2013-09-13T17:56:2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92"/>
    <x v="3614"/>
    <b v="0"/>
    <n v="2"/>
    <b v="0"/>
    <s v="theater/musical"/>
    <n v="0"/>
    <n v="1.5"/>
    <x v="6"/>
    <s v="musical"/>
    <x v="3614"/>
    <d v="2014-09-27T21:17:2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593"/>
    <x v="3615"/>
    <b v="0"/>
    <n v="2"/>
    <b v="0"/>
    <s v="games/video games"/>
    <n v="2"/>
    <n v="1"/>
    <x v="3"/>
    <s v="video games"/>
    <x v="3615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x v="3594"/>
    <x v="3616"/>
    <b v="0"/>
    <n v="2"/>
    <b v="0"/>
    <s v="games/video games"/>
    <n v="1"/>
    <n v="1"/>
    <x v="3"/>
    <s v="video games"/>
    <x v="3616"/>
    <d v="2014-01-28T15:10:2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595"/>
    <x v="3617"/>
    <b v="0"/>
    <n v="1"/>
    <b v="0"/>
    <s v="publishing/fiction"/>
    <n v="0"/>
    <n v="2"/>
    <x v="1"/>
    <s v="fiction"/>
    <x v="3617"/>
    <d v="2014-04-30T16:51:20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596"/>
    <x v="3618"/>
    <b v="0"/>
    <n v="2"/>
    <b v="0"/>
    <s v="publishing/children's books"/>
    <n v="0"/>
    <n v="1"/>
    <x v="1"/>
    <s v="children's books"/>
    <x v="3618"/>
    <d v="2014-06-05T19:49:50"/>
    <x v="9"/>
  </r>
  <r>
    <n v="1992"/>
    <s v="The Wonderful World of Princes &amp; Princesses"/>
    <s v="A complete revamp of all the Disney Princes &amp; Princesses!"/>
    <n v="1500"/>
    <n v="2"/>
    <x v="2"/>
    <s v="US"/>
    <s v="USD"/>
    <x v="3597"/>
    <x v="3619"/>
    <b v="0"/>
    <n v="2"/>
    <b v="0"/>
    <s v="photography/people"/>
    <n v="0"/>
    <n v="1"/>
    <x v="2"/>
    <s v="people"/>
    <x v="3619"/>
    <d v="2015-02-18T03:26:31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598"/>
    <x v="3620"/>
    <b v="0"/>
    <n v="2"/>
    <b v="0"/>
    <s v="theater/spaces"/>
    <n v="0"/>
    <n v="1"/>
    <x v="6"/>
    <s v="spaces"/>
    <x v="3620"/>
    <d v="2016-08-15T12:44:52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599"/>
    <x v="3621"/>
    <b v="0"/>
    <n v="2"/>
    <b v="0"/>
    <s v="theater/plays"/>
    <n v="0"/>
    <n v="1"/>
    <x v="6"/>
    <s v="plays"/>
    <x v="3621"/>
    <d v="2016-05-14T21:03:5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0"/>
    <x v="3622"/>
    <b v="0"/>
    <n v="1"/>
    <b v="0"/>
    <s v="technology/web"/>
    <n v="0"/>
    <n v="2"/>
    <x v="0"/>
    <s v="web"/>
    <x v="3622"/>
    <d v="2016-02-07T16:58:00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1"/>
    <x v="3623"/>
    <b v="0"/>
    <n v="2"/>
    <b v="0"/>
    <s v="theater/plays"/>
    <n v="0"/>
    <n v="1"/>
    <x v="6"/>
    <s v="plays"/>
    <x v="3623"/>
    <d v="2014-09-06T22:08:59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2"/>
    <x v="3624"/>
    <b v="0"/>
    <n v="2"/>
    <b v="0"/>
    <s v="theater/spaces"/>
    <n v="0"/>
    <n v="1"/>
    <x v="6"/>
    <s v="spaces"/>
    <x v="3624"/>
    <d v="2016-10-30T01:46:00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603"/>
    <x v="3625"/>
    <b v="0"/>
    <n v="2"/>
    <b v="0"/>
    <s v="food/food trucks"/>
    <n v="0"/>
    <n v="1"/>
    <x v="4"/>
    <s v="food trucks"/>
    <x v="3625"/>
    <d v="2015-03-08T05:14:5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604"/>
    <x v="3626"/>
    <b v="0"/>
    <n v="2"/>
    <b v="0"/>
    <s v="publishing/translations"/>
    <n v="0"/>
    <n v="1"/>
    <x v="1"/>
    <s v="translations"/>
    <x v="3626"/>
    <d v="2014-11-19T00:00:59"/>
    <x v="9"/>
  </r>
  <r>
    <n v="635"/>
    <s v="Pleero, A Technology Team Building Website (Canceled)"/>
    <s v="Network used for building technology development teams."/>
    <n v="25000"/>
    <n v="2"/>
    <x v="1"/>
    <s v="US"/>
    <s v="USD"/>
    <x v="3605"/>
    <x v="3627"/>
    <b v="0"/>
    <n v="1"/>
    <b v="0"/>
    <s v="technology/web"/>
    <n v="0"/>
    <n v="2"/>
    <x v="0"/>
    <s v="web"/>
    <x v="3627"/>
    <d v="2015-04-12T02:12:42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606"/>
    <x v="3628"/>
    <b v="0"/>
    <n v="1"/>
    <b v="0"/>
    <s v="theater/plays"/>
    <n v="0"/>
    <n v="2"/>
    <x v="6"/>
    <s v="plays"/>
    <x v="3628"/>
    <d v="2016-02-16T18:33:07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607"/>
    <x v="3629"/>
    <b v="0"/>
    <n v="2"/>
    <b v="0"/>
    <s v="film &amp; video/animation"/>
    <n v="0"/>
    <n v="1"/>
    <x v="5"/>
    <s v="animation"/>
    <x v="3629"/>
    <d v="2015-05-21T08:02:55"/>
    <x v="9"/>
  </r>
  <r>
    <n v="2431"/>
    <s v="Murphy's good eatin'"/>
    <s v="Go to Colorado and run a food truck with homemade food of all kinds."/>
    <n v="100000"/>
    <n v="2"/>
    <x v="2"/>
    <s v="US"/>
    <s v="USD"/>
    <x v="3608"/>
    <x v="3630"/>
    <b v="0"/>
    <n v="2"/>
    <b v="0"/>
    <s v="food/food trucks"/>
    <n v="0"/>
    <n v="1"/>
    <x v="4"/>
    <s v="food trucks"/>
    <x v="3630"/>
    <d v="2016-06-28T02:23:33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09"/>
    <x v="3631"/>
    <b v="0"/>
    <n v="2"/>
    <b v="0"/>
    <s v="theater/musical"/>
    <n v="0"/>
    <n v="1"/>
    <x v="6"/>
    <s v="musical"/>
    <x v="3631"/>
    <d v="2016-05-05T17:00:0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10"/>
    <x v="3632"/>
    <b v="0"/>
    <n v="1"/>
    <b v="0"/>
    <s v="publishing/translations"/>
    <n v="0"/>
    <n v="1"/>
    <x v="1"/>
    <s v="translations"/>
    <x v="3632"/>
    <d v="2017-01-03T06:04:27"/>
    <x v="9"/>
  </r>
  <r>
    <n v="2422"/>
    <s v="Help starting a family owned food truck"/>
    <s v="Family owned business serving BBQ and seafood to the public"/>
    <n v="500"/>
    <n v="1"/>
    <x v="2"/>
    <s v="US"/>
    <s v="USD"/>
    <x v="3611"/>
    <x v="3633"/>
    <b v="0"/>
    <n v="1"/>
    <b v="0"/>
    <s v="food/food trucks"/>
    <n v="0"/>
    <n v="1"/>
    <x v="4"/>
    <s v="food trucks"/>
    <x v="3633"/>
    <d v="2015-03-11T16:23:56"/>
    <x v="9"/>
  </r>
  <r>
    <n v="4004"/>
    <s v="South Florida Tours"/>
    <s v="Help Launch The Queen Into South Florida!"/>
    <n v="500"/>
    <n v="1"/>
    <x v="2"/>
    <s v="US"/>
    <s v="USD"/>
    <x v="3612"/>
    <x v="3634"/>
    <b v="0"/>
    <n v="1"/>
    <b v="0"/>
    <s v="theater/plays"/>
    <n v="0"/>
    <n v="1"/>
    <x v="6"/>
    <s v="plays"/>
    <x v="3634"/>
    <d v="2014-10-08T03:54:17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13"/>
    <x v="3635"/>
    <b v="0"/>
    <n v="1"/>
    <b v="0"/>
    <s v="publishing/children's books"/>
    <n v="0"/>
    <n v="1"/>
    <x v="1"/>
    <s v="children's books"/>
    <x v="3635"/>
    <d v="2016-04-24T20:45:21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14"/>
    <x v="3636"/>
    <b v="0"/>
    <n v="1"/>
    <b v="0"/>
    <s v="photography/places"/>
    <n v="0"/>
    <n v="1"/>
    <x v="2"/>
    <s v="places"/>
    <x v="3636"/>
    <d v="2015-07-26T16:00:58"/>
    <x v="9"/>
  </r>
  <r>
    <n v="1128"/>
    <s v="Flying Turds"/>
    <s v="#havingfunFTW"/>
    <n v="1000"/>
    <n v="1"/>
    <x v="2"/>
    <s v="GB"/>
    <s v="GBP"/>
    <x v="3615"/>
    <x v="3637"/>
    <b v="0"/>
    <n v="1"/>
    <b v="0"/>
    <s v="games/mobile games"/>
    <n v="0"/>
    <n v="1"/>
    <x v="3"/>
    <s v="mobile games"/>
    <x v="3637"/>
    <d v="2014-08-07T15:35:17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16"/>
    <x v="3638"/>
    <b v="0"/>
    <n v="1"/>
    <b v="0"/>
    <s v="music/faith"/>
    <n v="0"/>
    <n v="1"/>
    <x v="7"/>
    <s v="faith"/>
    <x v="3638"/>
    <d v="2016-05-04T19:58:5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17"/>
    <x v="3639"/>
    <b v="0"/>
    <n v="1"/>
    <b v="0"/>
    <s v="technology/web"/>
    <n v="0"/>
    <n v="1"/>
    <x v="0"/>
    <s v="web"/>
    <x v="3639"/>
    <d v="2016-06-24T17:27:49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18"/>
    <x v="3640"/>
    <b v="0"/>
    <n v="1"/>
    <b v="0"/>
    <s v="theater/spaces"/>
    <n v="0"/>
    <n v="1"/>
    <x v="6"/>
    <s v="spaces"/>
    <x v="3640"/>
    <d v="2016-05-27T13:12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19"/>
    <x v="3641"/>
    <b v="0"/>
    <n v="1"/>
    <b v="0"/>
    <s v="theater/musical"/>
    <n v="0"/>
    <n v="1"/>
    <x v="6"/>
    <s v="musical"/>
    <x v="3641"/>
    <d v="2016-11-22T00:17:18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20"/>
    <x v="3642"/>
    <b v="0"/>
    <n v="1"/>
    <b v="0"/>
    <s v="film &amp; video/animation"/>
    <n v="0"/>
    <n v="1"/>
    <x v="5"/>
    <s v="animation"/>
    <x v="3642"/>
    <d v="2016-05-18T20:22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21"/>
    <x v="3643"/>
    <b v="0"/>
    <n v="1"/>
    <b v="0"/>
    <s v="theater/plays"/>
    <n v="0"/>
    <n v="1"/>
    <x v="6"/>
    <s v="plays"/>
    <x v="3643"/>
    <d v="2014-10-23T15:16:31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22"/>
    <x v="3644"/>
    <b v="0"/>
    <n v="1"/>
    <b v="0"/>
    <s v="journalism/audio"/>
    <n v="0"/>
    <n v="1"/>
    <x v="8"/>
    <s v="audio"/>
    <x v="3644"/>
    <d v="2014-11-05T20:38:35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23"/>
    <x v="3645"/>
    <b v="0"/>
    <n v="1"/>
    <b v="0"/>
    <s v="photography/people"/>
    <n v="0"/>
    <n v="1"/>
    <x v="2"/>
    <s v="people"/>
    <x v="3645"/>
    <d v="2016-03-14T09:24:4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24"/>
    <x v="3646"/>
    <b v="0"/>
    <n v="1"/>
    <b v="0"/>
    <s v="technology/wearables"/>
    <n v="0"/>
    <n v="1"/>
    <x v="0"/>
    <s v="wearables"/>
    <x v="3646"/>
    <d v="2016-10-26T19:20:04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25"/>
    <x v="3647"/>
    <b v="0"/>
    <n v="1"/>
    <b v="0"/>
    <s v="games/video games"/>
    <n v="0"/>
    <n v="1"/>
    <x v="3"/>
    <s v="video games"/>
    <x v="3647"/>
    <d v="2016-01-08T04:53:1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26"/>
    <x v="3648"/>
    <b v="0"/>
    <n v="1"/>
    <b v="0"/>
    <s v="theater/plays"/>
    <n v="0"/>
    <n v="1"/>
    <x v="6"/>
    <s v="plays"/>
    <x v="3648"/>
    <d v="2014-06-25T21:00:0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27"/>
    <x v="3649"/>
    <b v="0"/>
    <n v="1"/>
    <b v="0"/>
    <s v="theater/plays"/>
    <n v="0"/>
    <n v="1"/>
    <x v="6"/>
    <s v="plays"/>
    <x v="3649"/>
    <d v="2016-02-28T00:00:0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28"/>
    <x v="3650"/>
    <b v="0"/>
    <n v="1"/>
    <b v="0"/>
    <s v="music/faith"/>
    <n v="0"/>
    <n v="1"/>
    <x v="7"/>
    <s v="faith"/>
    <x v="3650"/>
    <d v="2016-04-03T00:10:00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29"/>
    <x v="3651"/>
    <b v="0"/>
    <n v="1"/>
    <b v="0"/>
    <s v="film &amp; video/science fiction"/>
    <n v="0"/>
    <n v="1"/>
    <x v="5"/>
    <s v="science fiction"/>
    <x v="3651"/>
    <d v="2015-04-18T10:16:00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30"/>
    <x v="3652"/>
    <b v="0"/>
    <n v="1"/>
    <b v="0"/>
    <s v="technology/web"/>
    <n v="0"/>
    <n v="1"/>
    <x v="0"/>
    <s v="web"/>
    <x v="3652"/>
    <d v="2016-09-22T21:47:47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31"/>
    <x v="3653"/>
    <b v="0"/>
    <n v="1"/>
    <b v="0"/>
    <s v="photography/nature"/>
    <n v="0"/>
    <n v="1"/>
    <x v="2"/>
    <s v="nature"/>
    <x v="3653"/>
    <d v="2015-03-02T21:16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32"/>
    <x v="3654"/>
    <b v="0"/>
    <n v="1"/>
    <b v="0"/>
    <s v="music/faith"/>
    <n v="0"/>
    <n v="1"/>
    <x v="7"/>
    <s v="faith"/>
    <x v="3654"/>
    <d v="2015-04-05T11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33"/>
    <x v="3655"/>
    <b v="0"/>
    <n v="1"/>
    <b v="0"/>
    <s v="theater/musical"/>
    <n v="0"/>
    <n v="1"/>
    <x v="6"/>
    <s v="musical"/>
    <x v="3655"/>
    <d v="2014-11-29T21:19:50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34"/>
    <x v="3656"/>
    <b v="0"/>
    <n v="1"/>
    <b v="0"/>
    <s v="film &amp; video/animation"/>
    <n v="0"/>
    <n v="1"/>
    <x v="5"/>
    <s v="animation"/>
    <x v="3656"/>
    <d v="2017-02-17T07:53:49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35"/>
    <x v="3657"/>
    <b v="0"/>
    <n v="1"/>
    <b v="0"/>
    <s v="food/food trucks"/>
    <n v="0"/>
    <n v="1"/>
    <x v="4"/>
    <s v="food trucks"/>
    <x v="3657"/>
    <d v="2016-05-27T22:04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36"/>
    <x v="3658"/>
    <b v="0"/>
    <n v="1"/>
    <b v="0"/>
    <s v="music/faith"/>
    <n v="0"/>
    <n v="1"/>
    <x v="7"/>
    <s v="faith"/>
    <x v="3658"/>
    <d v="2015-05-08T00:52:36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37"/>
    <x v="3659"/>
    <b v="0"/>
    <n v="1"/>
    <b v="0"/>
    <s v="technology/web"/>
    <n v="0"/>
    <n v="1"/>
    <x v="0"/>
    <s v="web"/>
    <x v="3659"/>
    <d v="2016-07-14T16:25:33"/>
    <x v="9"/>
  </r>
  <r>
    <n v="634"/>
    <s v="pitchtograndma (Canceled)"/>
    <s v="We help companies to explain what they do in simple, grandma-would-understand terms."/>
    <n v="5000"/>
    <n v="1"/>
    <x v="1"/>
    <s v="US"/>
    <s v="USD"/>
    <x v="3638"/>
    <x v="3660"/>
    <b v="0"/>
    <n v="1"/>
    <b v="0"/>
    <s v="technology/web"/>
    <n v="0"/>
    <n v="1"/>
    <x v="0"/>
    <s v="web"/>
    <x v="3660"/>
    <d v="2015-02-26T22:17:09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39"/>
    <x v="3661"/>
    <b v="0"/>
    <n v="1"/>
    <b v="0"/>
    <s v="games/video games"/>
    <n v="0"/>
    <n v="1"/>
    <x v="3"/>
    <s v="video games"/>
    <x v="3661"/>
    <d v="2016-02-11T16:18:30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40"/>
    <x v="3662"/>
    <b v="0"/>
    <n v="1"/>
    <b v="0"/>
    <s v="theater/plays"/>
    <n v="0"/>
    <n v="1"/>
    <x v="6"/>
    <s v="plays"/>
    <x v="3662"/>
    <d v="2015-03-08T16:50:0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41"/>
    <x v="3663"/>
    <b v="0"/>
    <n v="1"/>
    <b v="0"/>
    <s v="theater/plays"/>
    <n v="0"/>
    <n v="1"/>
    <x v="6"/>
    <s v="plays"/>
    <x v="3663"/>
    <d v="2014-08-21T04:49:4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42"/>
    <x v="3664"/>
    <b v="0"/>
    <n v="1"/>
    <b v="0"/>
    <s v="publishing/translations"/>
    <n v="0"/>
    <n v="1"/>
    <x v="1"/>
    <s v="translations"/>
    <x v="3664"/>
    <d v="2016-06-03T07:38:40"/>
    <x v="9"/>
  </r>
  <r>
    <n v="2421"/>
    <s v="hot dog cart"/>
    <s v="help me start Merrill's first hot dog cart in this empty lot"/>
    <n v="6000"/>
    <n v="1"/>
    <x v="2"/>
    <s v="US"/>
    <s v="USD"/>
    <x v="3643"/>
    <x v="3665"/>
    <b v="0"/>
    <n v="1"/>
    <b v="0"/>
    <s v="food/food trucks"/>
    <n v="0"/>
    <n v="1"/>
    <x v="4"/>
    <s v="food trucks"/>
    <x v="3665"/>
    <d v="2015-02-21T16:29:56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44"/>
    <x v="3666"/>
    <b v="0"/>
    <n v="1"/>
    <b v="0"/>
    <s v="film &amp; video/drama"/>
    <n v="0"/>
    <n v="1"/>
    <x v="5"/>
    <s v="drama"/>
    <x v="3666"/>
    <d v="2016-04-16T20:08:40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45"/>
    <x v="3667"/>
    <b v="0"/>
    <n v="1"/>
    <b v="0"/>
    <s v="theater/plays"/>
    <n v="0"/>
    <n v="1"/>
    <x v="6"/>
    <s v="plays"/>
    <x v="3667"/>
    <d v="2015-07-19T18:44:23"/>
    <x v="9"/>
  </r>
  <r>
    <n v="589"/>
    <s v="Get Neighborly"/>
    <s v="Services closer than you think..."/>
    <n v="7500"/>
    <n v="1"/>
    <x v="2"/>
    <s v="US"/>
    <s v="USD"/>
    <x v="3646"/>
    <x v="3668"/>
    <b v="0"/>
    <n v="1"/>
    <b v="0"/>
    <s v="technology/web"/>
    <n v="0"/>
    <n v="1"/>
    <x v="0"/>
    <s v="web"/>
    <x v="3668"/>
    <d v="2015-07-08T14:44:59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7"/>
    <x v="3669"/>
    <b v="0"/>
    <n v="1"/>
    <b v="0"/>
    <s v="photography/places"/>
    <n v="0"/>
    <n v="1"/>
    <x v="2"/>
    <s v="places"/>
    <x v="3669"/>
    <d v="2014-12-13T22:49:25"/>
    <x v="9"/>
  </r>
  <r>
    <n v="3862"/>
    <s v="The Container Play"/>
    <s v="The hit immersive theatre experience of England comes to Corpus Christi!"/>
    <n v="7500"/>
    <n v="1"/>
    <x v="2"/>
    <s v="US"/>
    <s v="USD"/>
    <x v="3648"/>
    <x v="3670"/>
    <b v="0"/>
    <n v="1"/>
    <b v="0"/>
    <s v="theater/plays"/>
    <n v="0"/>
    <n v="1"/>
    <x v="6"/>
    <s v="plays"/>
    <x v="3670"/>
    <d v="2016-09-12T16:59:00"/>
    <x v="9"/>
  </r>
  <r>
    <n v="583"/>
    <s v="HackersArchive.com"/>
    <s v="HackersArchive.com will help rid the web of viruses and scams found everywhere else you look!"/>
    <n v="9000"/>
    <n v="1"/>
    <x v="2"/>
    <s v="US"/>
    <s v="USD"/>
    <x v="3649"/>
    <x v="3671"/>
    <b v="0"/>
    <n v="1"/>
    <b v="0"/>
    <s v="technology/web"/>
    <n v="0"/>
    <n v="1"/>
    <x v="0"/>
    <s v="web"/>
    <x v="3671"/>
    <d v="2015-03-19T21:31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50"/>
    <x v="3672"/>
    <b v="0"/>
    <n v="1"/>
    <b v="0"/>
    <s v="theater/plays"/>
    <n v="0"/>
    <n v="1"/>
    <x v="6"/>
    <s v="plays"/>
    <x v="3672"/>
    <d v="2016-03-16T03:02:44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51"/>
    <x v="3673"/>
    <b v="0"/>
    <n v="1"/>
    <b v="0"/>
    <s v="film &amp; video/drama"/>
    <n v="0"/>
    <n v="1"/>
    <x v="5"/>
    <s v="drama"/>
    <x v="3673"/>
    <d v="2015-03-06T15:22:29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52"/>
    <x v="3674"/>
    <b v="0"/>
    <n v="1"/>
    <b v="0"/>
    <s v="publishing/translations"/>
    <n v="0"/>
    <n v="1"/>
    <x v="1"/>
    <s v="translations"/>
    <x v="3674"/>
    <d v="2016-05-26T17:57:43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53"/>
    <x v="3675"/>
    <b v="0"/>
    <n v="1"/>
    <b v="0"/>
    <s v="technology/web"/>
    <n v="0"/>
    <n v="1"/>
    <x v="0"/>
    <s v="web"/>
    <x v="3675"/>
    <d v="2015-02-04T19:36:46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54"/>
    <x v="3676"/>
    <b v="0"/>
    <n v="1"/>
    <b v="0"/>
    <s v="publishing/fiction"/>
    <n v="0"/>
    <n v="1"/>
    <x v="1"/>
    <s v="fiction"/>
    <x v="3676"/>
    <d v="2013-07-31T19:43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55"/>
    <x v="3677"/>
    <b v="0"/>
    <n v="1"/>
    <b v="0"/>
    <s v="theater/plays"/>
    <n v="0"/>
    <n v="1"/>
    <x v="6"/>
    <s v="plays"/>
    <x v="3677"/>
    <d v="2015-04-25T04:35:00"/>
    <x v="9"/>
  </r>
  <r>
    <n v="1702"/>
    <s v="lyndale lewis and new vision prosper cd release"/>
    <s v="I can do all things through christ jesus"/>
    <n v="16500"/>
    <n v="1"/>
    <x v="2"/>
    <s v="US"/>
    <s v="USD"/>
    <x v="3656"/>
    <x v="3678"/>
    <b v="0"/>
    <n v="1"/>
    <b v="0"/>
    <s v="music/faith"/>
    <n v="0"/>
    <n v="1"/>
    <x v="7"/>
    <s v="faith"/>
    <x v="3678"/>
    <d v="2015-03-30T19:52:30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57"/>
    <x v="3679"/>
    <b v="0"/>
    <n v="1"/>
    <b v="0"/>
    <s v="technology/web"/>
    <n v="0"/>
    <n v="1"/>
    <x v="0"/>
    <s v="web"/>
    <x v="3679"/>
    <d v="2016-03-12T22:37:5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58"/>
    <x v="3680"/>
    <b v="0"/>
    <n v="1"/>
    <b v="0"/>
    <s v="theater/spaces"/>
    <n v="0"/>
    <n v="1"/>
    <x v="6"/>
    <s v="spaces"/>
    <x v="3680"/>
    <d v="2015-01-09T22:59:5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59"/>
    <x v="3681"/>
    <b v="0"/>
    <n v="1"/>
    <b v="0"/>
    <s v="theater/musical"/>
    <n v="0"/>
    <n v="1"/>
    <x v="6"/>
    <s v="musical"/>
    <x v="3681"/>
    <d v="2017-01-14T00:42:36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60"/>
    <x v="3682"/>
    <b v="0"/>
    <n v="1"/>
    <b v="0"/>
    <s v="games/mobile games"/>
    <n v="0"/>
    <n v="1"/>
    <x v="3"/>
    <s v="mobile games"/>
    <x v="3682"/>
    <d v="2014-11-29T04:33:00"/>
    <x v="9"/>
  </r>
  <r>
    <n v="2914"/>
    <s v="Hercules the Panto"/>
    <s v="Hercules must complete four challenges in order to meet the father he never knew"/>
    <n v="25000"/>
    <n v="1"/>
    <x v="2"/>
    <s v="GB"/>
    <s v="GBP"/>
    <x v="3661"/>
    <x v="3683"/>
    <b v="0"/>
    <n v="1"/>
    <b v="0"/>
    <s v="theater/plays"/>
    <n v="0"/>
    <n v="1"/>
    <x v="6"/>
    <s v="plays"/>
    <x v="3683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62"/>
    <x v="3684"/>
    <b v="0"/>
    <n v="1"/>
    <b v="0"/>
    <s v="theater/spaces"/>
    <n v="0"/>
    <n v="1"/>
    <x v="6"/>
    <s v="spaces"/>
    <x v="3684"/>
    <d v="2015-03-01T23:02:35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63"/>
    <x v="3685"/>
    <b v="0"/>
    <n v="1"/>
    <b v="0"/>
    <s v="theater/musical"/>
    <n v="0"/>
    <n v="1"/>
    <x v="6"/>
    <s v="musical"/>
    <x v="3685"/>
    <d v="2016-10-07T15:11:0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64"/>
    <x v="3686"/>
    <b v="0"/>
    <n v="1"/>
    <b v="0"/>
    <s v="food/food trucks"/>
    <n v="0"/>
    <n v="1"/>
    <x v="4"/>
    <s v="food trucks"/>
    <x v="3686"/>
    <d v="2014-09-26T03:22:19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65"/>
    <x v="3687"/>
    <b v="0"/>
    <n v="1"/>
    <b v="0"/>
    <s v="theater/plays"/>
    <n v="0"/>
    <n v="1"/>
    <x v="6"/>
    <s v="plays"/>
    <x v="3687"/>
    <d v="2015-06-12T20:11:27"/>
    <x v="9"/>
  </r>
  <r>
    <n v="2428"/>
    <s v="Premium Burgers"/>
    <s v="From Moo 2 You! We want to offer premium burgers to a taco flooded environment."/>
    <n v="35000"/>
    <n v="1"/>
    <x v="2"/>
    <s v="US"/>
    <s v="USD"/>
    <x v="3666"/>
    <x v="3688"/>
    <b v="0"/>
    <n v="1"/>
    <b v="0"/>
    <s v="food/food trucks"/>
    <n v="0"/>
    <n v="1"/>
    <x v="4"/>
    <s v="food trucks"/>
    <x v="3688"/>
    <d v="2015-03-12T17:49:11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67"/>
    <x v="3689"/>
    <b v="0"/>
    <n v="1"/>
    <b v="0"/>
    <s v="food/food trucks"/>
    <n v="0"/>
    <n v="1"/>
    <x v="4"/>
    <s v="food trucks"/>
    <x v="3689"/>
    <d v="2016-07-30T23:04:5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68"/>
    <x v="3690"/>
    <b v="0"/>
    <n v="1"/>
    <b v="0"/>
    <s v="film &amp; video/drama"/>
    <n v="0"/>
    <n v="1"/>
    <x v="5"/>
    <s v="drama"/>
    <x v="3690"/>
    <d v="2016-08-12T04:20:14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69"/>
    <x v="3691"/>
    <b v="0"/>
    <n v="1"/>
    <b v="0"/>
    <s v="food/food trucks"/>
    <n v="0"/>
    <n v="1"/>
    <x v="4"/>
    <s v="food trucks"/>
    <x v="3691"/>
    <d v="2016-03-23T06:38:53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70"/>
    <x v="3692"/>
    <b v="0"/>
    <n v="1"/>
    <b v="0"/>
    <s v="theater/musical"/>
    <n v="0"/>
    <n v="1"/>
    <x v="6"/>
    <s v="musical"/>
    <x v="3692"/>
    <d v="2016-04-30T05:34:00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x v="3671"/>
    <x v="3693"/>
    <b v="0"/>
    <n v="1"/>
    <b v="0"/>
    <s v="film &amp; video/animation"/>
    <n v="0"/>
    <n v="1"/>
    <x v="5"/>
    <s v="animation"/>
    <x v="3693"/>
    <d v="2014-02-10T22:21:14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72"/>
    <x v="3694"/>
    <b v="0"/>
    <n v="1"/>
    <b v="0"/>
    <s v="technology/wearables"/>
    <n v="0"/>
    <n v="1"/>
    <x v="0"/>
    <s v="wearables"/>
    <x v="3694"/>
    <d v="2016-02-28T23:05:09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73"/>
    <x v="3695"/>
    <b v="0"/>
    <n v="1"/>
    <b v="0"/>
    <s v="technology/web"/>
    <n v="0"/>
    <n v="1"/>
    <x v="0"/>
    <s v="web"/>
    <x v="3695"/>
    <d v="2015-03-28T10:19:12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74"/>
    <x v="3696"/>
    <b v="0"/>
    <n v="1"/>
    <b v="0"/>
    <s v="food/food trucks"/>
    <n v="0"/>
    <n v="1"/>
    <x v="4"/>
    <s v="food trucks"/>
    <x v="3696"/>
    <d v="2014-08-07T23:13:48"/>
    <x v="9"/>
  </r>
  <r>
    <n v="2582"/>
    <s v="Drunken Wings"/>
    <s v="The place where chicken meets liquor for the first time!"/>
    <n v="90000"/>
    <n v="1"/>
    <x v="2"/>
    <s v="US"/>
    <s v="USD"/>
    <x v="3675"/>
    <x v="3697"/>
    <b v="0"/>
    <n v="1"/>
    <b v="0"/>
    <s v="food/food trucks"/>
    <n v="0"/>
    <n v="1"/>
    <x v="4"/>
    <s v="food trucks"/>
    <x v="3697"/>
    <d v="2016-10-29T23:43:54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76"/>
    <x v="3698"/>
    <b v="0"/>
    <n v="1"/>
    <b v="0"/>
    <s v="publishing/translations"/>
    <n v="0"/>
    <n v="1"/>
    <x v="1"/>
    <s v="translations"/>
    <x v="3698"/>
    <d v="2016-02-20T04:06:37"/>
    <x v="9"/>
  </r>
  <r>
    <n v="696"/>
    <s v="trustee"/>
    <s v="Show your fidelity by wearing the Trustee rings! Show where you are (at)!"/>
    <n v="175000"/>
    <n v="1"/>
    <x v="2"/>
    <s v="NL"/>
    <s v="EUR"/>
    <x v="3677"/>
    <x v="3699"/>
    <b v="0"/>
    <n v="1"/>
    <b v="0"/>
    <s v="technology/wearables"/>
    <n v="0"/>
    <n v="1"/>
    <x v="0"/>
    <s v="wearables"/>
    <x v="3699"/>
    <d v="2014-07-25T22:15:02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78"/>
    <x v="3700"/>
    <b v="0"/>
    <n v="1"/>
    <b v="0"/>
    <s v="theater/plays"/>
    <n v="0"/>
    <n v="1"/>
    <x v="6"/>
    <s v="plays"/>
    <x v="3700"/>
    <d v="2016-05-03T18:49:02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79"/>
    <x v="3701"/>
    <b v="0"/>
    <n v="1"/>
    <b v="0"/>
    <s v="technology/web"/>
    <n v="0"/>
    <n v="1"/>
    <x v="0"/>
    <s v="web"/>
    <x v="3701"/>
    <d v="2016-05-03T16:41:56"/>
    <x v="9"/>
  </r>
  <r>
    <n v="639"/>
    <s v="Kids Educational Social Media Site (Canceled)"/>
    <s v="Development of a Safe and Educational Social Media site for kids."/>
    <n v="1000000"/>
    <n v="1"/>
    <x v="1"/>
    <s v="US"/>
    <s v="USD"/>
    <x v="3680"/>
    <x v="3702"/>
    <b v="0"/>
    <n v="1"/>
    <b v="0"/>
    <s v="technology/web"/>
    <n v="0"/>
    <n v="1"/>
    <x v="0"/>
    <s v="web"/>
    <x v="3702"/>
    <d v="2014-10-13T13:59:55"/>
    <x v="9"/>
  </r>
  <r>
    <n v="619"/>
    <s v="Big Data (Canceled)"/>
    <s v="Big Data Sets for researchers interested in improving the quality of life."/>
    <n v="2500000"/>
    <n v="1"/>
    <x v="1"/>
    <s v="US"/>
    <s v="USD"/>
    <x v="3681"/>
    <x v="3703"/>
    <b v="0"/>
    <n v="1"/>
    <b v="0"/>
    <s v="technology/web"/>
    <n v="0"/>
    <n v="1"/>
    <x v="0"/>
    <s v="web"/>
    <x v="3703"/>
    <d v="2014-11-25T16:36:30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x v="3682"/>
    <x v="3704"/>
    <b v="0"/>
    <n v="0"/>
    <b v="0"/>
    <s v="food/food trucks"/>
    <n v="0"/>
    <n v="0"/>
    <x v="4"/>
    <s v="food trucks"/>
    <x v="3704"/>
    <d v="2014-08-08T21:31:03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3683"/>
    <x v="3705"/>
    <b v="0"/>
    <n v="0"/>
    <b v="0"/>
    <s v="photography/nature"/>
    <n v="0"/>
    <n v="0"/>
    <x v="2"/>
    <s v="nature"/>
    <x v="3705"/>
    <d v="2017-02-23T10:14:42"/>
    <x v="9"/>
  </r>
  <r>
    <n v="1592"/>
    <s v="The Views of Pittsburgh"/>
    <s v="A portfolio collage of beautiful pictures of authentic Pittsburgh locations and scenery."/>
    <n v="25"/>
    <n v="0"/>
    <x v="2"/>
    <s v="US"/>
    <s v="USD"/>
    <x v="3684"/>
    <x v="3706"/>
    <b v="0"/>
    <n v="0"/>
    <b v="0"/>
    <s v="photography/places"/>
    <n v="0"/>
    <n v="0"/>
    <x v="2"/>
    <s v="places"/>
    <x v="3706"/>
    <d v="2015-03-28T00:44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685"/>
    <x v="3707"/>
    <b v="0"/>
    <n v="0"/>
    <b v="0"/>
    <s v="journalism/audio"/>
    <n v="0"/>
    <n v="0"/>
    <x v="8"/>
    <s v="audio"/>
    <x v="3707"/>
    <d v="2014-07-31T01:26:32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3686"/>
    <x v="3708"/>
    <b v="0"/>
    <n v="0"/>
    <b v="0"/>
    <s v="games/mobile games"/>
    <n v="0"/>
    <n v="0"/>
    <x v="3"/>
    <s v="mobile games"/>
    <x v="3708"/>
    <d v="2015-03-01T00:42:05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3687"/>
    <x v="3709"/>
    <b v="0"/>
    <n v="0"/>
    <b v="0"/>
    <s v="games/video games"/>
    <n v="0"/>
    <n v="0"/>
    <x v="3"/>
    <s v="video games"/>
    <x v="3709"/>
    <d v="2015-11-17T19:04:53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688"/>
    <x v="3710"/>
    <b v="0"/>
    <n v="0"/>
    <b v="0"/>
    <s v="technology/web"/>
    <n v="0"/>
    <n v="0"/>
    <x v="0"/>
    <s v="web"/>
    <x v="3710"/>
    <d v="2015-10-26T22:25:5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3689"/>
    <x v="3711"/>
    <b v="0"/>
    <n v="0"/>
    <b v="0"/>
    <s v="film &amp; video/drama"/>
    <n v="0"/>
    <n v="0"/>
    <x v="5"/>
    <s v="drama"/>
    <x v="3711"/>
    <d v="2016-04-08T22:04:14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690"/>
    <x v="3712"/>
    <b v="0"/>
    <n v="0"/>
    <b v="0"/>
    <s v="technology/web"/>
    <n v="0"/>
    <n v="0"/>
    <x v="0"/>
    <s v="web"/>
    <x v="3712"/>
    <d v="2016-04-30T22:00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691"/>
    <x v="3713"/>
    <b v="0"/>
    <n v="0"/>
    <b v="0"/>
    <s v="theater/plays"/>
    <n v="0"/>
    <n v="0"/>
    <x v="6"/>
    <s v="plays"/>
    <x v="3713"/>
    <d v="2017-04-03T15:30:07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692"/>
    <x v="3714"/>
    <b v="0"/>
    <n v="0"/>
    <b v="0"/>
    <s v="technology/web"/>
    <n v="0"/>
    <n v="0"/>
    <x v="0"/>
    <s v="web"/>
    <x v="3714"/>
    <d v="2015-11-22T20:48:56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3693"/>
    <x v="3715"/>
    <b v="0"/>
    <n v="0"/>
    <b v="0"/>
    <s v="theater/plays"/>
    <n v="0"/>
    <n v="0"/>
    <x v="6"/>
    <s v="plays"/>
    <x v="3715"/>
    <d v="2017-01-27T18:54:02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3694"/>
    <x v="3716"/>
    <b v="0"/>
    <n v="0"/>
    <b v="0"/>
    <s v="theater/plays"/>
    <n v="0"/>
    <n v="0"/>
    <x v="6"/>
    <s v="plays"/>
    <x v="3716"/>
    <d v="2014-10-25T02:59:50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3695"/>
    <x v="3717"/>
    <b v="0"/>
    <n v="0"/>
    <b v="0"/>
    <s v="games/mobile games"/>
    <n v="0"/>
    <n v="0"/>
    <x v="3"/>
    <s v="mobile games"/>
    <x v="3717"/>
    <d v="2014-06-16T06:50:05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696"/>
    <x v="3718"/>
    <b v="0"/>
    <n v="0"/>
    <b v="0"/>
    <s v="theater/spaces"/>
    <n v="0"/>
    <n v="0"/>
    <x v="6"/>
    <s v="spaces"/>
    <x v="3718"/>
    <d v="2015-03-02T01:04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3697"/>
    <x v="3719"/>
    <b v="0"/>
    <n v="0"/>
    <b v="0"/>
    <s v="theater/plays"/>
    <n v="0"/>
    <n v="0"/>
    <x v="6"/>
    <s v="plays"/>
    <x v="3719"/>
    <d v="2014-11-20T22:58:45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3698"/>
    <x v="3720"/>
    <b v="0"/>
    <n v="0"/>
    <b v="0"/>
    <s v="film &amp; video/animation"/>
    <n v="0"/>
    <n v="0"/>
    <x v="5"/>
    <s v="animation"/>
    <x v="3720"/>
    <d v="2013-11-02T19:03:16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3699"/>
    <x v="3721"/>
    <b v="0"/>
    <n v="0"/>
    <b v="0"/>
    <s v="technology/web"/>
    <n v="0"/>
    <n v="0"/>
    <x v="0"/>
    <s v="web"/>
    <x v="3721"/>
    <d v="2015-08-02T00:18:24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700"/>
    <x v="3722"/>
    <b v="0"/>
    <n v="0"/>
    <b v="0"/>
    <s v="technology/web"/>
    <n v="0"/>
    <n v="0"/>
    <x v="0"/>
    <s v="web"/>
    <x v="3722"/>
    <d v="2015-12-09T19:26:43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701"/>
    <x v="3723"/>
    <b v="0"/>
    <n v="0"/>
    <b v="0"/>
    <s v="film &amp; video/animation"/>
    <n v="0"/>
    <n v="0"/>
    <x v="5"/>
    <s v="animation"/>
    <x v="3723"/>
    <d v="2014-10-17T18:16:58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3702"/>
    <x v="3724"/>
    <b v="0"/>
    <n v="0"/>
    <b v="0"/>
    <s v="music/jazz"/>
    <n v="0"/>
    <n v="0"/>
    <x v="7"/>
    <s v="jazz"/>
    <x v="3724"/>
    <d v="2012-04-09T04:42:49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703"/>
    <x v="3725"/>
    <b v="0"/>
    <n v="0"/>
    <b v="0"/>
    <s v="journalism/audio"/>
    <n v="0"/>
    <n v="0"/>
    <x v="8"/>
    <s v="audio"/>
    <x v="3725"/>
    <d v="2014-08-27T00:20:25"/>
    <x v="9"/>
  </r>
  <r>
    <n v="1141"/>
    <s v="Arena Z - Zombie Survival"/>
    <s v="I think this will be a great game!"/>
    <n v="500"/>
    <n v="0"/>
    <x v="2"/>
    <s v="DE"/>
    <s v="EUR"/>
    <x v="3704"/>
    <x v="3726"/>
    <b v="0"/>
    <n v="0"/>
    <b v="0"/>
    <s v="games/mobile games"/>
    <n v="0"/>
    <n v="0"/>
    <x v="3"/>
    <s v="mobile games"/>
    <x v="3726"/>
    <d v="2015-07-09T16:47:30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3705"/>
    <x v="3727"/>
    <b v="0"/>
    <n v="0"/>
    <b v="0"/>
    <s v="photography/places"/>
    <n v="0"/>
    <n v="0"/>
    <x v="2"/>
    <s v="places"/>
    <x v="3727"/>
    <d v="2016-04-08T11:56:1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706"/>
    <x v="3728"/>
    <b v="0"/>
    <n v="0"/>
    <b v="0"/>
    <s v="theater/musical"/>
    <n v="0"/>
    <n v="0"/>
    <x v="6"/>
    <s v="musical"/>
    <x v="3728"/>
    <d v="2015-07-17T16:14:00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3707"/>
    <x v="3729"/>
    <b v="0"/>
    <n v="0"/>
    <b v="0"/>
    <s v="theater/plays"/>
    <n v="0"/>
    <n v="0"/>
    <x v="6"/>
    <s v="plays"/>
    <x v="3729"/>
    <d v="2014-05-09T06:53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3708"/>
    <x v="3730"/>
    <b v="0"/>
    <n v="0"/>
    <b v="0"/>
    <s v="theater/plays"/>
    <n v="0"/>
    <n v="0"/>
    <x v="6"/>
    <s v="plays"/>
    <x v="3730"/>
    <d v="2015-11-29T13:56:44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709"/>
    <x v="3731"/>
    <b v="0"/>
    <n v="0"/>
    <b v="0"/>
    <s v="technology/web"/>
    <n v="0"/>
    <n v="0"/>
    <x v="0"/>
    <s v="web"/>
    <x v="3731"/>
    <d v="2015-09-25T02:55:59"/>
    <x v="9"/>
  </r>
  <r>
    <n v="1588"/>
    <s v="The Right Side of Texas"/>
    <s v="Southeast Texas as seen through the lens of a cell phone camera"/>
    <n v="516"/>
    <n v="0"/>
    <x v="2"/>
    <s v="US"/>
    <s v="USD"/>
    <x v="3710"/>
    <x v="3732"/>
    <b v="0"/>
    <n v="0"/>
    <b v="0"/>
    <s v="photography/places"/>
    <n v="0"/>
    <n v="0"/>
    <x v="2"/>
    <s v="places"/>
    <x v="3732"/>
    <d v="2015-01-31T20:12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3711"/>
    <x v="3733"/>
    <b v="0"/>
    <n v="0"/>
    <b v="0"/>
    <s v="theater/plays"/>
    <n v="0"/>
    <n v="0"/>
    <x v="6"/>
    <s v="plays"/>
    <x v="3733"/>
    <d v="2016-04-21T02:23:43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3712"/>
    <x v="3734"/>
    <b v="0"/>
    <n v="0"/>
    <b v="0"/>
    <s v="film &amp; video/animation"/>
    <n v="0"/>
    <n v="0"/>
    <x v="5"/>
    <s v="animation"/>
    <x v="3734"/>
    <d v="2013-06-02T20:19:27"/>
    <x v="9"/>
  </r>
  <r>
    <n v="1084"/>
    <s v="My own channel"/>
    <s v="I want to start my own channel for gaming"/>
    <n v="550"/>
    <n v="0"/>
    <x v="2"/>
    <s v="US"/>
    <s v="USD"/>
    <x v="3713"/>
    <x v="3735"/>
    <b v="0"/>
    <n v="0"/>
    <b v="0"/>
    <s v="games/video games"/>
    <n v="0"/>
    <n v="0"/>
    <x v="3"/>
    <s v="video games"/>
    <x v="3735"/>
    <d v="2014-08-08T21:53:24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714"/>
    <x v="3736"/>
    <b v="0"/>
    <n v="0"/>
    <b v="0"/>
    <s v="theater/plays"/>
    <n v="0"/>
    <n v="0"/>
    <x v="6"/>
    <s v="plays"/>
    <x v="3736"/>
    <d v="2015-05-02T13:04:09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715"/>
    <x v="3737"/>
    <b v="0"/>
    <n v="0"/>
    <b v="0"/>
    <s v="film &amp; video/science fiction"/>
    <n v="0"/>
    <n v="0"/>
    <x v="5"/>
    <s v="science fiction"/>
    <x v="3737"/>
    <d v="2014-06-16T20:16: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3716"/>
    <x v="3738"/>
    <b v="0"/>
    <n v="0"/>
    <b v="0"/>
    <s v="theater/plays"/>
    <n v="0"/>
    <n v="0"/>
    <x v="6"/>
    <s v="plays"/>
    <x v="3738"/>
    <d v="2017-01-25T21:41:22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717"/>
    <x v="3739"/>
    <b v="0"/>
    <n v="0"/>
    <b v="0"/>
    <s v="theater/musical"/>
    <n v="0"/>
    <n v="0"/>
    <x v="6"/>
    <s v="musical"/>
    <x v="3739"/>
    <d v="2015-01-24T01:00:00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718"/>
    <x v="3740"/>
    <b v="0"/>
    <n v="0"/>
    <b v="0"/>
    <s v="theater/plays"/>
    <n v="0"/>
    <n v="0"/>
    <x v="6"/>
    <s v="plays"/>
    <x v="3740"/>
    <d v="2016-07-13T20:48:18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719"/>
    <x v="3741"/>
    <b v="0"/>
    <n v="0"/>
    <b v="0"/>
    <s v="theater/plays"/>
    <n v="0"/>
    <n v="0"/>
    <x v="6"/>
    <s v="plays"/>
    <x v="3741"/>
    <d v="2017-04-09T08:35:56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3720"/>
    <x v="3742"/>
    <b v="0"/>
    <n v="0"/>
    <b v="0"/>
    <s v="theater/plays"/>
    <n v="0"/>
    <n v="0"/>
    <x v="6"/>
    <s v="plays"/>
    <x v="3742"/>
    <d v="2014-10-21T19:51:00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3721"/>
    <x v="3743"/>
    <b v="0"/>
    <n v="0"/>
    <b v="0"/>
    <s v="technology/web"/>
    <n v="0"/>
    <n v="0"/>
    <x v="0"/>
    <s v="web"/>
    <x v="3743"/>
    <d v="2015-03-24T20:11:45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3722"/>
    <x v="3744"/>
    <b v="0"/>
    <n v="0"/>
    <b v="0"/>
    <s v="photography/nature"/>
    <n v="0"/>
    <n v="0"/>
    <x v="2"/>
    <s v="nature"/>
    <x v="3744"/>
    <d v="2015-09-17T17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3723"/>
    <x v="3745"/>
    <b v="0"/>
    <n v="0"/>
    <b v="0"/>
    <s v="technology/wearables"/>
    <n v="0"/>
    <n v="0"/>
    <x v="0"/>
    <s v="wearables"/>
    <x v="3745"/>
    <d v="2016-06-30T18:45:06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724"/>
    <x v="3746"/>
    <b v="0"/>
    <n v="0"/>
    <b v="0"/>
    <s v="publishing/translations"/>
    <n v="0"/>
    <n v="0"/>
    <x v="1"/>
    <s v="translations"/>
    <x v="3746"/>
    <d v="2016-04-21T10:44:38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3725"/>
    <x v="3747"/>
    <b v="0"/>
    <n v="0"/>
    <b v="0"/>
    <s v="film &amp; video/drama"/>
    <n v="0"/>
    <n v="0"/>
    <x v="5"/>
    <s v="drama"/>
    <x v="3747"/>
    <d v="2017-01-07T00:17:1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3726"/>
    <x v="3748"/>
    <b v="0"/>
    <n v="0"/>
    <b v="0"/>
    <s v="film &amp; video/drama"/>
    <n v="0"/>
    <n v="0"/>
    <x v="5"/>
    <s v="drama"/>
    <x v="3748"/>
    <d v="2014-11-28T23:26:06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3727"/>
    <x v="3749"/>
    <b v="0"/>
    <n v="0"/>
    <b v="0"/>
    <s v="film &amp; video/animation"/>
    <n v="0"/>
    <n v="0"/>
    <x v="5"/>
    <s v="animation"/>
    <x v="3749"/>
    <d v="2013-07-31T08:41:53"/>
    <x v="9"/>
  </r>
  <r>
    <n v="490"/>
    <s v="PROJECT IS CANCELLED"/>
    <s v="Cancelled"/>
    <n v="1000"/>
    <n v="0"/>
    <x v="2"/>
    <s v="US"/>
    <s v="USD"/>
    <x v="3728"/>
    <x v="3750"/>
    <b v="0"/>
    <n v="0"/>
    <b v="0"/>
    <s v="film &amp; video/animation"/>
    <n v="0"/>
    <n v="0"/>
    <x v="5"/>
    <s v="animation"/>
    <x v="3750"/>
    <d v="2012-08-22T23:14:45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3729"/>
    <x v="3751"/>
    <b v="0"/>
    <n v="0"/>
    <b v="0"/>
    <s v="music/indie rock"/>
    <n v="0"/>
    <n v="0"/>
    <x v="7"/>
    <s v="indie rock"/>
    <x v="3751"/>
    <d v="2012-05-27T23:00:55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730"/>
    <x v="3752"/>
    <b v="0"/>
    <n v="0"/>
    <b v="0"/>
    <s v="journalism/audio"/>
    <n v="0"/>
    <n v="0"/>
    <x v="8"/>
    <s v="audio"/>
    <x v="3752"/>
    <d v="2016-08-31T00:44:2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3731"/>
    <x v="3753"/>
    <b v="0"/>
    <n v="0"/>
    <b v="0"/>
    <s v="publishing/translations"/>
    <n v="0"/>
    <n v="0"/>
    <x v="1"/>
    <s v="translations"/>
    <x v="3753"/>
    <d v="2015-08-24T09:22:0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3732"/>
    <x v="3754"/>
    <b v="0"/>
    <n v="0"/>
    <b v="0"/>
    <s v="photography/nature"/>
    <n v="0"/>
    <n v="0"/>
    <x v="2"/>
    <s v="nature"/>
    <x v="3754"/>
    <d v="2015-04-01T00:18:00"/>
    <x v="9"/>
  </r>
  <r>
    <n v="1731"/>
    <s v="Sam Cox Band First Christian Tour"/>
    <s v="We are a Christin Worship band looking to midwest tour. God Bless!"/>
    <n v="1000"/>
    <n v="0"/>
    <x v="2"/>
    <s v="US"/>
    <s v="USD"/>
    <x v="3733"/>
    <x v="3755"/>
    <b v="0"/>
    <n v="0"/>
    <b v="0"/>
    <s v="music/faith"/>
    <n v="0"/>
    <n v="0"/>
    <x v="7"/>
    <s v="faith"/>
    <x v="3755"/>
    <d v="2015-06-11T15:00:00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734"/>
    <x v="3756"/>
    <b v="0"/>
    <n v="0"/>
    <b v="0"/>
    <s v="technology/web"/>
    <n v="0"/>
    <n v="0"/>
    <x v="0"/>
    <s v="web"/>
    <x v="3756"/>
    <d v="2015-04-21T16:13:42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735"/>
    <x v="3757"/>
    <b v="0"/>
    <n v="0"/>
    <b v="0"/>
    <s v="technology/web"/>
    <n v="0"/>
    <n v="0"/>
    <x v="0"/>
    <s v="web"/>
    <x v="3757"/>
    <d v="2016-01-17T23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3736"/>
    <x v="3758"/>
    <b v="0"/>
    <n v="0"/>
    <b v="0"/>
    <s v="food/food trucks"/>
    <n v="0"/>
    <n v="0"/>
    <x v="4"/>
    <s v="food trucks"/>
    <x v="3758"/>
    <d v="2014-08-10T21:13:0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3737"/>
    <x v="3759"/>
    <b v="0"/>
    <n v="0"/>
    <b v="0"/>
    <s v="theater/plays"/>
    <n v="0"/>
    <n v="0"/>
    <x v="6"/>
    <s v="plays"/>
    <x v="3759"/>
    <d v="2014-12-05T11:28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738"/>
    <x v="3760"/>
    <b v="0"/>
    <n v="0"/>
    <b v="0"/>
    <s v="theater/plays"/>
    <n v="0"/>
    <n v="0"/>
    <x v="6"/>
    <s v="plays"/>
    <x v="3760"/>
    <d v="2014-08-24T07:00:00"/>
    <x v="9"/>
  </r>
  <r>
    <n v="1059"/>
    <s v="Voice Over Artist (Canceled)"/>
    <s v="Turning myself into a vocal artist."/>
    <n v="1100"/>
    <n v="0"/>
    <x v="1"/>
    <s v="US"/>
    <s v="USD"/>
    <x v="3739"/>
    <x v="3761"/>
    <b v="0"/>
    <n v="0"/>
    <b v="0"/>
    <s v="journalism/audio"/>
    <n v="0"/>
    <n v="0"/>
    <x v="8"/>
    <s v="audio"/>
    <x v="3761"/>
    <d v="2015-03-13T17:57:36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3740"/>
    <x v="3762"/>
    <b v="0"/>
    <n v="0"/>
    <b v="0"/>
    <s v="games/video games"/>
    <n v="0"/>
    <n v="0"/>
    <x v="3"/>
    <s v="video games"/>
    <x v="3762"/>
    <d v="2014-06-15T17:08:07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3741"/>
    <x v="3763"/>
    <b v="0"/>
    <n v="0"/>
    <b v="0"/>
    <s v="film &amp; video/drama"/>
    <n v="0"/>
    <n v="0"/>
    <x v="5"/>
    <s v="drama"/>
    <x v="3763"/>
    <d v="2015-02-28T13:45:08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3742"/>
    <x v="3764"/>
    <b v="0"/>
    <n v="0"/>
    <b v="0"/>
    <s v="food/restaurants"/>
    <n v="0"/>
    <n v="0"/>
    <x v="4"/>
    <s v="restaurants"/>
    <x v="3764"/>
    <d v="2014-12-13T21:02:41"/>
    <x v="9"/>
  </r>
  <r>
    <n v="131"/>
    <s v="I (Canceled)"/>
    <s v="I"/>
    <n v="1200"/>
    <n v="0"/>
    <x v="1"/>
    <s v="US"/>
    <s v="USD"/>
    <x v="3743"/>
    <x v="3765"/>
    <b v="0"/>
    <n v="0"/>
    <b v="0"/>
    <s v="film &amp; video/science fiction"/>
    <n v="0"/>
    <n v="0"/>
    <x v="5"/>
    <s v="science fiction"/>
    <x v="3765"/>
    <d v="2016-07-06T00:00:00"/>
    <x v="9"/>
  </r>
  <r>
    <n v="710"/>
    <s v="Hate York Shirt 2.0"/>
    <s v="Shirts, so technologically advanced, they connect mentally to their audience upon sight."/>
    <n v="1200"/>
    <n v="0"/>
    <x v="2"/>
    <s v="CA"/>
    <s v="CAD"/>
    <x v="3744"/>
    <x v="3766"/>
    <b v="0"/>
    <n v="0"/>
    <b v="0"/>
    <s v="technology/wearables"/>
    <n v="0"/>
    <n v="0"/>
    <x v="0"/>
    <s v="wearables"/>
    <x v="3766"/>
    <d v="2014-08-20T00:44:00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3745"/>
    <x v="3767"/>
    <b v="0"/>
    <n v="0"/>
    <b v="0"/>
    <s v="photography/places"/>
    <n v="0"/>
    <n v="0"/>
    <x v="2"/>
    <s v="places"/>
    <x v="3767"/>
    <d v="2014-05-30T15:35:01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3746"/>
    <x v="3768"/>
    <b v="0"/>
    <n v="0"/>
    <b v="0"/>
    <s v="photography/places"/>
    <n v="0"/>
    <n v="0"/>
    <x v="2"/>
    <s v="places"/>
    <x v="3768"/>
    <d v="2015-10-09T23:38:06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3747"/>
    <x v="3769"/>
    <b v="0"/>
    <n v="0"/>
    <b v="0"/>
    <s v="theater/plays"/>
    <n v="0"/>
    <n v="0"/>
    <x v="6"/>
    <s v="plays"/>
    <x v="3769"/>
    <d v="2016-06-13T04:00:00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48"/>
    <x v="3770"/>
    <b v="0"/>
    <n v="0"/>
    <b v="0"/>
    <s v="theater/plays"/>
    <n v="0"/>
    <n v="0"/>
    <x v="6"/>
    <s v="plays"/>
    <x v="3770"/>
    <d v="2014-07-05T03:59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749"/>
    <x v="3771"/>
    <b v="0"/>
    <n v="0"/>
    <b v="0"/>
    <s v="theater/plays"/>
    <n v="0"/>
    <n v="0"/>
    <x v="6"/>
    <s v="plays"/>
    <x v="3771"/>
    <d v="2015-06-16T21:41:54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3750"/>
    <x v="3772"/>
    <b v="0"/>
    <n v="0"/>
    <b v="0"/>
    <s v="music/jazz"/>
    <n v="0"/>
    <n v="0"/>
    <x v="7"/>
    <s v="jazz"/>
    <x v="3772"/>
    <d v="2012-01-18T20:00:00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3751"/>
    <x v="3773"/>
    <b v="0"/>
    <n v="0"/>
    <b v="0"/>
    <s v="film &amp; video/drama"/>
    <n v="0"/>
    <n v="0"/>
    <x v="5"/>
    <s v="drama"/>
    <x v="3773"/>
    <d v="2015-08-05T19:46:39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3752"/>
    <x v="3774"/>
    <b v="0"/>
    <n v="0"/>
    <b v="0"/>
    <s v="film &amp; video/drama"/>
    <n v="0"/>
    <n v="0"/>
    <x v="5"/>
    <s v="drama"/>
    <x v="3774"/>
    <d v="2014-09-05T04:23:35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3753"/>
    <x v="3775"/>
    <b v="0"/>
    <n v="0"/>
    <b v="0"/>
    <s v="film &amp; video/animation"/>
    <n v="0"/>
    <n v="0"/>
    <x v="5"/>
    <s v="animation"/>
    <x v="3775"/>
    <d v="2012-05-18T20:02:14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754"/>
    <x v="3776"/>
    <b v="0"/>
    <n v="0"/>
    <b v="0"/>
    <s v="technology/web"/>
    <n v="0"/>
    <n v="0"/>
    <x v="0"/>
    <s v="web"/>
    <x v="3776"/>
    <d v="2014-08-28T00:50:56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3755"/>
    <x v="3777"/>
    <b v="0"/>
    <n v="0"/>
    <b v="0"/>
    <s v="music/jazz"/>
    <n v="0"/>
    <n v="0"/>
    <x v="7"/>
    <s v="jazz"/>
    <x v="3777"/>
    <d v="2012-08-25T18:19:07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3756"/>
    <x v="3778"/>
    <b v="0"/>
    <n v="0"/>
    <b v="0"/>
    <s v="publishing/translations"/>
    <n v="0"/>
    <n v="0"/>
    <x v="1"/>
    <s v="translations"/>
    <x v="3778"/>
    <d v="2016-05-25T15:29:18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3757"/>
    <x v="3779"/>
    <b v="0"/>
    <n v="0"/>
    <b v="0"/>
    <s v="publishing/fiction"/>
    <n v="0"/>
    <n v="0"/>
    <x v="1"/>
    <s v="fiction"/>
    <x v="3779"/>
    <d v="2014-09-16T11:24:19"/>
    <x v="9"/>
  </r>
  <r>
    <n v="1586"/>
    <s v="Missouri In Pictures"/>
    <s v="Show the world the beauty that is in all of our back yards!"/>
    <n v="1500"/>
    <n v="0"/>
    <x v="2"/>
    <s v="US"/>
    <s v="USD"/>
    <x v="3758"/>
    <x v="3780"/>
    <b v="0"/>
    <n v="0"/>
    <b v="0"/>
    <s v="photography/places"/>
    <n v="0"/>
    <n v="0"/>
    <x v="2"/>
    <s v="places"/>
    <x v="3780"/>
    <d v="2015-04-05T01:30:2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x v="3759"/>
    <x v="3781"/>
    <b v="1"/>
    <n v="0"/>
    <b v="0"/>
    <s v="photography/photobooks"/>
    <n v="0"/>
    <n v="0"/>
    <x v="2"/>
    <s v="photobooks"/>
    <x v="3781"/>
    <d v="2014-08-25T20:38:0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760"/>
    <x v="3782"/>
    <b v="0"/>
    <n v="0"/>
    <b v="0"/>
    <s v="technology/web"/>
    <n v="0"/>
    <n v="0"/>
    <x v="0"/>
    <s v="web"/>
    <x v="3782"/>
    <d v="2015-01-31T00:39:0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3761"/>
    <x v="3783"/>
    <b v="0"/>
    <n v="0"/>
    <b v="0"/>
    <s v="theater/plays"/>
    <n v="0"/>
    <n v="0"/>
    <x v="6"/>
    <s v="plays"/>
    <x v="3783"/>
    <d v="2014-06-21T11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62"/>
    <x v="3784"/>
    <b v="0"/>
    <n v="0"/>
    <b v="0"/>
    <s v="theater/plays"/>
    <n v="0"/>
    <n v="0"/>
    <x v="6"/>
    <s v="plays"/>
    <x v="3784"/>
    <d v="2015-04-18T22:30:00"/>
    <x v="9"/>
  </r>
  <r>
    <n v="3791"/>
    <s v="Spin! at The Cumming Playhouse"/>
    <s v="Spin! is an original musical comedy-drama presented by Blue Palm Productions."/>
    <n v="1500"/>
    <n v="0"/>
    <x v="2"/>
    <s v="US"/>
    <s v="USD"/>
    <x v="3763"/>
    <x v="3785"/>
    <b v="0"/>
    <n v="0"/>
    <b v="0"/>
    <s v="theater/musical"/>
    <n v="0"/>
    <n v="0"/>
    <x v="6"/>
    <s v="musical"/>
    <x v="3785"/>
    <d v="2014-07-06T16:36:3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764"/>
    <x v="3786"/>
    <b v="0"/>
    <n v="0"/>
    <b v="0"/>
    <s v="theater/plays"/>
    <n v="0"/>
    <n v="0"/>
    <x v="6"/>
    <s v="plays"/>
    <x v="3786"/>
    <d v="2015-08-14T19:38:0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765"/>
    <x v="3787"/>
    <b v="0"/>
    <n v="0"/>
    <b v="0"/>
    <s v="technology/wearables"/>
    <n v="0"/>
    <n v="0"/>
    <x v="0"/>
    <s v="wearables"/>
    <x v="3787"/>
    <d v="2014-08-15T14:17:33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766"/>
    <x v="3788"/>
    <b v="0"/>
    <n v="0"/>
    <b v="0"/>
    <s v="publishing/art books"/>
    <n v="0"/>
    <n v="0"/>
    <x v="1"/>
    <s v="art books"/>
    <x v="3788"/>
    <d v="2012-05-21T01:12:06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3767"/>
    <x v="3789"/>
    <b v="0"/>
    <n v="0"/>
    <b v="0"/>
    <s v="publishing/children's books"/>
    <n v="0"/>
    <n v="0"/>
    <x v="1"/>
    <s v="children's books"/>
    <x v="3789"/>
    <d v="2012-06-30T20:00:00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768"/>
    <x v="3790"/>
    <b v="0"/>
    <n v="0"/>
    <b v="0"/>
    <s v="film &amp; video/animation"/>
    <n v="0"/>
    <n v="0"/>
    <x v="5"/>
    <s v="animation"/>
    <x v="3790"/>
    <d v="2015-05-06T02:04:03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769"/>
    <x v="3791"/>
    <b v="0"/>
    <n v="0"/>
    <b v="0"/>
    <s v="music/world music"/>
    <n v="0"/>
    <n v="0"/>
    <x v="7"/>
    <s v="world music"/>
    <x v="3791"/>
    <d v="2014-08-07T07:00:00"/>
    <x v="9"/>
  </r>
  <r>
    <n v="1484"/>
    <s v="a book called filtered down thru the stars"/>
    <s v="The mussings of an old wizard"/>
    <n v="2000"/>
    <n v="0"/>
    <x v="2"/>
    <s v="US"/>
    <s v="USD"/>
    <x v="3770"/>
    <x v="3792"/>
    <b v="0"/>
    <n v="0"/>
    <b v="0"/>
    <s v="publishing/fiction"/>
    <n v="0"/>
    <n v="0"/>
    <x v="1"/>
    <s v="fiction"/>
    <x v="3792"/>
    <d v="2012-07-21T14:51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x v="3771"/>
    <x v="3793"/>
    <b v="0"/>
    <n v="0"/>
    <b v="0"/>
    <s v="publishing/fiction"/>
    <n v="0"/>
    <n v="0"/>
    <x v="1"/>
    <s v="fiction"/>
    <x v="3793"/>
    <d v="2011-08-27T18:57:11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772"/>
    <x v="3794"/>
    <b v="0"/>
    <n v="0"/>
    <b v="0"/>
    <s v="music/faith"/>
    <n v="0"/>
    <n v="0"/>
    <x v="7"/>
    <s v="faith"/>
    <x v="3794"/>
    <d v="2015-09-09T16:00:00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773"/>
    <x v="3795"/>
    <b v="0"/>
    <n v="0"/>
    <b v="0"/>
    <s v="photography/people"/>
    <n v="0"/>
    <n v="0"/>
    <x v="2"/>
    <s v="people"/>
    <x v="3795"/>
    <d v="2015-12-21T14:07:17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3774"/>
    <x v="3796"/>
    <b v="0"/>
    <n v="0"/>
    <b v="0"/>
    <s v="games/video games"/>
    <n v="0"/>
    <n v="0"/>
    <x v="3"/>
    <s v="video games"/>
    <x v="3796"/>
    <d v="2010-07-31T00:00:0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775"/>
    <x v="3797"/>
    <b v="0"/>
    <n v="0"/>
    <b v="0"/>
    <s v="technology/web"/>
    <n v="0"/>
    <n v="0"/>
    <x v="0"/>
    <s v="web"/>
    <x v="3797"/>
    <d v="2015-06-06T15:12:32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776"/>
    <x v="3798"/>
    <b v="0"/>
    <n v="0"/>
    <b v="0"/>
    <s v="technology/web"/>
    <n v="0"/>
    <n v="0"/>
    <x v="0"/>
    <s v="web"/>
    <x v="3798"/>
    <d v="2015-06-25T18:39:56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3777"/>
    <x v="3799"/>
    <b v="0"/>
    <n v="0"/>
    <b v="0"/>
    <s v="theater/plays"/>
    <n v="0"/>
    <n v="0"/>
    <x v="6"/>
    <s v="plays"/>
    <x v="3799"/>
    <d v="2016-05-23T19:21:0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778"/>
    <x v="3800"/>
    <b v="0"/>
    <n v="0"/>
    <b v="0"/>
    <s v="theater/plays"/>
    <n v="0"/>
    <n v="0"/>
    <x v="6"/>
    <s v="plays"/>
    <x v="3800"/>
    <d v="2016-06-03T11:19:12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779"/>
    <x v="3801"/>
    <b v="0"/>
    <n v="0"/>
    <b v="0"/>
    <s v="publishing/fiction"/>
    <n v="0"/>
    <n v="0"/>
    <x v="1"/>
    <s v="fiction"/>
    <x v="3801"/>
    <d v="2016-11-26T19:20:13"/>
    <x v="9"/>
  </r>
  <r>
    <n v="3743"/>
    <s v="Down the Mississippi"/>
    <s v="I'm taking the Adventures of Huckleberry Finn puppet show down the Mississippi River!"/>
    <n v="2200"/>
    <n v="0"/>
    <x v="2"/>
    <s v="US"/>
    <s v="USD"/>
    <x v="3780"/>
    <x v="3802"/>
    <b v="0"/>
    <n v="0"/>
    <b v="0"/>
    <s v="theater/plays"/>
    <n v="0"/>
    <n v="0"/>
    <x v="6"/>
    <s v="plays"/>
    <x v="3802"/>
    <d v="2014-07-03T17:02:44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781"/>
    <x v="3803"/>
    <b v="0"/>
    <n v="0"/>
    <b v="0"/>
    <s v="publishing/fiction"/>
    <n v="0"/>
    <n v="0"/>
    <x v="1"/>
    <s v="fiction"/>
    <x v="3803"/>
    <d v="2013-06-16T20:47:55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782"/>
    <x v="3804"/>
    <b v="0"/>
    <n v="0"/>
    <b v="0"/>
    <s v="technology/web"/>
    <n v="0"/>
    <n v="0"/>
    <x v="0"/>
    <s v="web"/>
    <x v="3804"/>
    <d v="2015-11-04T18:11:28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783"/>
    <x v="3805"/>
    <b v="0"/>
    <n v="0"/>
    <b v="0"/>
    <s v="publishing/fiction"/>
    <n v="0"/>
    <n v="0"/>
    <x v="1"/>
    <s v="fiction"/>
    <x v="3805"/>
    <d v="2013-12-16T04:58:10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784"/>
    <x v="3806"/>
    <b v="0"/>
    <n v="0"/>
    <b v="0"/>
    <s v="music/jazz"/>
    <n v="0"/>
    <n v="0"/>
    <x v="7"/>
    <s v="jazz"/>
    <x v="3806"/>
    <d v="2010-07-27T04:59:00"/>
    <x v="9"/>
  </r>
  <r>
    <n v="1050"/>
    <s v="The (Secular) Barbershop Podcast (Canceled)"/>
    <s v="Secularism is on the rise and I hear you.Talk to me."/>
    <n v="2500"/>
    <n v="0"/>
    <x v="1"/>
    <s v="US"/>
    <s v="USD"/>
    <x v="3785"/>
    <x v="3807"/>
    <b v="0"/>
    <n v="0"/>
    <b v="0"/>
    <s v="journalism/audio"/>
    <n v="0"/>
    <n v="0"/>
    <x v="8"/>
    <s v="audio"/>
    <x v="3807"/>
    <d v="2015-09-14T19:07:57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786"/>
    <x v="3808"/>
    <b v="0"/>
    <n v="0"/>
    <b v="0"/>
    <s v="journalism/audio"/>
    <n v="0"/>
    <n v="0"/>
    <x v="8"/>
    <s v="audio"/>
    <x v="3808"/>
    <d v="2014-08-10T22:00:00"/>
    <x v="9"/>
  </r>
  <r>
    <n v="1236"/>
    <s v="&quot;Volando&quot; CD Release (Canceled)"/>
    <s v="Raising money to give the musicians their due."/>
    <n v="2500"/>
    <n v="0"/>
    <x v="1"/>
    <s v="US"/>
    <s v="USD"/>
    <x v="3787"/>
    <x v="3809"/>
    <b v="0"/>
    <n v="0"/>
    <b v="0"/>
    <s v="music/world music"/>
    <n v="0"/>
    <n v="0"/>
    <x v="7"/>
    <s v="world music"/>
    <x v="3809"/>
    <d v="2012-07-28T16:00:00"/>
    <x v="9"/>
  </r>
  <r>
    <n v="1239"/>
    <s v="Help Calmenco! finance new CD and Tour (Canceled)"/>
    <s v="Please consider helping us with our new CD and Riverdance Tour"/>
    <n v="2500"/>
    <n v="0"/>
    <x v="1"/>
    <s v="US"/>
    <s v="USD"/>
    <x v="3788"/>
    <x v="3810"/>
    <b v="0"/>
    <n v="0"/>
    <b v="0"/>
    <s v="music/world music"/>
    <n v="0"/>
    <n v="0"/>
    <x v="7"/>
    <s v="world music"/>
    <x v="3810"/>
    <d v="2012-01-05T23:06:07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789"/>
    <x v="3811"/>
    <b v="0"/>
    <n v="0"/>
    <b v="0"/>
    <s v="technology/wearables"/>
    <n v="0"/>
    <n v="0"/>
    <x v="0"/>
    <s v="wearables"/>
    <x v="3811"/>
    <d v="2014-07-16T02:33:45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790"/>
    <x v="3812"/>
    <b v="0"/>
    <n v="0"/>
    <b v="0"/>
    <s v="technology/web"/>
    <n v="0"/>
    <n v="0"/>
    <x v="0"/>
    <s v="web"/>
    <x v="3812"/>
    <d v="2016-11-25T21:53:03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3791"/>
    <x v="3813"/>
    <b v="0"/>
    <n v="0"/>
    <b v="0"/>
    <s v="theater/plays"/>
    <n v="0"/>
    <n v="0"/>
    <x v="6"/>
    <s v="plays"/>
    <x v="3813"/>
    <d v="2015-01-06T02:44:19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x v="3792"/>
    <x v="3814"/>
    <b v="0"/>
    <n v="0"/>
    <b v="0"/>
    <s v="music/jazz"/>
    <n v="0"/>
    <n v="0"/>
    <x v="7"/>
    <s v="jazz"/>
    <x v="3814"/>
    <d v="2011-09-11T04:37:03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793"/>
    <x v="3815"/>
    <b v="0"/>
    <n v="0"/>
    <b v="0"/>
    <s v="film &amp; video/science fiction"/>
    <n v="0"/>
    <n v="0"/>
    <x v="5"/>
    <s v="science fiction"/>
    <x v="3815"/>
    <d v="2015-05-16T10:16:00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794"/>
    <x v="3816"/>
    <b v="0"/>
    <n v="0"/>
    <b v="0"/>
    <s v="film &amp; video/drama"/>
    <n v="0"/>
    <n v="0"/>
    <x v="5"/>
    <s v="drama"/>
    <x v="3816"/>
    <d v="2016-02-13T22:24:57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795"/>
    <x v="3817"/>
    <b v="0"/>
    <n v="0"/>
    <b v="0"/>
    <s v="film &amp; video/animation"/>
    <n v="0"/>
    <n v="0"/>
    <x v="5"/>
    <s v="animation"/>
    <x v="3817"/>
    <d v="2015-10-11T15:07:02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796"/>
    <x v="3818"/>
    <b v="0"/>
    <n v="0"/>
    <b v="0"/>
    <s v="music/indie rock"/>
    <n v="0"/>
    <n v="0"/>
    <x v="7"/>
    <s v="indie rock"/>
    <x v="3818"/>
    <d v="2012-11-28T17:31:48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797"/>
    <x v="3819"/>
    <b v="0"/>
    <n v="0"/>
    <b v="0"/>
    <s v="journalism/audio"/>
    <n v="0"/>
    <n v="0"/>
    <x v="8"/>
    <s v="audio"/>
    <x v="3819"/>
    <d v="2015-12-26T20:26:00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798"/>
    <x v="3820"/>
    <b v="0"/>
    <n v="0"/>
    <b v="0"/>
    <s v="games/mobile games"/>
    <n v="0"/>
    <n v="0"/>
    <x v="3"/>
    <s v="mobile games"/>
    <x v="3820"/>
    <d v="2015-09-25T14:58:50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799"/>
    <x v="3821"/>
    <b v="0"/>
    <n v="0"/>
    <b v="0"/>
    <s v="music/faith"/>
    <n v="0"/>
    <n v="0"/>
    <x v="7"/>
    <s v="faith"/>
    <x v="3821"/>
    <d v="2015-10-25T02:06:23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800"/>
    <x v="3822"/>
    <b v="0"/>
    <n v="0"/>
    <b v="0"/>
    <s v="music/faith"/>
    <n v="0"/>
    <n v="0"/>
    <x v="7"/>
    <s v="faith"/>
    <x v="3822"/>
    <d v="2015-07-16T19:37:0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801"/>
    <x v="3823"/>
    <b v="0"/>
    <n v="0"/>
    <b v="0"/>
    <s v="photography/photobooks"/>
    <n v="0"/>
    <n v="0"/>
    <x v="2"/>
    <s v="photobooks"/>
    <x v="3823"/>
    <d v="2015-07-01T21:45:37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802"/>
    <x v="3824"/>
    <b v="0"/>
    <n v="0"/>
    <b v="0"/>
    <s v="technology/web"/>
    <n v="0"/>
    <n v="0"/>
    <x v="0"/>
    <s v="web"/>
    <x v="3824"/>
    <d v="2015-03-31T23:39:00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803"/>
    <x v="3825"/>
    <b v="0"/>
    <n v="0"/>
    <b v="0"/>
    <s v="food/food trucks"/>
    <n v="0"/>
    <n v="0"/>
    <x v="4"/>
    <s v="food trucks"/>
    <x v="3825"/>
    <d v="2015-02-18T17:43:0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804"/>
    <x v="3826"/>
    <b v="0"/>
    <n v="0"/>
    <b v="0"/>
    <s v="food/food trucks"/>
    <n v="0"/>
    <n v="0"/>
    <x v="4"/>
    <s v="food trucks"/>
    <x v="3826"/>
    <d v="2016-01-26T14:08:17"/>
    <x v="9"/>
  </r>
  <r>
    <n v="2872"/>
    <s v="Loud Arts"/>
    <s v="Local Theatre group in Loudoun County, Virginia. Looking for funds to start producing shows!"/>
    <n v="3000"/>
    <n v="0"/>
    <x v="2"/>
    <s v="US"/>
    <s v="USD"/>
    <x v="3805"/>
    <x v="3827"/>
    <b v="0"/>
    <n v="0"/>
    <b v="0"/>
    <s v="theater/plays"/>
    <n v="0"/>
    <n v="0"/>
    <x v="6"/>
    <s v="plays"/>
    <x v="3827"/>
    <d v="2015-06-20T02:47:1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3806"/>
    <x v="3828"/>
    <b v="0"/>
    <n v="0"/>
    <b v="0"/>
    <s v="theater/spaces"/>
    <n v="0"/>
    <n v="0"/>
    <x v="6"/>
    <s v="spaces"/>
    <x v="3828"/>
    <d v="2015-04-13T03:06:2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807"/>
    <x v="3829"/>
    <b v="0"/>
    <n v="0"/>
    <b v="0"/>
    <s v="theater/musical"/>
    <n v="0"/>
    <n v="0"/>
    <x v="6"/>
    <s v="musical"/>
    <x v="3829"/>
    <d v="2014-10-05T05:00:00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808"/>
    <x v="3830"/>
    <b v="0"/>
    <n v="0"/>
    <b v="0"/>
    <s v="theater/musical"/>
    <n v="0"/>
    <n v="0"/>
    <x v="6"/>
    <s v="musical"/>
    <x v="3830"/>
    <d v="2015-10-22T03:01:46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809"/>
    <x v="3831"/>
    <b v="0"/>
    <n v="0"/>
    <b v="0"/>
    <s v="theater/plays"/>
    <n v="0"/>
    <n v="0"/>
    <x v="6"/>
    <s v="plays"/>
    <x v="3831"/>
    <d v="2014-10-26T18:00:00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810"/>
    <x v="3832"/>
    <b v="0"/>
    <n v="0"/>
    <b v="0"/>
    <s v="theater/plays"/>
    <n v="0"/>
    <n v="0"/>
    <x v="6"/>
    <s v="plays"/>
    <x v="383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811"/>
    <x v="3833"/>
    <b v="0"/>
    <n v="0"/>
    <b v="0"/>
    <s v="theater/plays"/>
    <n v="0"/>
    <n v="0"/>
    <x v="6"/>
    <s v="plays"/>
    <x v="3833"/>
    <d v="2015-04-05T08:23:4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3812"/>
    <x v="3834"/>
    <b v="0"/>
    <n v="0"/>
    <b v="0"/>
    <s v="theater/plays"/>
    <n v="0"/>
    <n v="0"/>
    <x v="6"/>
    <s v="plays"/>
    <x v="3834"/>
    <d v="2016-06-14T18:54:0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813"/>
    <x v="3835"/>
    <b v="0"/>
    <n v="0"/>
    <b v="0"/>
    <s v="games/video games"/>
    <n v="0"/>
    <n v="0"/>
    <x v="3"/>
    <s v="video games"/>
    <x v="3835"/>
    <d v="2013-05-30T16:53:45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814"/>
    <x v="3836"/>
    <b v="0"/>
    <n v="0"/>
    <b v="0"/>
    <s v="photography/people"/>
    <n v="0"/>
    <n v="0"/>
    <x v="2"/>
    <s v="people"/>
    <x v="3836"/>
    <d v="2016-12-07T01:09:02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815"/>
    <x v="3837"/>
    <b v="0"/>
    <n v="0"/>
    <b v="0"/>
    <s v="publishing/children's books"/>
    <n v="0"/>
    <n v="0"/>
    <x v="1"/>
    <s v="children's books"/>
    <x v="3837"/>
    <d v="2014-06-17T21:17:22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816"/>
    <x v="3838"/>
    <b v="0"/>
    <n v="0"/>
    <b v="0"/>
    <s v="music/jazz"/>
    <n v="0"/>
    <n v="0"/>
    <x v="7"/>
    <s v="jazz"/>
    <x v="3838"/>
    <d v="2010-10-22T05:00:00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817"/>
    <x v="3839"/>
    <b v="0"/>
    <n v="0"/>
    <b v="0"/>
    <s v="publishing/fiction"/>
    <n v="0"/>
    <n v="0"/>
    <x v="1"/>
    <s v="fiction"/>
    <x v="3839"/>
    <d v="2016-12-04T06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818"/>
    <x v="3840"/>
    <b v="0"/>
    <n v="0"/>
    <b v="0"/>
    <s v="journalism/audio"/>
    <n v="0"/>
    <n v="0"/>
    <x v="8"/>
    <s v="audio"/>
    <x v="3840"/>
    <d v="2016-03-07T23:49:05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819"/>
    <x v="3841"/>
    <b v="0"/>
    <n v="0"/>
    <b v="0"/>
    <s v="photography/nature"/>
    <n v="0"/>
    <n v="0"/>
    <x v="2"/>
    <s v="nature"/>
    <x v="3841"/>
    <d v="2015-05-27T19:47:19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820"/>
    <x v="3842"/>
    <b v="0"/>
    <n v="0"/>
    <b v="0"/>
    <s v="film &amp; video/science fiction"/>
    <n v="0"/>
    <n v="0"/>
    <x v="5"/>
    <s v="science fiction"/>
    <x v="3842"/>
    <d v="2015-05-15T22:17:22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821"/>
    <x v="3843"/>
    <b v="0"/>
    <n v="0"/>
    <b v="0"/>
    <s v="publishing/fiction"/>
    <n v="0"/>
    <n v="0"/>
    <x v="1"/>
    <s v="fiction"/>
    <x v="3843"/>
    <d v="2015-02-16T18:48:0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x v="3822"/>
    <x v="3844"/>
    <b v="0"/>
    <n v="0"/>
    <b v="0"/>
    <s v="journalism/audio"/>
    <n v="0"/>
    <n v="0"/>
    <x v="8"/>
    <s v="audio"/>
    <x v="3844"/>
    <d v="2016-05-02T01:00:0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823"/>
    <x v="3845"/>
    <b v="0"/>
    <n v="0"/>
    <b v="0"/>
    <s v="games/mobile games"/>
    <n v="0"/>
    <n v="0"/>
    <x v="3"/>
    <s v="mobile games"/>
    <x v="3845"/>
    <d v="2015-02-17T00:08:47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824"/>
    <x v="3846"/>
    <b v="0"/>
    <n v="0"/>
    <b v="0"/>
    <s v="publishing/translations"/>
    <n v="0"/>
    <n v="0"/>
    <x v="1"/>
    <s v="translations"/>
    <x v="3846"/>
    <d v="2015-01-01T04:12:15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825"/>
    <x v="3847"/>
    <b v="0"/>
    <n v="0"/>
    <b v="0"/>
    <s v="publishing/art books"/>
    <n v="0"/>
    <n v="0"/>
    <x v="1"/>
    <s v="art books"/>
    <x v="3847"/>
    <d v="2009-12-02T00:5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826"/>
    <x v="3848"/>
    <b v="0"/>
    <n v="0"/>
    <b v="0"/>
    <s v="music/faith"/>
    <n v="0"/>
    <n v="0"/>
    <x v="7"/>
    <s v="faith"/>
    <x v="3848"/>
    <d v="2016-01-16T05:00:00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827"/>
    <x v="3849"/>
    <b v="0"/>
    <n v="0"/>
    <b v="0"/>
    <s v="technology/web"/>
    <n v="0"/>
    <n v="0"/>
    <x v="0"/>
    <s v="web"/>
    <x v="3849"/>
    <d v="2015-07-02T21:59:44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828"/>
    <x v="3850"/>
    <b v="0"/>
    <n v="0"/>
    <b v="0"/>
    <s v="publishing/children's books"/>
    <n v="0"/>
    <n v="0"/>
    <x v="1"/>
    <s v="children's books"/>
    <x v="3850"/>
    <d v="2012-10-28T13:53:48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829"/>
    <x v="3851"/>
    <b v="0"/>
    <n v="0"/>
    <b v="0"/>
    <s v="theater/musical"/>
    <n v="0"/>
    <n v="0"/>
    <x v="6"/>
    <s v="musical"/>
    <x v="3851"/>
    <d v="2016-12-09T04:37:55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3830"/>
    <x v="3852"/>
    <b v="0"/>
    <n v="0"/>
    <b v="0"/>
    <s v="theater/plays"/>
    <n v="0"/>
    <n v="0"/>
    <x v="6"/>
    <s v="plays"/>
    <x v="3852"/>
    <d v="2015-12-04T16:43:59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831"/>
    <x v="3853"/>
    <b v="0"/>
    <n v="0"/>
    <b v="0"/>
    <s v="technology/web"/>
    <n v="0"/>
    <n v="0"/>
    <x v="0"/>
    <s v="web"/>
    <x v="3853"/>
    <d v="2015-10-29T02:53:43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832"/>
    <x v="3854"/>
    <b v="0"/>
    <n v="0"/>
    <b v="0"/>
    <s v="journalism/audio"/>
    <n v="0"/>
    <n v="0"/>
    <x v="8"/>
    <s v="audio"/>
    <x v="3854"/>
    <d v="2016-06-06T20:09:00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3833"/>
    <x v="3855"/>
    <b v="0"/>
    <n v="0"/>
    <b v="0"/>
    <s v="theater/plays"/>
    <n v="0"/>
    <n v="0"/>
    <x v="6"/>
    <s v="plays"/>
    <x v="3855"/>
    <d v="2016-01-29T23:17:00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834"/>
    <x v="3856"/>
    <b v="0"/>
    <n v="0"/>
    <b v="0"/>
    <s v="publishing/translations"/>
    <n v="0"/>
    <n v="0"/>
    <x v="1"/>
    <s v="translations"/>
    <x v="3856"/>
    <d v="2015-09-12T20:57:42"/>
    <x v="9"/>
  </r>
  <r>
    <n v="134"/>
    <s v="MARLEY'S GHOST (AMBASSADORS OF STEAM) (Canceled)"/>
    <s v="steampunk  remake of &quot;a Christmas carol&quot;"/>
    <n v="5000"/>
    <n v="0"/>
    <x v="1"/>
    <s v="US"/>
    <s v="USD"/>
    <x v="3835"/>
    <x v="3857"/>
    <b v="0"/>
    <n v="0"/>
    <b v="0"/>
    <s v="film &amp; video/science fiction"/>
    <n v="0"/>
    <n v="0"/>
    <x v="5"/>
    <s v="science fiction"/>
    <x v="3857"/>
    <d v="2015-09-04T17:00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836"/>
    <x v="3858"/>
    <b v="0"/>
    <n v="0"/>
    <b v="0"/>
    <s v="film &amp; video/science fiction"/>
    <n v="0"/>
    <n v="0"/>
    <x v="5"/>
    <s v="science fiction"/>
    <x v="3858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837"/>
    <x v="3859"/>
    <b v="0"/>
    <n v="0"/>
    <b v="0"/>
    <s v="film &amp; video/drama"/>
    <n v="0"/>
    <n v="0"/>
    <x v="5"/>
    <s v="drama"/>
    <x v="3859"/>
    <d v="2015-08-15T21:54:51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838"/>
    <x v="3860"/>
    <b v="0"/>
    <n v="0"/>
    <b v="0"/>
    <s v="film &amp; video/drama"/>
    <n v="0"/>
    <n v="0"/>
    <x v="5"/>
    <s v="drama"/>
    <x v="3860"/>
    <d v="2017-03-03T20:00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839"/>
    <x v="3861"/>
    <b v="0"/>
    <n v="0"/>
    <b v="0"/>
    <s v="film &amp; video/animation"/>
    <n v="0"/>
    <n v="0"/>
    <x v="5"/>
    <s v="animation"/>
    <x v="3861"/>
    <d v="2009-11-27T04:59:00"/>
    <x v="9"/>
  </r>
  <r>
    <n v="516"/>
    <s v="Shipmates"/>
    <s v="A big brother style comedy animation series starring famous seafarers"/>
    <n v="5000"/>
    <n v="0"/>
    <x v="2"/>
    <s v="GB"/>
    <s v="GBP"/>
    <x v="3840"/>
    <x v="3862"/>
    <b v="0"/>
    <n v="0"/>
    <b v="0"/>
    <s v="film &amp; video/animation"/>
    <n v="0"/>
    <n v="0"/>
    <x v="5"/>
    <s v="animation"/>
    <x v="3862"/>
    <d v="2015-05-27T18:41:20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841"/>
    <x v="3863"/>
    <b v="0"/>
    <n v="0"/>
    <b v="0"/>
    <s v="technology/web"/>
    <n v="0"/>
    <n v="0"/>
    <x v="0"/>
    <s v="web"/>
    <x v="3863"/>
    <d v="2017-02-25T09:01:4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842"/>
    <x v="3864"/>
    <b v="0"/>
    <n v="0"/>
    <b v="0"/>
    <s v="technology/web"/>
    <n v="0"/>
    <n v="0"/>
    <x v="0"/>
    <s v="web"/>
    <x v="3864"/>
    <d v="2015-05-14T23:44:01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843"/>
    <x v="3865"/>
    <b v="0"/>
    <n v="0"/>
    <b v="0"/>
    <s v="technology/web"/>
    <n v="0"/>
    <n v="0"/>
    <x v="0"/>
    <s v="web"/>
    <x v="3865"/>
    <d v="2014-07-13T16:37:37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844"/>
    <x v="3866"/>
    <b v="0"/>
    <n v="0"/>
    <b v="0"/>
    <s v="publishing/fiction"/>
    <n v="0"/>
    <n v="0"/>
    <x v="1"/>
    <s v="fiction"/>
    <x v="3866"/>
    <d v="2015-09-10T04:09:21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845"/>
    <x v="3867"/>
    <b v="0"/>
    <n v="0"/>
    <b v="0"/>
    <s v="music/jazz"/>
    <n v="0"/>
    <n v="0"/>
    <x v="7"/>
    <s v="jazz"/>
    <x v="3867"/>
    <d v="2015-09-21T17:22:11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846"/>
    <x v="3868"/>
    <b v="0"/>
    <n v="0"/>
    <b v="0"/>
    <s v="technology/wearables"/>
    <n v="0"/>
    <n v="0"/>
    <x v="0"/>
    <s v="wearables"/>
    <x v="3868"/>
    <d v="2016-10-01T08:33:45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847"/>
    <x v="3869"/>
    <b v="0"/>
    <n v="0"/>
    <b v="0"/>
    <s v="games/mobile games"/>
    <n v="0"/>
    <n v="0"/>
    <x v="3"/>
    <s v="mobile games"/>
    <x v="3869"/>
    <d v="2015-08-06T11:05:21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848"/>
    <x v="3870"/>
    <b v="0"/>
    <n v="0"/>
    <b v="0"/>
    <s v="music/world music"/>
    <n v="0"/>
    <n v="0"/>
    <x v="7"/>
    <s v="world music"/>
    <x v="3870"/>
    <d v="2015-08-28T01:00:0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849"/>
    <x v="3871"/>
    <b v="0"/>
    <n v="0"/>
    <b v="0"/>
    <s v="publishing/translations"/>
    <n v="0"/>
    <n v="0"/>
    <x v="1"/>
    <s v="translations"/>
    <x v="3871"/>
    <d v="2014-08-11T04:00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850"/>
    <x v="3872"/>
    <b v="0"/>
    <n v="0"/>
    <b v="0"/>
    <s v="publishing/fiction"/>
    <n v="0"/>
    <n v="0"/>
    <x v="1"/>
    <s v="fiction"/>
    <x v="3872"/>
    <d v="2012-11-15T15:40:52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851"/>
    <x v="3873"/>
    <b v="0"/>
    <n v="0"/>
    <b v="0"/>
    <s v="music/faith"/>
    <n v="0"/>
    <n v="0"/>
    <x v="7"/>
    <s v="faith"/>
    <x v="3873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852"/>
    <x v="3874"/>
    <b v="0"/>
    <n v="0"/>
    <b v="0"/>
    <s v="music/faith"/>
    <n v="0"/>
    <n v="0"/>
    <x v="7"/>
    <s v="faith"/>
    <x v="3874"/>
    <d v="2015-12-11T11:04:23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853"/>
    <x v="3875"/>
    <b v="0"/>
    <n v="0"/>
    <b v="0"/>
    <s v="technology/web"/>
    <n v="0"/>
    <n v="0"/>
    <x v="0"/>
    <s v="web"/>
    <x v="3875"/>
    <d v="2015-07-12T19:31:44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854"/>
    <x v="3876"/>
    <b v="0"/>
    <n v="0"/>
    <b v="0"/>
    <s v="food/restaurants"/>
    <n v="0"/>
    <n v="0"/>
    <x v="4"/>
    <s v="restaurants"/>
    <x v="3876"/>
    <d v="2014-11-13T17:20:28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855"/>
    <x v="3877"/>
    <b v="0"/>
    <n v="0"/>
    <b v="0"/>
    <s v="publishing/children's books"/>
    <n v="0"/>
    <n v="0"/>
    <x v="1"/>
    <s v="children's books"/>
    <x v="3877"/>
    <d v="2013-06-20T11:04:18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856"/>
    <x v="3878"/>
    <b v="0"/>
    <n v="0"/>
    <b v="0"/>
    <s v="theater/musical"/>
    <n v="0"/>
    <n v="0"/>
    <x v="6"/>
    <s v="musical"/>
    <x v="3878"/>
    <d v="2015-09-19T06:37:3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857"/>
    <x v="3879"/>
    <b v="0"/>
    <n v="0"/>
    <b v="0"/>
    <s v="theater/plays"/>
    <n v="0"/>
    <n v="0"/>
    <x v="6"/>
    <s v="plays"/>
    <x v="3879"/>
    <d v="2015-08-27T15:54:35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3858"/>
    <x v="3880"/>
    <b v="0"/>
    <n v="0"/>
    <b v="0"/>
    <s v="theater/plays"/>
    <n v="0"/>
    <n v="0"/>
    <x v="6"/>
    <s v="plays"/>
    <x v="3880"/>
    <d v="2014-12-18T15:02:4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859"/>
    <x v="3881"/>
    <b v="0"/>
    <n v="0"/>
    <b v="0"/>
    <s v="food/food trucks"/>
    <n v="0"/>
    <n v="0"/>
    <x v="4"/>
    <s v="food trucks"/>
    <x v="3881"/>
    <d v="2014-08-09T17:22:0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860"/>
    <x v="3882"/>
    <b v="0"/>
    <n v="0"/>
    <b v="0"/>
    <s v="film &amp; video/science fiction"/>
    <n v="0"/>
    <n v="0"/>
    <x v="5"/>
    <s v="science fiction"/>
    <x v="3882"/>
    <d v="2016-09-03T05:55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861"/>
    <x v="3883"/>
    <b v="0"/>
    <n v="0"/>
    <b v="0"/>
    <s v="music/jazz"/>
    <n v="0"/>
    <n v="0"/>
    <x v="7"/>
    <s v="jazz"/>
    <x v="3883"/>
    <d v="2013-11-14T17:07:02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862"/>
    <x v="3884"/>
    <b v="0"/>
    <n v="0"/>
    <b v="0"/>
    <s v="music/faith"/>
    <n v="0"/>
    <n v="0"/>
    <x v="7"/>
    <s v="faith"/>
    <x v="3884"/>
    <d v="2015-08-23T07:21:12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863"/>
    <x v="3885"/>
    <b v="0"/>
    <n v="0"/>
    <b v="0"/>
    <s v="technology/web"/>
    <n v="0"/>
    <n v="0"/>
    <x v="0"/>
    <s v="web"/>
    <x v="3885"/>
    <d v="2014-10-06T05:00:00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3864"/>
    <x v="3886"/>
    <b v="0"/>
    <n v="0"/>
    <b v="0"/>
    <s v="theater/plays"/>
    <n v="0"/>
    <n v="0"/>
    <x v="6"/>
    <s v="plays"/>
    <x v="3886"/>
    <d v="2014-12-03T15:20:3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65"/>
    <x v="3887"/>
    <b v="0"/>
    <n v="0"/>
    <b v="0"/>
    <s v="theater/musical"/>
    <n v="0"/>
    <n v="0"/>
    <x v="6"/>
    <s v="musical"/>
    <x v="3887"/>
    <d v="2015-10-08T16:42:1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866"/>
    <x v="3888"/>
    <b v="0"/>
    <n v="0"/>
    <b v="0"/>
    <s v="theater/plays"/>
    <n v="0"/>
    <n v="0"/>
    <x v="6"/>
    <s v="plays"/>
    <x v="3888"/>
    <d v="2016-04-25T00:20:00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867"/>
    <x v="3889"/>
    <b v="0"/>
    <n v="0"/>
    <b v="0"/>
    <s v="publishing/children's books"/>
    <n v="0"/>
    <n v="0"/>
    <x v="1"/>
    <s v="children's books"/>
    <x v="3889"/>
    <d v="2016-10-19T07:53:27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868"/>
    <x v="3890"/>
    <b v="0"/>
    <n v="0"/>
    <b v="0"/>
    <s v="film &amp; video/drama"/>
    <n v="0"/>
    <n v="0"/>
    <x v="5"/>
    <s v="drama"/>
    <x v="3890"/>
    <d v="2015-05-08T18:12:56"/>
    <x v="9"/>
  </r>
  <r>
    <n v="202"/>
    <s v="Modern Gangsters"/>
    <s v="new web series created by jonney terry"/>
    <n v="6000"/>
    <n v="0"/>
    <x v="2"/>
    <s v="US"/>
    <s v="USD"/>
    <x v="3869"/>
    <x v="3891"/>
    <b v="0"/>
    <n v="0"/>
    <b v="0"/>
    <s v="film &amp; video/drama"/>
    <n v="0"/>
    <n v="0"/>
    <x v="5"/>
    <s v="drama"/>
    <x v="3891"/>
    <d v="2015-10-08T20:59:00"/>
    <x v="9"/>
  </r>
  <r>
    <n v="469"/>
    <s v="Dreamland PERSONALISED Animated Shorts Film"/>
    <s v="Create a personalised animation film using your child's name and photo."/>
    <n v="6000"/>
    <n v="0"/>
    <x v="2"/>
    <s v="GB"/>
    <s v="GBP"/>
    <x v="3870"/>
    <x v="3892"/>
    <b v="0"/>
    <n v="0"/>
    <b v="0"/>
    <s v="film &amp; video/animation"/>
    <n v="0"/>
    <n v="0"/>
    <x v="5"/>
    <s v="animation"/>
    <x v="3892"/>
    <d v="2014-09-05T23:45:24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871"/>
    <x v="3893"/>
    <b v="0"/>
    <n v="0"/>
    <b v="0"/>
    <s v="food/food trucks"/>
    <n v="0"/>
    <n v="0"/>
    <x v="4"/>
    <s v="food trucks"/>
    <x v="3893"/>
    <d v="2014-10-15T15:51:36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x v="3872"/>
    <x v="3894"/>
    <b v="0"/>
    <n v="0"/>
    <b v="0"/>
    <s v="publishing/translations"/>
    <n v="0"/>
    <n v="0"/>
    <x v="1"/>
    <s v="translations"/>
    <x v="3894"/>
    <d v="2015-11-11T22:30:44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873"/>
    <x v="3895"/>
    <b v="0"/>
    <n v="0"/>
    <b v="0"/>
    <s v="photography/nature"/>
    <n v="0"/>
    <n v="0"/>
    <x v="2"/>
    <s v="nature"/>
    <x v="3895"/>
    <d v="2015-09-02T06:47:27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874"/>
    <x v="3896"/>
    <b v="0"/>
    <n v="0"/>
    <b v="0"/>
    <s v="music/faith"/>
    <n v="0"/>
    <n v="0"/>
    <x v="7"/>
    <s v="faith"/>
    <x v="3896"/>
    <d v="2017-04-14T04:07:40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875"/>
    <x v="3897"/>
    <b v="0"/>
    <n v="0"/>
    <b v="0"/>
    <s v="food/food trucks"/>
    <n v="0"/>
    <n v="0"/>
    <x v="4"/>
    <s v="food trucks"/>
    <x v="3897"/>
    <d v="2015-10-09T1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76"/>
    <x v="3898"/>
    <b v="0"/>
    <n v="0"/>
    <b v="0"/>
    <s v="theater/plays"/>
    <n v="0"/>
    <n v="0"/>
    <x v="6"/>
    <s v="plays"/>
    <x v="3898"/>
    <d v="2015-11-05T16:11:45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877"/>
    <x v="3899"/>
    <b v="0"/>
    <n v="0"/>
    <b v="0"/>
    <s v="film &amp; video/animation"/>
    <n v="0"/>
    <n v="0"/>
    <x v="5"/>
    <s v="animation"/>
    <x v="3899"/>
    <d v="2015-10-22T18:59:00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878"/>
    <x v="3900"/>
    <b v="0"/>
    <n v="0"/>
    <b v="0"/>
    <s v="music/jazz"/>
    <n v="0"/>
    <n v="0"/>
    <x v="7"/>
    <s v="jazz"/>
    <x v="3900"/>
    <d v="2010-06-08T19:11:00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79"/>
    <x v="3901"/>
    <b v="0"/>
    <n v="0"/>
    <b v="0"/>
    <s v="food/food trucks"/>
    <n v="0"/>
    <n v="0"/>
    <x v="4"/>
    <s v="food trucks"/>
    <x v="3901"/>
    <d v="2015-02-24T01:42:42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880"/>
    <x v="3902"/>
    <b v="0"/>
    <n v="0"/>
    <b v="0"/>
    <s v="photography/people"/>
    <n v="0"/>
    <n v="0"/>
    <x v="2"/>
    <s v="people"/>
    <x v="3902"/>
    <d v="2014-08-26T22:20:1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81"/>
    <x v="3903"/>
    <b v="0"/>
    <n v="0"/>
    <b v="0"/>
    <s v="food/food trucks"/>
    <n v="0"/>
    <n v="0"/>
    <x v="4"/>
    <s v="food trucks"/>
    <x v="3903"/>
    <d v="2015-06-30T15:45:00"/>
    <x v="9"/>
  </r>
  <r>
    <n v="147"/>
    <s v="Consumed (Static Air) (Canceled)"/>
    <s v="Film makers catch live footage beyond their wildest dreams."/>
    <n v="7000"/>
    <n v="0"/>
    <x v="1"/>
    <s v="GB"/>
    <s v="GBP"/>
    <x v="3882"/>
    <x v="3904"/>
    <b v="0"/>
    <n v="0"/>
    <b v="0"/>
    <s v="film &amp; video/science fiction"/>
    <n v="0"/>
    <n v="0"/>
    <x v="5"/>
    <s v="science fiction"/>
    <x v="3904"/>
    <d v="2015-01-08T18:18:00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883"/>
    <x v="3905"/>
    <b v="0"/>
    <n v="0"/>
    <b v="0"/>
    <s v="film &amp; video/animation"/>
    <n v="0"/>
    <n v="0"/>
    <x v="5"/>
    <s v="animation"/>
    <x v="3905"/>
    <d v="2016-10-08T07:38:46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884"/>
    <x v="3906"/>
    <b v="0"/>
    <n v="0"/>
    <b v="0"/>
    <s v="film &amp; video/animation"/>
    <n v="0"/>
    <n v="0"/>
    <x v="5"/>
    <s v="animation"/>
    <x v="3906"/>
    <d v="2015-07-16T19:51:45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885"/>
    <x v="3907"/>
    <b v="0"/>
    <n v="0"/>
    <b v="0"/>
    <s v="music/jazz"/>
    <n v="0"/>
    <n v="0"/>
    <x v="7"/>
    <s v="jazz"/>
    <x v="3907"/>
    <d v="2010-07-08T22:40:00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86"/>
    <x v="3908"/>
    <b v="0"/>
    <n v="0"/>
    <b v="0"/>
    <s v="music/faith"/>
    <n v="0"/>
    <n v="0"/>
    <x v="7"/>
    <s v="faith"/>
    <x v="3908"/>
    <d v="2016-05-01T20:48:26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887"/>
    <x v="3909"/>
    <b v="0"/>
    <n v="0"/>
    <b v="0"/>
    <s v="food/restaurants"/>
    <n v="0"/>
    <n v="0"/>
    <x v="4"/>
    <s v="restaurants"/>
    <x v="3909"/>
    <d v="2015-03-14T00:20:16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3888"/>
    <x v="3910"/>
    <b v="0"/>
    <n v="0"/>
    <b v="0"/>
    <s v="theater/plays"/>
    <n v="0"/>
    <n v="0"/>
    <x v="6"/>
    <s v="plays"/>
    <x v="3910"/>
    <d v="2016-03-24T22:59:23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889"/>
    <x v="3911"/>
    <b v="0"/>
    <n v="0"/>
    <b v="0"/>
    <s v="film &amp; video/animation"/>
    <n v="0"/>
    <n v="0"/>
    <x v="5"/>
    <s v="animation"/>
    <x v="3911"/>
    <d v="2015-09-06T14:46:00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890"/>
    <x v="3912"/>
    <b v="0"/>
    <n v="0"/>
    <b v="0"/>
    <s v="film &amp; video/animation"/>
    <n v="0"/>
    <n v="0"/>
    <x v="5"/>
    <s v="animation"/>
    <x v="3912"/>
    <d v="2012-07-11T03:51:0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891"/>
    <x v="3913"/>
    <b v="0"/>
    <n v="0"/>
    <b v="0"/>
    <s v="technology/web"/>
    <n v="0"/>
    <n v="0"/>
    <x v="0"/>
    <s v="web"/>
    <x v="3913"/>
    <d v="2016-02-10T16:42:44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892"/>
    <x v="3914"/>
    <b v="0"/>
    <n v="0"/>
    <b v="0"/>
    <s v="technology/web"/>
    <n v="0"/>
    <n v="0"/>
    <x v="0"/>
    <s v="web"/>
    <x v="3914"/>
    <d v="2016-06-12T08:29:03"/>
    <x v="9"/>
  </r>
  <r>
    <n v="228"/>
    <s v="Facets of a Geek life"/>
    <s v="I am making a film from one one of my books called facets of a Geek life."/>
    <n v="8000"/>
    <n v="0"/>
    <x v="2"/>
    <s v="GB"/>
    <s v="GBP"/>
    <x v="3893"/>
    <x v="3915"/>
    <b v="0"/>
    <n v="0"/>
    <b v="0"/>
    <s v="film &amp; video/drama"/>
    <n v="0"/>
    <n v="0"/>
    <x v="5"/>
    <s v="drama"/>
    <x v="3915"/>
    <d v="2015-06-01T16:28:2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894"/>
    <x v="3916"/>
    <b v="0"/>
    <n v="0"/>
    <b v="0"/>
    <s v="games/mobile games"/>
    <n v="0"/>
    <n v="0"/>
    <x v="3"/>
    <s v="mobile games"/>
    <x v="3916"/>
    <d v="2014-06-13T00:12:3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895"/>
    <x v="3917"/>
    <b v="0"/>
    <n v="0"/>
    <b v="0"/>
    <s v="food/food trucks"/>
    <n v="0"/>
    <n v="0"/>
    <x v="4"/>
    <s v="food trucks"/>
    <x v="3917"/>
    <d v="2016-11-26T18:41:1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x v="3896"/>
    <x v="3918"/>
    <b v="0"/>
    <n v="0"/>
    <b v="0"/>
    <s v="food/food trucks"/>
    <n v="0"/>
    <n v="0"/>
    <x v="4"/>
    <s v="food trucks"/>
    <x v="3918"/>
    <d v="2015-03-17T18:00:00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97"/>
    <x v="3919"/>
    <b v="0"/>
    <n v="0"/>
    <b v="0"/>
    <s v="food/food trucks"/>
    <n v="0"/>
    <n v="0"/>
    <x v="4"/>
    <s v="food trucks"/>
    <x v="3919"/>
    <d v="2014-08-23T14:12:29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898"/>
    <x v="3920"/>
    <b v="0"/>
    <n v="0"/>
    <b v="0"/>
    <s v="publishing/children's books"/>
    <n v="0"/>
    <n v="0"/>
    <x v="1"/>
    <s v="children's books"/>
    <x v="3920"/>
    <d v="2013-10-05T20:51:34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899"/>
    <x v="3921"/>
    <b v="0"/>
    <n v="0"/>
    <b v="0"/>
    <s v="theater/plays"/>
    <n v="0"/>
    <n v="0"/>
    <x v="6"/>
    <s v="plays"/>
    <x v="3921"/>
    <d v="2015-05-29T16:36:34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900"/>
    <x v="3922"/>
    <b v="0"/>
    <n v="0"/>
    <b v="0"/>
    <s v="theater/musical"/>
    <n v="0"/>
    <n v="0"/>
    <x v="6"/>
    <s v="musical"/>
    <x v="3922"/>
    <d v="2016-07-31T07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01"/>
    <x v="3923"/>
    <b v="0"/>
    <n v="0"/>
    <b v="0"/>
    <s v="theater/plays"/>
    <n v="0"/>
    <n v="0"/>
    <x v="6"/>
    <s v="plays"/>
    <x v="3923"/>
    <d v="2015-09-06T03:38:27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x v="3902"/>
    <x v="3924"/>
    <b v="0"/>
    <n v="0"/>
    <b v="0"/>
    <s v="photography/photobooks"/>
    <n v="0"/>
    <n v="0"/>
    <x v="2"/>
    <s v="photobooks"/>
    <x v="3924"/>
    <d v="2014-08-08T21:20:12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3903"/>
    <x v="3925"/>
    <b v="0"/>
    <n v="0"/>
    <b v="0"/>
    <s v="theater/plays"/>
    <n v="0"/>
    <n v="0"/>
    <x v="6"/>
    <s v="plays"/>
    <x v="3925"/>
    <d v="2016-10-01T04:00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904"/>
    <x v="3926"/>
    <b v="0"/>
    <n v="0"/>
    <b v="0"/>
    <s v="publishing/translations"/>
    <n v="0"/>
    <n v="0"/>
    <x v="1"/>
    <s v="translations"/>
    <x v="3926"/>
    <d v="2015-05-10T19:28:25"/>
    <x v="9"/>
  </r>
  <r>
    <n v="585"/>
    <s v="Link Card"/>
    <s v="SAVE UP TO 40% WHEN YOU SPEND!_x000a__x000a_PRE-ORDER YOUR LINK CARD TODAY"/>
    <n v="9000"/>
    <n v="0"/>
    <x v="2"/>
    <s v="GB"/>
    <s v="GBP"/>
    <x v="3905"/>
    <x v="3927"/>
    <b v="0"/>
    <n v="0"/>
    <b v="0"/>
    <s v="technology/web"/>
    <n v="0"/>
    <n v="0"/>
    <x v="0"/>
    <s v="web"/>
    <x v="3927"/>
    <d v="2015-12-01T00:00:00"/>
    <x v="9"/>
  </r>
  <r>
    <n v="1172"/>
    <s v="let your dayz take you to the dogs."/>
    <s v="Bringing YOUR favorite dog recipes to the streets."/>
    <n v="9000"/>
    <n v="0"/>
    <x v="2"/>
    <s v="US"/>
    <s v="USD"/>
    <x v="3906"/>
    <x v="3928"/>
    <b v="0"/>
    <n v="0"/>
    <b v="0"/>
    <s v="food/food trucks"/>
    <n v="0"/>
    <n v="0"/>
    <x v="4"/>
    <s v="food trucks"/>
    <x v="3928"/>
    <d v="2014-08-20T16:22:32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907"/>
    <x v="3929"/>
    <b v="0"/>
    <n v="0"/>
    <b v="0"/>
    <s v="theater/spaces"/>
    <n v="0"/>
    <n v="0"/>
    <x v="6"/>
    <s v="spaces"/>
    <x v="3929"/>
    <d v="2015-11-15T23:09:06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08"/>
    <x v="3930"/>
    <b v="0"/>
    <n v="0"/>
    <b v="0"/>
    <s v="theater/plays"/>
    <n v="0"/>
    <n v="0"/>
    <x v="6"/>
    <s v="plays"/>
    <x v="3930"/>
    <d v="2016-03-05T05:54:29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909"/>
    <x v="3931"/>
    <b v="0"/>
    <n v="0"/>
    <b v="0"/>
    <s v="food/food trucks"/>
    <n v="0"/>
    <n v="0"/>
    <x v="4"/>
    <s v="food trucks"/>
    <x v="3931"/>
    <d v="2015-04-29T04:22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3910"/>
    <x v="3932"/>
    <b v="0"/>
    <n v="0"/>
    <b v="0"/>
    <s v="theater/plays"/>
    <n v="0"/>
    <n v="0"/>
    <x v="6"/>
    <s v="plays"/>
    <x v="3932"/>
    <d v="2014-09-14T04:34:57"/>
    <x v="9"/>
  </r>
  <r>
    <n v="4087"/>
    <s v="Stage Production &quot;The Nail Shop&quot;"/>
    <s v="Comedy Stage Play"/>
    <n v="9600"/>
    <n v="0"/>
    <x v="2"/>
    <s v="US"/>
    <s v="USD"/>
    <x v="3911"/>
    <x v="3933"/>
    <b v="0"/>
    <n v="0"/>
    <b v="0"/>
    <s v="theater/plays"/>
    <n v="0"/>
    <n v="0"/>
    <x v="6"/>
    <s v="plays"/>
    <x v="3933"/>
    <d v="2016-07-17T17:49:46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912"/>
    <x v="3934"/>
    <b v="0"/>
    <n v="0"/>
    <b v="0"/>
    <s v="film &amp; video/drama"/>
    <n v="0"/>
    <n v="0"/>
    <x v="5"/>
    <s v="drama"/>
    <x v="3934"/>
    <d v="2016-09-01T02:58:2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913"/>
    <x v="3935"/>
    <b v="0"/>
    <n v="0"/>
    <b v="0"/>
    <s v="film &amp; video/drama"/>
    <n v="0"/>
    <n v="0"/>
    <x v="5"/>
    <s v="drama"/>
    <x v="3935"/>
    <d v="2015-07-09T21:48:17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914"/>
    <x v="3936"/>
    <b v="0"/>
    <n v="0"/>
    <b v="0"/>
    <s v="film &amp; video/animation"/>
    <n v="0"/>
    <n v="0"/>
    <x v="5"/>
    <s v="animation"/>
    <x v="3936"/>
    <d v="2015-04-01T20:51:49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915"/>
    <x v="3937"/>
    <b v="0"/>
    <n v="0"/>
    <b v="0"/>
    <s v="film &amp; video/animation"/>
    <n v="0"/>
    <n v="0"/>
    <x v="5"/>
    <s v="animation"/>
    <x v="3937"/>
    <d v="2016-01-27T23:34:59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916"/>
    <x v="3938"/>
    <b v="0"/>
    <n v="0"/>
    <b v="0"/>
    <s v="film &amp; video/animation"/>
    <n v="0"/>
    <n v="0"/>
    <x v="5"/>
    <s v="animation"/>
    <x v="3938"/>
    <d v="2011-07-09T05:37:31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917"/>
    <x v="3939"/>
    <b v="0"/>
    <n v="0"/>
    <b v="0"/>
    <s v="technology/web"/>
    <n v="0"/>
    <n v="0"/>
    <x v="0"/>
    <s v="web"/>
    <x v="3939"/>
    <d v="2015-01-01T20:13:14"/>
    <x v="9"/>
  </r>
  <r>
    <n v="612"/>
    <s v="Web Streaming 2.0 (Canceled)"/>
    <s v="A Fast and Reliable new Web platform to stream videos from Internet"/>
    <n v="10000"/>
    <n v="0"/>
    <x v="1"/>
    <s v="IT"/>
    <s v="EUR"/>
    <x v="3918"/>
    <x v="3940"/>
    <b v="0"/>
    <n v="0"/>
    <b v="0"/>
    <s v="technology/web"/>
    <n v="0"/>
    <n v="0"/>
    <x v="0"/>
    <s v="web"/>
    <x v="394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919"/>
    <x v="3941"/>
    <b v="0"/>
    <n v="0"/>
    <b v="0"/>
    <s v="technology/web"/>
    <n v="0"/>
    <n v="0"/>
    <x v="0"/>
    <s v="web"/>
    <x v="3941"/>
    <d v="2016-06-24T01:29:00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920"/>
    <x v="3942"/>
    <b v="0"/>
    <n v="0"/>
    <b v="0"/>
    <s v="journalism/audio"/>
    <n v="0"/>
    <n v="0"/>
    <x v="8"/>
    <s v="audio"/>
    <x v="3942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921"/>
    <x v="3943"/>
    <b v="0"/>
    <n v="0"/>
    <b v="0"/>
    <s v="journalism/audio"/>
    <n v="0"/>
    <n v="0"/>
    <x v="8"/>
    <s v="audio"/>
    <x v="3943"/>
    <d v="2016-12-04T21:54:43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922"/>
    <x v="3944"/>
    <b v="0"/>
    <n v="0"/>
    <b v="0"/>
    <s v="games/video games"/>
    <n v="0"/>
    <n v="0"/>
    <x v="3"/>
    <s v="video games"/>
    <x v="3944"/>
    <d v="2014-07-23T20:40:2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923"/>
    <x v="3945"/>
    <b v="0"/>
    <n v="0"/>
    <b v="0"/>
    <s v="food/food trucks"/>
    <n v="0"/>
    <n v="0"/>
    <x v="4"/>
    <s v="food trucks"/>
    <x v="3945"/>
    <d v="2016-06-18T17:23:02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x v="3924"/>
    <x v="3946"/>
    <b v="0"/>
    <n v="0"/>
    <b v="0"/>
    <s v="publishing/translations"/>
    <n v="0"/>
    <n v="0"/>
    <x v="1"/>
    <s v="translations"/>
    <x v="3946"/>
    <d v="2015-04-10T01:27:22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925"/>
    <x v="3947"/>
    <b v="0"/>
    <n v="0"/>
    <b v="0"/>
    <s v="publishing/fiction"/>
    <n v="0"/>
    <n v="0"/>
    <x v="1"/>
    <s v="fiction"/>
    <x v="3947"/>
    <d v="2016-08-02T22:01:11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926"/>
    <x v="3948"/>
    <b v="0"/>
    <n v="0"/>
    <b v="0"/>
    <s v="music/faith"/>
    <n v="0"/>
    <n v="0"/>
    <x v="7"/>
    <s v="faith"/>
    <x v="3948"/>
    <d v="2016-06-10T01:15:06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927"/>
    <x v="3949"/>
    <b v="0"/>
    <n v="0"/>
    <b v="0"/>
    <s v="music/faith"/>
    <n v="0"/>
    <n v="0"/>
    <x v="7"/>
    <s v="faith"/>
    <x v="3949"/>
    <d v="2016-09-13T21:30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928"/>
    <x v="3950"/>
    <b v="0"/>
    <n v="0"/>
    <b v="0"/>
    <s v="games/mobile games"/>
    <n v="0"/>
    <n v="0"/>
    <x v="3"/>
    <s v="mobile games"/>
    <x v="3950"/>
    <d v="2017-01-04T00:04:09"/>
    <x v="9"/>
  </r>
  <r>
    <n v="2356"/>
    <s v="HardstyleUnited.com (Canceled)"/>
    <s v="HardstyleUnited.com The Global Hardstyle community. Your Hardstyle community."/>
    <n v="10000"/>
    <n v="0"/>
    <x v="1"/>
    <s v="NL"/>
    <s v="EUR"/>
    <x v="3929"/>
    <x v="3951"/>
    <b v="0"/>
    <n v="0"/>
    <b v="0"/>
    <s v="technology/web"/>
    <n v="0"/>
    <n v="0"/>
    <x v="0"/>
    <s v="web"/>
    <x v="3951"/>
    <d v="2015-06-05T18:48:24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930"/>
    <x v="3952"/>
    <b v="0"/>
    <n v="0"/>
    <b v="0"/>
    <s v="technology/web"/>
    <n v="0"/>
    <n v="0"/>
    <x v="0"/>
    <s v="web"/>
    <x v="3952"/>
    <d v="2016-09-09T20:03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931"/>
    <x v="3953"/>
    <b v="0"/>
    <n v="0"/>
    <b v="0"/>
    <s v="food/food trucks"/>
    <n v="0"/>
    <n v="0"/>
    <x v="4"/>
    <s v="food trucks"/>
    <x v="3953"/>
    <d v="2016-02-27T21:35:43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932"/>
    <x v="3954"/>
    <b v="0"/>
    <n v="0"/>
    <b v="0"/>
    <s v="food/food trucks"/>
    <n v="0"/>
    <n v="0"/>
    <x v="4"/>
    <s v="food trucks"/>
    <x v="3954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933"/>
    <x v="3955"/>
    <b v="0"/>
    <n v="0"/>
    <b v="0"/>
    <s v="food/restaurants"/>
    <n v="0"/>
    <n v="0"/>
    <x v="4"/>
    <s v="restaurants"/>
    <x v="3955"/>
    <d v="2016-06-07T21:06:00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934"/>
    <x v="3956"/>
    <b v="0"/>
    <n v="0"/>
    <b v="0"/>
    <s v="food/food trucks"/>
    <n v="0"/>
    <n v="0"/>
    <x v="4"/>
    <s v="food trucks"/>
    <x v="3956"/>
    <d v="2016-05-18T19:49:05"/>
    <x v="9"/>
  </r>
  <r>
    <n v="2576"/>
    <s v="2 Go Fast Food (Canceled)"/>
    <s v="A New Twist with an American and Philippine fast food Mobile Trailer."/>
    <n v="10000"/>
    <n v="0"/>
    <x v="1"/>
    <s v="US"/>
    <s v="USD"/>
    <x v="3935"/>
    <x v="3957"/>
    <b v="0"/>
    <n v="0"/>
    <b v="0"/>
    <s v="food/food trucks"/>
    <n v="0"/>
    <n v="0"/>
    <x v="4"/>
    <s v="food trucks"/>
    <x v="3957"/>
    <d v="2015-04-10T23:14:07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936"/>
    <x v="3958"/>
    <b v="0"/>
    <n v="0"/>
    <b v="0"/>
    <s v="food/food trucks"/>
    <n v="0"/>
    <n v="0"/>
    <x v="4"/>
    <s v="food trucks"/>
    <x v="3958"/>
    <d v="2015-06-15T04:09:29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937"/>
    <x v="3959"/>
    <b v="0"/>
    <n v="0"/>
    <b v="0"/>
    <s v="food/food trucks"/>
    <n v="0"/>
    <n v="0"/>
    <x v="4"/>
    <s v="food trucks"/>
    <x v="3959"/>
    <d v="2015-04-25T20:17:06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938"/>
    <x v="3960"/>
    <b v="0"/>
    <n v="0"/>
    <b v="0"/>
    <s v="publishing/children's books"/>
    <n v="0"/>
    <n v="0"/>
    <x v="1"/>
    <s v="children's books"/>
    <x v="3960"/>
    <d v="2014-09-11T15:15:51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3939"/>
    <x v="3961"/>
    <b v="0"/>
    <n v="0"/>
    <b v="0"/>
    <s v="theater/plays"/>
    <n v="0"/>
    <n v="0"/>
    <x v="6"/>
    <s v="plays"/>
    <x v="3961"/>
    <d v="2016-07-24T01:52:38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940"/>
    <x v="3962"/>
    <b v="0"/>
    <n v="0"/>
    <b v="0"/>
    <s v="theater/spaces"/>
    <n v="0"/>
    <n v="0"/>
    <x v="6"/>
    <s v="spaces"/>
    <x v="3962"/>
    <d v="2016-06-07T00:12:05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941"/>
    <x v="3963"/>
    <b v="0"/>
    <n v="0"/>
    <b v="0"/>
    <s v="theater/musical"/>
    <n v="0"/>
    <n v="0"/>
    <x v="6"/>
    <s v="musical"/>
    <x v="3963"/>
    <d v="2015-03-27T17:59:52"/>
    <x v="9"/>
  </r>
  <r>
    <n v="3886"/>
    <s v="a (Canceled)"/>
    <n v="1"/>
    <n v="10000"/>
    <n v="0"/>
    <x v="1"/>
    <s v="AU"/>
    <s v="AUD"/>
    <x v="3942"/>
    <x v="3964"/>
    <b v="0"/>
    <n v="0"/>
    <b v="0"/>
    <s v="theater/musical"/>
    <n v="0"/>
    <n v="0"/>
    <x v="6"/>
    <s v="musical"/>
    <x v="3964"/>
    <d v="2014-12-11T05:28:22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43"/>
    <x v="3965"/>
    <b v="0"/>
    <n v="0"/>
    <b v="0"/>
    <s v="theater/plays"/>
    <n v="0"/>
    <n v="0"/>
    <x v="6"/>
    <s v="plays"/>
    <x v="3965"/>
    <d v="2016-04-01T06:0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4"/>
    <x v="3966"/>
    <b v="0"/>
    <n v="0"/>
    <b v="0"/>
    <s v="theater/plays"/>
    <n v="0"/>
    <n v="0"/>
    <x v="6"/>
    <s v="plays"/>
    <x v="3966"/>
    <d v="2015-11-18T04:41:57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3945"/>
    <x v="3967"/>
    <b v="0"/>
    <n v="0"/>
    <b v="0"/>
    <s v="theater/plays"/>
    <n v="0"/>
    <n v="0"/>
    <x v="6"/>
    <s v="plays"/>
    <x v="3967"/>
    <d v="2016-01-31T23:55:00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946"/>
    <x v="3968"/>
    <b v="0"/>
    <n v="0"/>
    <b v="0"/>
    <s v="technology/wearables"/>
    <n v="0"/>
    <n v="0"/>
    <x v="0"/>
    <s v="wearables"/>
    <x v="3968"/>
    <d v="2017-01-27T01:26:48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947"/>
    <x v="3969"/>
    <b v="0"/>
    <n v="0"/>
    <b v="0"/>
    <s v="theater/musical"/>
    <n v="0"/>
    <n v="0"/>
    <x v="6"/>
    <s v="musical"/>
    <x v="3969"/>
    <d v="2015-07-27T01:29:58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948"/>
    <x v="3970"/>
    <b v="0"/>
    <n v="0"/>
    <b v="0"/>
    <s v="film &amp; video/animation"/>
    <n v="0"/>
    <n v="0"/>
    <x v="5"/>
    <s v="animation"/>
    <x v="3970"/>
    <d v="2017-01-09T01:18:20"/>
    <x v="9"/>
  </r>
  <r>
    <n v="1049"/>
    <s v="J1 (Canceled)"/>
    <s v="------"/>
    <n v="12000"/>
    <n v="0"/>
    <x v="1"/>
    <s v="US"/>
    <s v="USD"/>
    <x v="3949"/>
    <x v="3971"/>
    <b v="0"/>
    <n v="0"/>
    <b v="0"/>
    <s v="journalism/audio"/>
    <n v="0"/>
    <n v="0"/>
    <x v="8"/>
    <s v="audio"/>
    <x v="3971"/>
    <d v="2016-02-12T10:20:45"/>
    <x v="9"/>
  </r>
  <r>
    <n v="206"/>
    <s v="Blood Bond Movie Development"/>
    <s v="A love story featuring adoption,struggle,dysfunction,grace, healing, and restoration."/>
    <n v="12700"/>
    <n v="0"/>
    <x v="2"/>
    <s v="US"/>
    <s v="USD"/>
    <x v="3950"/>
    <x v="3972"/>
    <b v="0"/>
    <n v="0"/>
    <b v="0"/>
    <s v="film &amp; video/drama"/>
    <n v="0"/>
    <n v="0"/>
    <x v="5"/>
    <s v="drama"/>
    <x v="3972"/>
    <d v="2016-08-06T00:06:23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951"/>
    <x v="3973"/>
    <b v="0"/>
    <n v="0"/>
    <b v="0"/>
    <s v="publishing/translations"/>
    <n v="0"/>
    <n v="0"/>
    <x v="1"/>
    <s v="translations"/>
    <x v="3973"/>
    <d v="2015-04-29T03:09:19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952"/>
    <x v="3974"/>
    <b v="0"/>
    <n v="0"/>
    <b v="0"/>
    <s v="publishing/translations"/>
    <n v="0"/>
    <n v="0"/>
    <x v="1"/>
    <s v="translations"/>
    <x v="3974"/>
    <d v="2017-01-02T22:13:29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953"/>
    <x v="3975"/>
    <b v="0"/>
    <n v="0"/>
    <b v="0"/>
    <s v="technology/web"/>
    <n v="0"/>
    <n v="0"/>
    <x v="0"/>
    <s v="web"/>
    <x v="3975"/>
    <d v="2014-12-18T20:28:2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954"/>
    <x v="3976"/>
    <b v="0"/>
    <n v="0"/>
    <b v="0"/>
    <s v="technology/web"/>
    <n v="0"/>
    <n v="0"/>
    <x v="0"/>
    <s v="web"/>
    <x v="3976"/>
    <d v="2015-04-22T19:56:26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955"/>
    <x v="3977"/>
    <b v="0"/>
    <n v="0"/>
    <b v="0"/>
    <s v="film &amp; video/animation"/>
    <n v="0"/>
    <n v="0"/>
    <x v="5"/>
    <s v="animation"/>
    <x v="3977"/>
    <d v="2016-03-01T04:13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956"/>
    <x v="3978"/>
    <b v="0"/>
    <n v="0"/>
    <b v="0"/>
    <s v="publishing/translations"/>
    <n v="0"/>
    <n v="0"/>
    <x v="1"/>
    <s v="translations"/>
    <x v="3978"/>
    <d v="2014-07-28T16:52:43"/>
    <x v="9"/>
  </r>
  <r>
    <n v="906"/>
    <s v="24th Music Presents Channeling Motown (Live)"/>
    <s v="The DMV's most respected saxophonist pay tribute to Motown."/>
    <n v="15000"/>
    <n v="0"/>
    <x v="2"/>
    <s v="US"/>
    <s v="USD"/>
    <x v="3957"/>
    <x v="3979"/>
    <b v="0"/>
    <n v="0"/>
    <b v="0"/>
    <s v="music/jazz"/>
    <n v="0"/>
    <n v="0"/>
    <x v="7"/>
    <s v="jazz"/>
    <x v="3979"/>
    <d v="2014-03-13T03:33: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958"/>
    <x v="3980"/>
    <b v="0"/>
    <n v="0"/>
    <b v="0"/>
    <s v="photography/places"/>
    <n v="0"/>
    <n v="0"/>
    <x v="2"/>
    <s v="places"/>
    <x v="3980"/>
    <d v="2016-09-20T08:29:5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x v="3959"/>
    <x v="3981"/>
    <b v="0"/>
    <n v="0"/>
    <b v="0"/>
    <s v="photography/photobooks"/>
    <n v="0"/>
    <n v="0"/>
    <x v="2"/>
    <s v="photobooks"/>
    <x v="3981"/>
    <d v="2015-04-03T04:37:30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960"/>
    <x v="3982"/>
    <b v="0"/>
    <n v="0"/>
    <b v="0"/>
    <s v="games/video games"/>
    <n v="0"/>
    <n v="0"/>
    <x v="3"/>
    <s v="video games"/>
    <x v="3982"/>
    <d v="2014-11-14T06:39:19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961"/>
    <x v="3983"/>
    <b v="0"/>
    <n v="0"/>
    <b v="0"/>
    <s v="food/food trucks"/>
    <n v="0"/>
    <n v="0"/>
    <x v="4"/>
    <s v="food trucks"/>
    <x v="3983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962"/>
    <x v="3984"/>
    <b v="0"/>
    <n v="0"/>
    <b v="0"/>
    <s v="food/food trucks"/>
    <n v="0"/>
    <n v="0"/>
    <x v="4"/>
    <s v="food trucks"/>
    <x v="3984"/>
    <d v="2015-09-07T09:47:55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963"/>
    <x v="3985"/>
    <b v="0"/>
    <n v="0"/>
    <b v="0"/>
    <s v="food/food trucks"/>
    <n v="0"/>
    <n v="0"/>
    <x v="4"/>
    <s v="food trucks"/>
    <x v="3985"/>
    <d v="2014-08-04T19:41:37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x v="3964"/>
    <x v="3986"/>
    <b v="0"/>
    <n v="0"/>
    <b v="0"/>
    <s v="food/food trucks"/>
    <n v="0"/>
    <n v="0"/>
    <x v="4"/>
    <s v="food trucks"/>
    <x v="3986"/>
    <d v="2015-06-29T15:21:58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965"/>
    <x v="3987"/>
    <b v="0"/>
    <n v="0"/>
    <b v="0"/>
    <s v="theater/spaces"/>
    <n v="0"/>
    <n v="0"/>
    <x v="6"/>
    <s v="spaces"/>
    <x v="3987"/>
    <d v="2017-03-16T13:00:03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966"/>
    <x v="3988"/>
    <b v="0"/>
    <n v="0"/>
    <b v="0"/>
    <s v="theater/musical"/>
    <n v="0"/>
    <n v="0"/>
    <x v="6"/>
    <s v="musical"/>
    <x v="3988"/>
    <d v="2016-11-22T17:00:23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967"/>
    <x v="3989"/>
    <b v="0"/>
    <n v="0"/>
    <b v="0"/>
    <s v="theater/musical"/>
    <n v="0"/>
    <n v="0"/>
    <x v="6"/>
    <s v="musical"/>
    <x v="3989"/>
    <d v="2015-08-14T03:29:56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968"/>
    <x v="3990"/>
    <b v="0"/>
    <n v="0"/>
    <b v="0"/>
    <s v="theater/musical"/>
    <n v="0"/>
    <n v="0"/>
    <x v="6"/>
    <s v="musical"/>
    <x v="3990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969"/>
    <x v="3991"/>
    <b v="0"/>
    <n v="0"/>
    <b v="0"/>
    <s v="theater/musical"/>
    <n v="0"/>
    <n v="0"/>
    <x v="6"/>
    <s v="musical"/>
    <x v="3991"/>
    <d v="2014-09-02T14:27:49"/>
    <x v="2"/>
  </r>
  <r>
    <n v="165"/>
    <s v="NET"/>
    <s v="A teacher. A boy. The beach and a heatwave that drove them all insane."/>
    <n v="17000"/>
    <n v="0"/>
    <x v="2"/>
    <s v="GB"/>
    <s v="GBP"/>
    <x v="3970"/>
    <x v="3992"/>
    <b v="0"/>
    <n v="0"/>
    <b v="0"/>
    <s v="film &amp; video/drama"/>
    <n v="0"/>
    <n v="0"/>
    <x v="5"/>
    <s v="drama"/>
    <x v="3992"/>
    <d v="2016-01-12T15:48:4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971"/>
    <x v="3993"/>
    <b v="0"/>
    <n v="0"/>
    <b v="0"/>
    <s v="publishing/fiction"/>
    <n v="0"/>
    <n v="0"/>
    <x v="1"/>
    <s v="fiction"/>
    <x v="3993"/>
    <d v="2013-02-24T23:59:29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72"/>
    <x v="3994"/>
    <b v="0"/>
    <n v="0"/>
    <b v="0"/>
    <s v="theater/plays"/>
    <n v="0"/>
    <n v="0"/>
    <x v="6"/>
    <s v="plays"/>
    <x v="3994"/>
    <d v="2016-07-29T23:29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973"/>
    <x v="3995"/>
    <b v="0"/>
    <n v="0"/>
    <b v="0"/>
    <s v="food/food trucks"/>
    <n v="0"/>
    <n v="0"/>
    <x v="4"/>
    <s v="food trucks"/>
    <x v="3995"/>
    <d v="2015-05-19T15:06:29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974"/>
    <x v="3996"/>
    <b v="0"/>
    <n v="0"/>
    <b v="0"/>
    <s v="publishing/children's books"/>
    <n v="0"/>
    <n v="0"/>
    <x v="1"/>
    <s v="children's books"/>
    <x v="3996"/>
    <d v="2013-02-01T17:00:00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975"/>
    <x v="3997"/>
    <b v="0"/>
    <n v="0"/>
    <b v="0"/>
    <s v="film &amp; video/science fiction"/>
    <n v="0"/>
    <n v="0"/>
    <x v="5"/>
    <s v="science fiction"/>
    <x v="3997"/>
    <d v="2014-10-30T22:29:43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976"/>
    <x v="3998"/>
    <b v="0"/>
    <n v="0"/>
    <b v="0"/>
    <s v="film &amp; video/animation"/>
    <n v="0"/>
    <n v="0"/>
    <x v="5"/>
    <s v="animation"/>
    <x v="3998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977"/>
    <x v="3999"/>
    <b v="0"/>
    <n v="0"/>
    <b v="0"/>
    <s v="film &amp; video/animation"/>
    <n v="0"/>
    <n v="0"/>
    <x v="5"/>
    <s v="animation"/>
    <x v="3999"/>
    <d v="2014-08-16T18:25:12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978"/>
    <x v="4000"/>
    <b v="0"/>
    <n v="0"/>
    <b v="0"/>
    <s v="technology/web"/>
    <n v="0"/>
    <n v="0"/>
    <x v="0"/>
    <s v="web"/>
    <x v="4000"/>
    <d v="2015-11-25T16:49:25"/>
    <x v="9"/>
  </r>
  <r>
    <n v="927"/>
    <s v="JETRO DA SILVA FUNK PROJECT"/>
    <s v="Studio CD/DVD Solo project of Pianist &amp; Keyboardist Jetro da Silva"/>
    <n v="20000"/>
    <n v="0"/>
    <x v="2"/>
    <s v="US"/>
    <s v="USD"/>
    <x v="3979"/>
    <x v="4001"/>
    <b v="0"/>
    <n v="0"/>
    <b v="0"/>
    <s v="music/jazz"/>
    <n v="0"/>
    <n v="0"/>
    <x v="7"/>
    <s v="jazz"/>
    <x v="4001"/>
    <d v="2012-05-14T19:44:55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980"/>
    <x v="4002"/>
    <b v="0"/>
    <n v="0"/>
    <b v="0"/>
    <s v="photography/nature"/>
    <n v="0"/>
    <n v="0"/>
    <x v="2"/>
    <s v="nature"/>
    <x v="4002"/>
    <d v="2015-08-02T06:03:1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981"/>
    <x v="4003"/>
    <b v="0"/>
    <n v="0"/>
    <b v="0"/>
    <s v="food/food trucks"/>
    <n v="0"/>
    <n v="0"/>
    <x v="4"/>
    <s v="food trucks"/>
    <x v="4003"/>
    <d v="2015-08-08T04:04:52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982"/>
    <x v="4004"/>
    <b v="0"/>
    <n v="0"/>
    <b v="0"/>
    <s v="food/restaurants"/>
    <n v="0"/>
    <n v="0"/>
    <x v="4"/>
    <s v="restaurants"/>
    <x v="4004"/>
    <d v="2014-08-14T22:50:34"/>
    <x v="9"/>
  </r>
  <r>
    <n v="2563"/>
    <s v="Phoenix Pearl Boba Tea Truck (Canceled)"/>
    <s v="Michigan based bubble tea and specialty ice cream food truck"/>
    <n v="20000"/>
    <n v="0"/>
    <x v="1"/>
    <s v="US"/>
    <s v="USD"/>
    <x v="3983"/>
    <x v="4005"/>
    <b v="0"/>
    <n v="0"/>
    <b v="0"/>
    <s v="food/food trucks"/>
    <n v="0"/>
    <n v="0"/>
    <x v="4"/>
    <s v="food trucks"/>
    <x v="4005"/>
    <d v="2015-07-30T03:20:51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984"/>
    <x v="4006"/>
    <b v="0"/>
    <n v="0"/>
    <b v="0"/>
    <s v="theater/plays"/>
    <n v="0"/>
    <n v="0"/>
    <x v="6"/>
    <s v="plays"/>
    <x v="4006"/>
    <d v="2015-12-17T22:05:50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85"/>
    <x v="4007"/>
    <b v="0"/>
    <n v="0"/>
    <b v="0"/>
    <s v="theater/plays"/>
    <n v="0"/>
    <n v="0"/>
    <x v="6"/>
    <s v="plays"/>
    <x v="4007"/>
    <d v="2016-12-01T07:18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3986"/>
    <x v="4008"/>
    <b v="0"/>
    <n v="0"/>
    <b v="0"/>
    <s v="theater/plays"/>
    <n v="0"/>
    <n v="0"/>
    <x v="6"/>
    <s v="plays"/>
    <x v="4008"/>
    <d v="2015-12-14T00:36:1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3987"/>
    <x v="4009"/>
    <b v="0"/>
    <n v="0"/>
    <b v="0"/>
    <s v="theater/plays"/>
    <n v="0"/>
    <n v="0"/>
    <x v="6"/>
    <s v="plays"/>
    <x v="4009"/>
    <d v="2016-12-26T19:18:51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988"/>
    <x v="4010"/>
    <b v="0"/>
    <n v="0"/>
    <b v="0"/>
    <s v="food/restaurants"/>
    <n v="0"/>
    <n v="0"/>
    <x v="4"/>
    <s v="restaurants"/>
    <x v="4010"/>
    <d v="2014-11-29T16:40:52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989"/>
    <x v="4011"/>
    <b v="0"/>
    <n v="0"/>
    <b v="0"/>
    <s v="film &amp; video/drama"/>
    <n v="0"/>
    <n v="0"/>
    <x v="5"/>
    <s v="drama"/>
    <x v="4011"/>
    <d v="2015-07-10T22:08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990"/>
    <x v="4012"/>
    <b v="0"/>
    <n v="0"/>
    <b v="0"/>
    <s v="technology/web"/>
    <n v="0"/>
    <n v="0"/>
    <x v="0"/>
    <s v="web"/>
    <x v="4012"/>
    <d v="2015-07-10T18:50:49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991"/>
    <x v="4013"/>
    <b v="0"/>
    <n v="0"/>
    <b v="0"/>
    <s v="technology/web"/>
    <n v="0"/>
    <n v="0"/>
    <x v="0"/>
    <s v="web"/>
    <x v="4013"/>
    <d v="2017-03-26T20:29:37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x v="3992"/>
    <x v="4014"/>
    <b v="0"/>
    <n v="0"/>
    <b v="0"/>
    <s v="games/video games"/>
    <n v="0"/>
    <n v="0"/>
    <x v="3"/>
    <s v="video games"/>
    <x v="4014"/>
    <d v="2011-10-28T20:56:4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993"/>
    <x v="4015"/>
    <b v="0"/>
    <n v="0"/>
    <b v="0"/>
    <s v="food/food trucks"/>
    <n v="0"/>
    <n v="0"/>
    <x v="4"/>
    <s v="food trucks"/>
    <x v="4015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994"/>
    <x v="4016"/>
    <b v="0"/>
    <n v="0"/>
    <b v="0"/>
    <s v="food/food trucks"/>
    <n v="0"/>
    <n v="0"/>
    <x v="4"/>
    <s v="food trucks"/>
    <x v="4016"/>
    <d v="2015-09-07T02:27:43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995"/>
    <x v="4017"/>
    <b v="0"/>
    <n v="0"/>
    <b v="0"/>
    <s v="music/world music"/>
    <n v="0"/>
    <n v="0"/>
    <x v="7"/>
    <s v="world music"/>
    <x v="4017"/>
    <d v="2012-08-24T06:47:45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996"/>
    <x v="4018"/>
    <b v="0"/>
    <n v="0"/>
    <b v="0"/>
    <s v="publishing/translations"/>
    <n v="0"/>
    <n v="0"/>
    <x v="1"/>
    <s v="translations"/>
    <x v="4018"/>
    <d v="2017-04-15T15:42:27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997"/>
    <x v="4019"/>
    <b v="0"/>
    <n v="0"/>
    <b v="0"/>
    <s v="technology/web"/>
    <n v="0"/>
    <n v="0"/>
    <x v="0"/>
    <s v="web"/>
    <x v="4019"/>
    <d v="2016-02-10T19:30:11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998"/>
    <x v="4020"/>
    <b v="0"/>
    <n v="0"/>
    <b v="0"/>
    <s v="theater/spaces"/>
    <n v="0"/>
    <n v="0"/>
    <x v="6"/>
    <s v="spaces"/>
    <x v="4020"/>
    <d v="2014-09-29T15:16:24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999"/>
    <x v="4021"/>
    <b v="0"/>
    <n v="0"/>
    <b v="0"/>
    <s v="theater/plays"/>
    <n v="0"/>
    <n v="0"/>
    <x v="6"/>
    <s v="plays"/>
    <x v="4021"/>
    <d v="2017-03-27T23:58:54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4000"/>
    <x v="4022"/>
    <b v="0"/>
    <n v="0"/>
    <b v="0"/>
    <s v="theater/musical"/>
    <n v="0"/>
    <n v="0"/>
    <x v="6"/>
    <s v="musical"/>
    <x v="4022"/>
    <d v="2015-11-17T04:27:19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4001"/>
    <x v="4023"/>
    <b v="0"/>
    <n v="0"/>
    <b v="0"/>
    <s v="theater/plays"/>
    <n v="0"/>
    <n v="0"/>
    <x v="6"/>
    <s v="plays"/>
    <x v="4023"/>
    <d v="2014-07-14T15:37:44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4002"/>
    <x v="4024"/>
    <b v="0"/>
    <n v="0"/>
    <b v="0"/>
    <s v="film &amp; video/drama"/>
    <n v="0"/>
    <n v="0"/>
    <x v="5"/>
    <s v="drama"/>
    <x v="4024"/>
    <d v="2016-12-30T09:00:00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4003"/>
    <x v="4025"/>
    <b v="0"/>
    <n v="0"/>
    <b v="0"/>
    <s v="technology/web"/>
    <n v="0"/>
    <n v="0"/>
    <x v="0"/>
    <s v="web"/>
    <x v="4025"/>
    <d v="2015-10-17T14:52:58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4004"/>
    <x v="4026"/>
    <b v="0"/>
    <n v="0"/>
    <b v="0"/>
    <s v="film &amp; video/drama"/>
    <n v="0"/>
    <n v="0"/>
    <x v="5"/>
    <s v="drama"/>
    <x v="4026"/>
    <d v="2015-07-09T21:27:21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005"/>
    <x v="4027"/>
    <b v="0"/>
    <n v="0"/>
    <b v="0"/>
    <s v="film &amp; video/animation"/>
    <n v="0"/>
    <n v="0"/>
    <x v="5"/>
    <s v="animation"/>
    <x v="4027"/>
    <d v="2015-05-20T17:25:38"/>
    <x v="9"/>
  </r>
  <r>
    <n v="1569"/>
    <s v="to be removed (Canceled)"/>
    <s v="to be removed"/>
    <n v="30000"/>
    <n v="0"/>
    <x v="1"/>
    <s v="US"/>
    <s v="USD"/>
    <x v="4006"/>
    <x v="4028"/>
    <b v="0"/>
    <n v="0"/>
    <b v="0"/>
    <s v="publishing/art books"/>
    <n v="0"/>
    <n v="0"/>
    <x v="1"/>
    <s v="art books"/>
    <x v="4028"/>
    <d v="2013-05-25T16:18:34"/>
    <x v="9"/>
  </r>
  <r>
    <n v="2379"/>
    <s v="SelectCooks.com (Canceled)"/>
    <s v="Selectcooks.com is a community marketplace for people to list, find and hire chefs."/>
    <n v="30000"/>
    <n v="0"/>
    <x v="1"/>
    <s v="US"/>
    <s v="USD"/>
    <x v="4007"/>
    <x v="4029"/>
    <b v="0"/>
    <n v="0"/>
    <b v="0"/>
    <s v="technology/web"/>
    <n v="0"/>
    <n v="0"/>
    <x v="0"/>
    <s v="web"/>
    <x v="4029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4008"/>
    <x v="4030"/>
    <b v="0"/>
    <n v="0"/>
    <b v="0"/>
    <s v="technology/web"/>
    <n v="0"/>
    <n v="0"/>
    <x v="0"/>
    <s v="web"/>
    <x v="4030"/>
    <d v="2015-01-10T20:07:04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4009"/>
    <x v="4031"/>
    <b v="0"/>
    <n v="0"/>
    <b v="0"/>
    <s v="food/food trucks"/>
    <n v="0"/>
    <n v="0"/>
    <x v="4"/>
    <s v="food trucks"/>
    <x v="4031"/>
    <d v="2015-04-13T02:51:57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4010"/>
    <x v="4032"/>
    <b v="0"/>
    <n v="0"/>
    <b v="0"/>
    <s v="food/food trucks"/>
    <n v="0"/>
    <n v="0"/>
    <x v="4"/>
    <s v="food trucks"/>
    <x v="4032"/>
    <d v="2014-09-30T23:23:43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4011"/>
    <x v="4033"/>
    <b v="0"/>
    <n v="0"/>
    <b v="0"/>
    <s v="theater/plays"/>
    <n v="0"/>
    <n v="0"/>
    <x v="6"/>
    <s v="plays"/>
    <x v="4033"/>
    <d v="2014-10-18T04:59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12"/>
    <x v="4034"/>
    <b v="0"/>
    <n v="0"/>
    <b v="0"/>
    <s v="theater/musical"/>
    <n v="0"/>
    <n v="0"/>
    <x v="6"/>
    <s v="musical"/>
    <x v="4034"/>
    <d v="2016-09-03T10:00:00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13"/>
    <x v="4035"/>
    <b v="0"/>
    <n v="0"/>
    <b v="0"/>
    <s v="theater/musical"/>
    <n v="0"/>
    <n v="0"/>
    <x v="6"/>
    <s v="musical"/>
    <x v="4035"/>
    <d v="2016-01-31T23:03:00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4014"/>
    <x v="4036"/>
    <b v="0"/>
    <n v="0"/>
    <b v="0"/>
    <s v="theater/plays"/>
    <n v="0"/>
    <n v="0"/>
    <x v="6"/>
    <s v="plays"/>
    <x v="4036"/>
    <d v="2014-09-07T07:48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4015"/>
    <x v="4037"/>
    <b v="0"/>
    <n v="0"/>
    <b v="0"/>
    <s v="technology/web"/>
    <n v="0"/>
    <n v="0"/>
    <x v="0"/>
    <s v="web"/>
    <x v="4037"/>
    <d v="2017-01-10T08:57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x v="4016"/>
    <x v="4038"/>
    <b v="0"/>
    <n v="0"/>
    <b v="0"/>
    <s v="food/restaurants"/>
    <n v="0"/>
    <n v="0"/>
    <x v="4"/>
    <s v="restaurants"/>
    <x v="4038"/>
    <d v="2014-11-15T01:22:14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4017"/>
    <x v="4039"/>
    <b v="0"/>
    <n v="0"/>
    <b v="0"/>
    <s v="food/food trucks"/>
    <n v="0"/>
    <n v="0"/>
    <x v="4"/>
    <s v="food trucks"/>
    <x v="4039"/>
    <d v="2014-08-21T23:32:28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4018"/>
    <x v="4040"/>
    <b v="0"/>
    <n v="0"/>
    <b v="0"/>
    <s v="publishing/translations"/>
    <n v="0"/>
    <n v="0"/>
    <x v="1"/>
    <s v="translations"/>
    <x v="4040"/>
    <d v="2015-12-02T17:25:00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4019"/>
    <x v="4041"/>
    <b v="0"/>
    <n v="0"/>
    <b v="0"/>
    <s v="journalism/audio"/>
    <n v="0"/>
    <n v="0"/>
    <x v="8"/>
    <s v="audio"/>
    <x v="4041"/>
    <d v="2015-03-26T00:00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4020"/>
    <x v="4042"/>
    <b v="0"/>
    <n v="0"/>
    <b v="0"/>
    <s v="games/mobile games"/>
    <n v="0"/>
    <n v="0"/>
    <x v="3"/>
    <s v="mobile games"/>
    <x v="4042"/>
    <d v="2015-12-24T21:47:48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4021"/>
    <x v="4043"/>
    <b v="0"/>
    <n v="0"/>
    <b v="0"/>
    <s v="publishing/translations"/>
    <n v="0"/>
    <n v="0"/>
    <x v="1"/>
    <s v="translations"/>
    <x v="4043"/>
    <d v="2015-07-20T18:43:48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4022"/>
    <x v="4044"/>
    <b v="0"/>
    <n v="0"/>
    <b v="0"/>
    <s v="food/food trucks"/>
    <n v="0"/>
    <n v="0"/>
    <x v="4"/>
    <s v="food trucks"/>
    <x v="4044"/>
    <d v="2014-08-01T00:58:19"/>
    <x v="9"/>
  </r>
  <r>
    <n v="2507"/>
    <s v="Help Cafe Talavera get a New Kitchen!"/>
    <s v="Unique dishes for a unique city!."/>
    <n v="42850"/>
    <n v="0"/>
    <x v="2"/>
    <s v="US"/>
    <s v="USD"/>
    <x v="4023"/>
    <x v="4045"/>
    <b v="0"/>
    <n v="0"/>
    <b v="0"/>
    <s v="food/restaurants"/>
    <n v="0"/>
    <n v="0"/>
    <x v="4"/>
    <s v="restaurants"/>
    <x v="4045"/>
    <d v="2015-05-11T01:45:0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4024"/>
    <x v="4046"/>
    <b v="0"/>
    <n v="0"/>
    <b v="0"/>
    <s v="technology/web"/>
    <n v="0"/>
    <n v="0"/>
    <x v="0"/>
    <s v="web"/>
    <x v="4046"/>
    <d v="2016-01-09T14:48:16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4025"/>
    <x v="4047"/>
    <b v="0"/>
    <n v="0"/>
    <b v="0"/>
    <s v="film &amp; video/drama"/>
    <n v="0"/>
    <n v="0"/>
    <x v="5"/>
    <s v="drama"/>
    <x v="4047"/>
    <d v="2014-12-16T08:52:47"/>
    <x v="9"/>
  </r>
  <r>
    <n v="221"/>
    <s v="Archetypes"/>
    <s v="Film about Schizophrenia with Surreal Twists!"/>
    <n v="50000"/>
    <n v="0"/>
    <x v="2"/>
    <s v="US"/>
    <s v="USD"/>
    <x v="4026"/>
    <x v="4048"/>
    <b v="0"/>
    <n v="0"/>
    <b v="0"/>
    <s v="film &amp; video/drama"/>
    <n v="0"/>
    <n v="0"/>
    <x v="5"/>
    <s v="drama"/>
    <x v="4048"/>
    <d v="2015-03-28T19:06:04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027"/>
    <x v="4049"/>
    <b v="0"/>
    <n v="0"/>
    <b v="0"/>
    <s v="film &amp; video/animation"/>
    <n v="0"/>
    <n v="0"/>
    <x v="5"/>
    <s v="animation"/>
    <x v="4049"/>
    <d v="2016-12-25T15:16:34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4028"/>
    <x v="4050"/>
    <b v="0"/>
    <n v="0"/>
    <b v="0"/>
    <s v="technology/web"/>
    <n v="0"/>
    <n v="0"/>
    <x v="0"/>
    <s v="web"/>
    <x v="4050"/>
    <d v="2016-12-18T09:20:15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4029"/>
    <x v="4051"/>
    <b v="0"/>
    <n v="0"/>
    <b v="0"/>
    <s v="music/world music"/>
    <n v="0"/>
    <n v="0"/>
    <x v="7"/>
    <s v="world music"/>
    <x v="4051"/>
    <d v="2015-02-02T18:55:4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4030"/>
    <x v="4052"/>
    <b v="0"/>
    <n v="0"/>
    <b v="0"/>
    <s v="publishing/translations"/>
    <n v="0"/>
    <n v="0"/>
    <x v="1"/>
    <s v="translations"/>
    <x v="4052"/>
    <d v="2015-11-21T23:13:39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4031"/>
    <x v="4053"/>
    <b v="0"/>
    <n v="0"/>
    <b v="0"/>
    <s v="technology/web"/>
    <n v="0"/>
    <n v="0"/>
    <x v="0"/>
    <s v="web"/>
    <x v="4053"/>
    <d v="2017-01-03T20:12:50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4032"/>
    <x v="4054"/>
    <b v="0"/>
    <n v="0"/>
    <b v="0"/>
    <s v="technology/web"/>
    <n v="0"/>
    <n v="0"/>
    <x v="0"/>
    <s v="web"/>
    <x v="4054"/>
    <d v="2016-04-14T06:26:04"/>
    <x v="9"/>
  </r>
  <r>
    <n v="2894"/>
    <s v="How Could You Do This To Me (The Stage Play)"/>
    <s v="This Is A Story About A Woman A Man And A Woman"/>
    <n v="50000"/>
    <n v="0"/>
    <x v="2"/>
    <s v="US"/>
    <s v="USD"/>
    <x v="4033"/>
    <x v="4055"/>
    <b v="0"/>
    <n v="0"/>
    <b v="0"/>
    <s v="theater/plays"/>
    <n v="0"/>
    <n v="0"/>
    <x v="6"/>
    <s v="plays"/>
    <x v="4055"/>
    <d v="2015-04-03T22:40:15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4034"/>
    <x v="4056"/>
    <b v="0"/>
    <n v="0"/>
    <b v="0"/>
    <s v="theater/spaces"/>
    <n v="0"/>
    <n v="0"/>
    <x v="6"/>
    <s v="spaces"/>
    <x v="4056"/>
    <d v="2015-05-24T03:21:00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4035"/>
    <x v="4057"/>
    <b v="0"/>
    <n v="0"/>
    <b v="0"/>
    <s v="theater/spaces"/>
    <n v="0"/>
    <n v="0"/>
    <x v="6"/>
    <s v="spaces"/>
    <x v="4057"/>
    <d v="2016-04-03T14:36:51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4036"/>
    <x v="4058"/>
    <b v="0"/>
    <n v="0"/>
    <b v="0"/>
    <s v="film &amp; video/science fiction"/>
    <n v="0"/>
    <n v="0"/>
    <x v="5"/>
    <s v="science fiction"/>
    <x v="4058"/>
    <d v="2015-10-12T13:46:33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4037"/>
    <x v="4059"/>
    <b v="0"/>
    <n v="0"/>
    <b v="0"/>
    <s v="technology/web"/>
    <n v="0"/>
    <n v="0"/>
    <x v="0"/>
    <s v="web"/>
    <x v="4059"/>
    <d v="2015-06-18T19:03:35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4038"/>
    <x v="4060"/>
    <b v="0"/>
    <n v="0"/>
    <b v="0"/>
    <s v="film &amp; video/science fiction"/>
    <n v="0"/>
    <n v="0"/>
    <x v="5"/>
    <s v="science fiction"/>
    <x v="4060"/>
    <d v="2016-05-31T17:31:00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4039"/>
    <x v="4061"/>
    <b v="0"/>
    <n v="0"/>
    <b v="0"/>
    <s v="technology/web"/>
    <n v="0"/>
    <n v="0"/>
    <x v="0"/>
    <s v="web"/>
    <x v="4061"/>
    <d v="2015-05-28T00:13:17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4040"/>
    <x v="4062"/>
    <b v="0"/>
    <n v="0"/>
    <b v="0"/>
    <s v="theater/spaces"/>
    <n v="0"/>
    <n v="0"/>
    <x v="6"/>
    <s v="spaces"/>
    <x v="4062"/>
    <d v="2014-09-21T15:10:5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x v="4041"/>
    <x v="4063"/>
    <b v="0"/>
    <n v="0"/>
    <b v="0"/>
    <s v="theater/plays"/>
    <n v="0"/>
    <n v="0"/>
    <x v="6"/>
    <s v="plays"/>
    <x v="4063"/>
    <d v="2016-06-04T17:19:57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4042"/>
    <x v="4064"/>
    <b v="0"/>
    <n v="0"/>
    <b v="0"/>
    <s v="technology/web"/>
    <n v="0"/>
    <n v="0"/>
    <x v="0"/>
    <s v="web"/>
    <x v="4064"/>
    <d v="2016-01-19T13:27:17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4043"/>
    <x v="4065"/>
    <b v="0"/>
    <n v="0"/>
    <b v="0"/>
    <s v="theater/spaces"/>
    <n v="0"/>
    <n v="0"/>
    <x v="6"/>
    <s v="spaces"/>
    <x v="4065"/>
    <d v="2016-05-08T17:41:57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4044"/>
    <x v="4066"/>
    <b v="0"/>
    <n v="0"/>
    <b v="0"/>
    <s v="food/food trucks"/>
    <n v="0"/>
    <n v="0"/>
    <x v="4"/>
    <s v="food trucks"/>
    <x v="4066"/>
    <d v="2015-01-12T02:36:3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4045"/>
    <x v="4067"/>
    <b v="0"/>
    <n v="0"/>
    <b v="0"/>
    <s v="film &amp; video/drama"/>
    <n v="0"/>
    <n v="0"/>
    <x v="5"/>
    <s v="drama"/>
    <x v="4067"/>
    <d v="2015-03-19T08:28:43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046"/>
    <x v="4068"/>
    <b v="0"/>
    <n v="0"/>
    <b v="0"/>
    <s v="film &amp; video/animation"/>
    <n v="0"/>
    <n v="0"/>
    <x v="5"/>
    <s v="animation"/>
    <x v="4068"/>
    <d v="2011-08-10T03:02:21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4047"/>
    <x v="4069"/>
    <b v="0"/>
    <n v="0"/>
    <b v="0"/>
    <s v="technology/web"/>
    <n v="0"/>
    <n v="0"/>
    <x v="0"/>
    <s v="web"/>
    <x v="4069"/>
    <d v="2015-03-15T18:00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4048"/>
    <x v="4070"/>
    <b v="0"/>
    <n v="0"/>
    <b v="0"/>
    <s v="technology/web"/>
    <n v="0"/>
    <n v="0"/>
    <x v="0"/>
    <s v="web"/>
    <x v="4070"/>
    <d v="2017-02-25T23:04:0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4049"/>
    <x v="4071"/>
    <b v="0"/>
    <n v="0"/>
    <b v="0"/>
    <s v="technology/wearables"/>
    <n v="0"/>
    <n v="0"/>
    <x v="0"/>
    <s v="wearables"/>
    <x v="4071"/>
    <d v="2016-12-14T18:3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4050"/>
    <x v="4072"/>
    <b v="0"/>
    <n v="0"/>
    <b v="0"/>
    <s v="music/jazz"/>
    <n v="0"/>
    <n v="0"/>
    <x v="7"/>
    <s v="jazz"/>
    <x v="4072"/>
    <d v="2014-01-24T00:07:25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4051"/>
    <x v="4073"/>
    <b v="0"/>
    <n v="0"/>
    <b v="0"/>
    <s v="food/restaurants"/>
    <n v="0"/>
    <n v="0"/>
    <x v="4"/>
    <s v="restaurants"/>
    <x v="4073"/>
    <d v="2016-02-01T10:43:33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4052"/>
    <x v="4074"/>
    <b v="0"/>
    <n v="0"/>
    <b v="0"/>
    <s v="food/restaurants"/>
    <n v="0"/>
    <n v="0"/>
    <x v="4"/>
    <s v="restaurants"/>
    <x v="4074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4053"/>
    <x v="4075"/>
    <b v="0"/>
    <n v="0"/>
    <b v="0"/>
    <s v="food/food trucks"/>
    <n v="0"/>
    <n v="0"/>
    <x v="4"/>
    <s v="food trucks"/>
    <x v="4075"/>
    <d v="2015-10-13T12:41:29"/>
    <x v="9"/>
  </r>
  <r>
    <n v="2780"/>
    <s v="Travel with baby"/>
    <s v="Turn the World with my kids, and then write a book with the advice for traveling with baby"/>
    <n v="100000"/>
    <n v="0"/>
    <x v="2"/>
    <s v="IT"/>
    <s v="EUR"/>
    <x v="4054"/>
    <x v="4076"/>
    <b v="0"/>
    <n v="0"/>
    <b v="0"/>
    <s v="publishing/children's books"/>
    <n v="0"/>
    <n v="0"/>
    <x v="1"/>
    <s v="children's books"/>
    <x v="4076"/>
    <d v="2017-03-10T10:44:48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4055"/>
    <x v="4077"/>
    <b v="0"/>
    <n v="0"/>
    <b v="0"/>
    <s v="theater/spaces"/>
    <n v="0"/>
    <n v="0"/>
    <x v="6"/>
    <s v="spaces"/>
    <x v="4077"/>
    <d v="2015-03-01T20:33:49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4056"/>
    <x v="4078"/>
    <b v="0"/>
    <n v="0"/>
    <b v="0"/>
    <s v="theater/musical"/>
    <n v="0"/>
    <n v="0"/>
    <x v="6"/>
    <s v="musical"/>
    <x v="4078"/>
    <d v="2015-12-13T20:59:56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x v="4057"/>
    <x v="4079"/>
    <b v="0"/>
    <n v="0"/>
    <b v="0"/>
    <s v="technology/web"/>
    <n v="0"/>
    <n v="0"/>
    <x v="0"/>
    <s v="web"/>
    <x v="4079"/>
    <d v="2015-08-26T00:18:5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4058"/>
    <x v="4080"/>
    <b v="0"/>
    <n v="0"/>
    <b v="0"/>
    <s v="technology/web"/>
    <n v="0"/>
    <n v="0"/>
    <x v="0"/>
    <s v="web"/>
    <x v="4080"/>
    <d v="2015-01-02T21:14:16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4059"/>
    <x v="4081"/>
    <b v="0"/>
    <n v="0"/>
    <b v="0"/>
    <s v="music/faith"/>
    <n v="0"/>
    <n v="0"/>
    <x v="7"/>
    <s v="faith"/>
    <x v="4081"/>
    <d v="2017-03-26T03:33:00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4060"/>
    <x v="4082"/>
    <b v="0"/>
    <n v="0"/>
    <b v="0"/>
    <s v="publishing/translations"/>
    <n v="0"/>
    <n v="0"/>
    <x v="1"/>
    <s v="translations"/>
    <x v="4082"/>
    <d v="2015-06-14T13:00:55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4061"/>
    <x v="4083"/>
    <b v="0"/>
    <n v="0"/>
    <b v="0"/>
    <s v="photography/people"/>
    <n v="0"/>
    <n v="0"/>
    <x v="2"/>
    <s v="people"/>
    <x v="4083"/>
    <d v="2014-07-10T19:40:11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4062"/>
    <x v="4084"/>
    <b v="0"/>
    <n v="0"/>
    <b v="0"/>
    <s v="film &amp; video/drama"/>
    <n v="0"/>
    <n v="0"/>
    <x v="5"/>
    <s v="drama"/>
    <x v="4084"/>
    <d v="2016-01-05T00:00:00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4063"/>
    <x v="4085"/>
    <b v="0"/>
    <n v="0"/>
    <b v="0"/>
    <s v="theater/plays"/>
    <n v="0"/>
    <n v="0"/>
    <x v="6"/>
    <s v="plays"/>
    <x v="4085"/>
    <d v="2015-07-16T17:51:19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4064"/>
    <x v="4086"/>
    <b v="0"/>
    <n v="0"/>
    <b v="0"/>
    <s v="theater/musical"/>
    <n v="0"/>
    <n v="0"/>
    <x v="6"/>
    <s v="musical"/>
    <x v="4086"/>
    <d v="2015-09-14T16:40:29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4065"/>
    <x v="4087"/>
    <b v="0"/>
    <n v="0"/>
    <b v="0"/>
    <s v="technology/web"/>
    <n v="0"/>
    <n v="0"/>
    <x v="0"/>
    <s v="web"/>
    <x v="4087"/>
    <d v="2015-12-29T00:16:40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4066"/>
    <x v="4088"/>
    <b v="0"/>
    <n v="0"/>
    <b v="0"/>
    <s v="photography/people"/>
    <n v="0"/>
    <n v="0"/>
    <x v="2"/>
    <s v="people"/>
    <x v="4088"/>
    <d v="2016-12-04T15:04:47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4067"/>
    <x v="4089"/>
    <b v="0"/>
    <n v="0"/>
    <b v="0"/>
    <s v="food/restaurants"/>
    <n v="0"/>
    <n v="0"/>
    <x v="4"/>
    <s v="restaurants"/>
    <x v="4089"/>
    <d v="2017-02-26T00:09:49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4068"/>
    <x v="4090"/>
    <b v="0"/>
    <n v="0"/>
    <b v="0"/>
    <s v="film &amp; video/science fiction"/>
    <n v="0"/>
    <n v="0"/>
    <x v="5"/>
    <s v="science fiction"/>
    <x v="4090"/>
    <d v="2015-03-20T03:45:3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4069"/>
    <x v="4091"/>
    <b v="0"/>
    <n v="0"/>
    <b v="0"/>
    <s v="publishing/translations"/>
    <n v="0"/>
    <n v="0"/>
    <x v="1"/>
    <s v="translations"/>
    <x v="4091"/>
    <d v="2015-05-22T05:25:0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4070"/>
    <x v="4092"/>
    <b v="0"/>
    <n v="0"/>
    <b v="0"/>
    <s v="games/mobile games"/>
    <n v="0"/>
    <n v="0"/>
    <x v="3"/>
    <s v="mobile games"/>
    <x v="4092"/>
    <d v="2015-01-26T07:12:21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4071"/>
    <x v="4093"/>
    <b v="0"/>
    <n v="0"/>
    <b v="0"/>
    <s v="music/faith"/>
    <n v="0"/>
    <n v="0"/>
    <x v="7"/>
    <s v="faith"/>
    <x v="4093"/>
    <d v="2017-04-01T00:40:1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4072"/>
    <x v="4094"/>
    <b v="0"/>
    <n v="0"/>
    <b v="0"/>
    <s v="film &amp; video/drama"/>
    <n v="0"/>
    <n v="0"/>
    <x v="5"/>
    <s v="drama"/>
    <x v="4094"/>
    <d v="2016-09-29T21:52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73"/>
    <x v="4095"/>
    <b v="0"/>
    <n v="0"/>
    <b v="0"/>
    <s v="theater/musical"/>
    <n v="0"/>
    <n v="0"/>
    <x v="6"/>
    <s v="musical"/>
    <x v="4095"/>
    <d v="2016-05-09T22:49:51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4074"/>
    <x v="4096"/>
    <b v="0"/>
    <n v="0"/>
    <b v="0"/>
    <s v="technology/web"/>
    <n v="0"/>
    <n v="0"/>
    <x v="0"/>
    <s v="web"/>
    <x v="4096"/>
    <d v="2015-08-11T18:37:08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x v="4075"/>
    <x v="4097"/>
    <b v="0"/>
    <n v="0"/>
    <b v="0"/>
    <s v="film &amp; video/drama"/>
    <n v="0"/>
    <n v="0"/>
    <x v="5"/>
    <s v="drama"/>
    <x v="4097"/>
    <d v="2015-11-26T23:55:45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4076"/>
    <x v="4098"/>
    <b v="0"/>
    <n v="0"/>
    <b v="0"/>
    <s v="technology/wearables"/>
    <n v="0"/>
    <n v="0"/>
    <x v="0"/>
    <s v="wearables"/>
    <x v="4098"/>
    <d v="2015-08-03T16:09:3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4077"/>
    <x v="4099"/>
    <b v="0"/>
    <n v="0"/>
    <b v="0"/>
    <s v="music/world music"/>
    <n v="0"/>
    <n v="0"/>
    <x v="7"/>
    <s v="world music"/>
    <x v="4099"/>
    <d v="2011-02-24T23:20:3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4078"/>
    <x v="4100"/>
    <b v="0"/>
    <n v="0"/>
    <b v="0"/>
    <s v="technology/space exploration"/>
    <n v="0"/>
    <n v="0"/>
    <x v="0"/>
    <s v="space exploration"/>
    <x v="4100"/>
    <d v="2016-07-15T06:57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4079"/>
    <x v="4101"/>
    <b v="0"/>
    <n v="0"/>
    <b v="0"/>
    <s v="technology/web"/>
    <n v="0"/>
    <n v="0"/>
    <x v="0"/>
    <s v="web"/>
    <x v="4101"/>
    <d v="2015-01-04T06:17:44"/>
    <x v="9"/>
  </r>
  <r>
    <n v="3061"/>
    <s v="Help Save Parkway Cinemas!"/>
    <s v="Save a historic Local theater."/>
    <n v="1000000"/>
    <n v="0"/>
    <x v="2"/>
    <s v="US"/>
    <s v="USD"/>
    <x v="4080"/>
    <x v="4102"/>
    <b v="0"/>
    <n v="0"/>
    <b v="0"/>
    <s v="theater/spaces"/>
    <n v="0"/>
    <n v="0"/>
    <x v="6"/>
    <s v="spaces"/>
    <x v="4102"/>
    <d v="2014-08-13T18:49:08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4081"/>
    <x v="4103"/>
    <b v="0"/>
    <n v="0"/>
    <b v="0"/>
    <s v="film &amp; video/drama"/>
    <n v="0"/>
    <n v="0"/>
    <x v="5"/>
    <s v="drama"/>
    <x v="4103"/>
    <d v="2016-05-22T01:05:00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4082"/>
    <x v="4104"/>
    <b v="0"/>
    <n v="0"/>
    <b v="0"/>
    <s v="film &amp; video/drama"/>
    <n v="0"/>
    <n v="0"/>
    <x v="5"/>
    <s v="drama"/>
    <x v="4104"/>
    <d v="2016-01-02T23:00:51"/>
    <x v="9"/>
  </r>
  <r>
    <n v="3125"/>
    <s v="N/A (Canceled)"/>
    <s v="N/A"/>
    <n v="1500000"/>
    <n v="0"/>
    <x v="1"/>
    <s v="US"/>
    <s v="USD"/>
    <x v="4083"/>
    <x v="4105"/>
    <b v="0"/>
    <n v="0"/>
    <b v="0"/>
    <s v="theater/spaces"/>
    <n v="0"/>
    <n v="0"/>
    <x v="6"/>
    <s v="spaces"/>
    <x v="4105"/>
    <d v="2016-01-07T04:57:52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4084"/>
    <x v="4106"/>
    <b v="0"/>
    <n v="0"/>
    <b v="0"/>
    <s v="film &amp; video/drama"/>
    <n v="0"/>
    <n v="0"/>
    <x v="5"/>
    <s v="drama"/>
    <x v="4106"/>
    <d v="2015-10-01T00:00:00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4085"/>
    <x v="4107"/>
    <b v="0"/>
    <n v="0"/>
    <b v="0"/>
    <s v="film &amp; video/drama"/>
    <n v="0"/>
    <n v="0"/>
    <x v="5"/>
    <s v="drama"/>
    <x v="4107"/>
    <d v="2015-07-10T16:05:32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4086"/>
    <x v="4108"/>
    <b v="0"/>
    <n v="0"/>
    <b v="0"/>
    <s v="theater/spaces"/>
    <n v="0"/>
    <n v="0"/>
    <x v="6"/>
    <s v="spaces"/>
    <x v="4108"/>
    <d v="2016-01-23T08:45:52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4087"/>
    <x v="4109"/>
    <b v="0"/>
    <n v="0"/>
    <b v="0"/>
    <s v="film &amp; video/drama"/>
    <n v="0"/>
    <n v="0"/>
    <x v="5"/>
    <s v="drama"/>
    <x v="4109"/>
    <d v="2015-07-10T05:38:46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088"/>
    <x v="4110"/>
    <b v="0"/>
    <n v="0"/>
    <b v="0"/>
    <s v="film &amp; video/animation"/>
    <n v="0"/>
    <n v="0"/>
    <x v="5"/>
    <s v="animation"/>
    <x v="4110"/>
    <d v="2016-10-13T00:50:3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4089"/>
    <x v="4111"/>
    <b v="0"/>
    <n v="0"/>
    <b v="0"/>
    <s v="publishing/translations"/>
    <n v="0"/>
    <n v="0"/>
    <x v="1"/>
    <s v="translations"/>
    <x v="4111"/>
    <d v="2014-11-30T23:45:00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4090"/>
    <x v="4112"/>
    <b v="0"/>
    <n v="0"/>
    <b v="0"/>
    <s v="theater/spaces"/>
    <n v="0"/>
    <n v="0"/>
    <x v="6"/>
    <s v="spaces"/>
    <x v="4112"/>
    <d v="2014-09-11T18:10:23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x v="4091"/>
    <x v="4113"/>
    <b v="0"/>
    <n v="0"/>
    <b v="0"/>
    <s v="film &amp; video/science fiction"/>
    <n v="0"/>
    <n v="0"/>
    <x v="5"/>
    <s v="science fiction"/>
    <x v="4113"/>
    <d v="2016-10-10T10:21:47"/>
    <x v="9"/>
  </r>
  <r>
    <m/>
    <m/>
    <m/>
    <m/>
    <m/>
    <x v="4"/>
    <m/>
    <m/>
    <x v="4092"/>
    <x v="4114"/>
    <m/>
    <m/>
    <m/>
    <m/>
    <m/>
    <m/>
    <x v="9"/>
    <m/>
    <x v="4114"/>
    <d v="1970-01-01T00:00:00"/>
    <x v="9"/>
  </r>
  <r>
    <m/>
    <m/>
    <m/>
    <m/>
    <m/>
    <x v="4"/>
    <m/>
    <m/>
    <x v="4092"/>
    <x v="4114"/>
    <m/>
    <m/>
    <m/>
    <m/>
    <m/>
    <m/>
    <x v="9"/>
    <m/>
    <x v="4115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2325C-BE3A-F148-A9D2-DDF668E2E638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79"/>
        <item x="2057"/>
        <item x="3861"/>
        <item x="3847"/>
        <item x="499"/>
        <item x="2222"/>
        <item x="2456"/>
        <item x="2662"/>
        <item x="1052"/>
        <item x="1831"/>
        <item x="2745"/>
        <item x="178"/>
        <item x="3274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900"/>
        <item x="1286"/>
        <item x="1720"/>
        <item x="1645"/>
        <item x="2804"/>
        <item x="2330"/>
        <item x="1647"/>
        <item x="1992"/>
        <item x="673"/>
        <item x="2937"/>
        <item x="643"/>
        <item x="677"/>
        <item x="3907"/>
        <item x="3806"/>
        <item x="1182"/>
        <item x="2058"/>
        <item x="626"/>
        <item x="703"/>
        <item x="3796"/>
        <item x="447"/>
        <item x="2297"/>
        <item x="2527"/>
        <item x="568"/>
        <item x="1411"/>
        <item x="2959"/>
        <item x="1180"/>
        <item x="1676"/>
        <item x="930"/>
        <item x="2982"/>
        <item x="3838"/>
        <item x="2765"/>
        <item x="1576"/>
        <item x="1126"/>
        <item x="3090"/>
        <item x="1285"/>
        <item x="445"/>
        <item x="1392"/>
        <item x="517"/>
        <item x="556"/>
        <item x="999"/>
        <item x="873"/>
        <item x="3226"/>
        <item x="2979"/>
        <item x="470"/>
        <item x="2769"/>
        <item x="1703"/>
        <item x="1200"/>
        <item x="1078"/>
        <item x="834"/>
        <item x="2663"/>
        <item x="1014"/>
        <item x="380"/>
        <item x="840"/>
        <item x="2149"/>
        <item x="1433"/>
        <item x="1281"/>
        <item x="586"/>
        <item x="2309"/>
        <item x="578"/>
        <item x="3228"/>
        <item x="4099"/>
        <item x="1786"/>
        <item x="2674"/>
        <item x="961"/>
        <item x="478"/>
        <item x="2403"/>
        <item x="791"/>
        <item x="2444"/>
        <item x="1584"/>
        <item x="1334"/>
        <item x="2596"/>
        <item x="3469"/>
        <item x="1381"/>
        <item x="87"/>
        <item x="1888"/>
        <item x="781"/>
        <item x="335"/>
        <item x="1654"/>
        <item x="717"/>
        <item x="871"/>
        <item x="2318"/>
        <item x="1398"/>
        <item x="1622"/>
        <item x="1546"/>
        <item x="806"/>
        <item x="2153"/>
        <item x="2214"/>
        <item x="735"/>
        <item x="2863"/>
        <item x="2675"/>
        <item x="1893"/>
        <item x="1211"/>
        <item x="1597"/>
        <item x="2079"/>
        <item x="2482"/>
        <item x="2270"/>
        <item x="2525"/>
        <item x="2003"/>
        <item x="3137"/>
        <item x="400"/>
        <item x="2193"/>
        <item x="135"/>
        <item x="3378"/>
        <item x="1482"/>
        <item x="2629"/>
        <item x="2228"/>
        <item x="1443"/>
        <item x="1499"/>
        <item x="1479"/>
        <item x="895"/>
        <item x="1774"/>
        <item x="2278"/>
        <item x="1096"/>
        <item x="3310"/>
        <item x="1815"/>
        <item x="3938"/>
        <item x="4068"/>
        <item x="2736"/>
        <item x="2672"/>
        <item x="3396"/>
        <item x="2358"/>
        <item x="1388"/>
        <item x="1118"/>
        <item x="2157"/>
        <item x="1049"/>
        <item x="1403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4"/>
        <item x="3205"/>
        <item x="987"/>
        <item x="3793"/>
        <item x="914"/>
        <item x="2112"/>
        <item x="858"/>
        <item x="1705"/>
        <item x="2833"/>
        <item x="1954"/>
        <item x="801"/>
        <item x="993"/>
        <item x="434"/>
        <item x="2062"/>
        <item x="824"/>
        <item x="208"/>
        <item x="3814"/>
        <item x="1282"/>
        <item x="2834"/>
        <item x="1337"/>
        <item x="2089"/>
        <item x="3571"/>
        <item x="865"/>
        <item x="1660"/>
        <item x="651"/>
        <item x="2093"/>
        <item x="2353"/>
        <item x="1849"/>
        <item x="1458"/>
        <item x="1327"/>
        <item x="1978"/>
        <item x="4014"/>
        <item x="3433"/>
        <item x="2142"/>
        <item x="3509"/>
        <item x="1871"/>
        <item x="1062"/>
        <item x="2013"/>
        <item x="106"/>
        <item x="1560"/>
        <item x="2317"/>
        <item x="2409"/>
        <item x="1001"/>
        <item x="1484"/>
        <item x="1745"/>
        <item x="243"/>
        <item x="2706"/>
        <item x="758"/>
        <item x="816"/>
        <item x="1216"/>
        <item x="815"/>
        <item x="913"/>
        <item x="776"/>
        <item x="319"/>
        <item x="2635"/>
        <item x="1565"/>
        <item x="1318"/>
        <item x="1512"/>
        <item x="528"/>
        <item x="3028"/>
        <item x="3007"/>
        <item x="411"/>
        <item x="979"/>
        <item x="396"/>
        <item x="525"/>
        <item x="94"/>
        <item x="1905"/>
        <item x="3377"/>
        <item x="3213"/>
        <item x="967"/>
        <item x="2947"/>
        <item x="3772"/>
        <item x="912"/>
        <item x="3810"/>
        <item x="1902"/>
        <item x="1769"/>
        <item x="909"/>
        <item x="2556"/>
        <item x="3275"/>
        <item x="1581"/>
        <item x="729"/>
        <item x="564"/>
        <item x="192"/>
        <item x="2451"/>
        <item x="1613"/>
        <item x="1055"/>
        <item x="2568"/>
        <item x="2250"/>
        <item x="3160"/>
        <item x="226"/>
        <item x="1757"/>
        <item x="2084"/>
        <item x="1854"/>
        <item x="1953"/>
        <item x="1437"/>
        <item x="3418"/>
        <item x="2828"/>
        <item x="684"/>
        <item x="176"/>
        <item x="719"/>
        <item x="631"/>
        <item x="2963"/>
        <item x="2707"/>
        <item x="609"/>
        <item x="2782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0"/>
        <item x="2497"/>
        <item x="1241"/>
        <item x="2932"/>
        <item x="2427"/>
        <item x="55"/>
        <item x="2578"/>
        <item x="264"/>
        <item x="1358"/>
        <item x="498"/>
        <item x="1024"/>
        <item x="2352"/>
        <item x="971"/>
        <item x="2201"/>
        <item x="852"/>
        <item x="3324"/>
        <item x="1060"/>
        <item x="1413"/>
        <item x="3009"/>
        <item x="943"/>
        <item x="1808"/>
        <item x="246"/>
        <item x="2314"/>
        <item x="1542"/>
        <item x="3724"/>
        <item x="2627"/>
        <item x="3453"/>
        <item x="910"/>
        <item x="3415"/>
        <item x="455"/>
        <item x="1805"/>
        <item x="1776"/>
        <item x="1173"/>
        <item x="3775"/>
        <item x="2170"/>
        <item x="1258"/>
        <item x="3788"/>
        <item x="2449"/>
        <item x="662"/>
        <item x="2467"/>
        <item x="2766"/>
        <item x="1402"/>
        <item x="1179"/>
        <item x="1475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1"/>
        <item x="2997"/>
        <item x="1022"/>
        <item x="1249"/>
        <item x="4001"/>
        <item x="1359"/>
        <item x="385"/>
        <item x="3173"/>
        <item x="217"/>
        <item x="44"/>
        <item x="2083"/>
        <item x="2327"/>
        <item x="2588"/>
        <item x="324"/>
        <item x="2491"/>
        <item x="2232"/>
        <item x="2095"/>
        <item x="1804"/>
        <item x="1057"/>
        <item x="3751"/>
        <item x="2329"/>
        <item x="3319"/>
        <item x="2498"/>
        <item x="2256"/>
        <item x="1294"/>
        <item x="1930"/>
        <item x="2432"/>
        <item x="1932"/>
        <item x="1938"/>
        <item x="2551"/>
        <item x="1722"/>
        <item x="7"/>
        <item x="1125"/>
        <item x="3912"/>
        <item x="3038"/>
        <item x="1986"/>
        <item x="153"/>
        <item x="3792"/>
        <item x="2526"/>
        <item x="531"/>
        <item x="3254"/>
        <item x="842"/>
        <item x="1867"/>
        <item x="2265"/>
        <item x="1378"/>
        <item x="2273"/>
        <item x="1132"/>
        <item x="2357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3789"/>
        <item x="847"/>
        <item x="554"/>
        <item x="1729"/>
        <item x="2661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9"/>
        <item x="2761"/>
        <item x="1169"/>
        <item x="3809"/>
        <item x="1130"/>
        <item x="1749"/>
        <item x="338"/>
        <item x="3750"/>
        <item x="855"/>
        <item x="216"/>
        <item x="2519"/>
        <item x="3777"/>
        <item x="2775"/>
        <item x="2640"/>
        <item x="485"/>
        <item x="992"/>
        <item x="2046"/>
        <item x="3425"/>
        <item x="4017"/>
        <item x="1718"/>
        <item x="3190"/>
        <item x="287"/>
        <item x="386"/>
        <item x="462"/>
        <item x="1259"/>
        <item x="622"/>
        <item x="168"/>
        <item x="3586"/>
        <item x="879"/>
        <item x="71"/>
        <item x="2070"/>
        <item x="1032"/>
        <item x="2196"/>
        <item x="972"/>
        <item x="70"/>
        <item x="3012"/>
        <item x="289"/>
        <item x="1456"/>
        <item x="2391"/>
        <item x="2993"/>
        <item x="2558"/>
        <item x="2698"/>
        <item x="1452"/>
        <item x="1385"/>
        <item x="590"/>
        <item x="1614"/>
        <item x="1958"/>
        <item x="3215"/>
        <item x="197"/>
        <item x="502"/>
        <item x="2835"/>
        <item x="1807"/>
        <item x="658"/>
        <item x="2452"/>
        <item x="2448"/>
        <item x="161"/>
        <item x="3094"/>
        <item x="2047"/>
        <item x="3318"/>
        <item x="318"/>
        <item x="301"/>
        <item x="581"/>
        <item x="637"/>
        <item x="2586"/>
        <item x="381"/>
        <item x="1911"/>
        <item x="3376"/>
        <item x="3850"/>
        <item x="686"/>
        <item x="1181"/>
        <item x="3872"/>
        <item x="467"/>
        <item x="2155"/>
        <item x="1746"/>
        <item x="2068"/>
        <item x="1732"/>
        <item x="3818"/>
        <item x="111"/>
        <item x="1520"/>
        <item x="1427"/>
        <item x="1612"/>
        <item x="2896"/>
        <item x="2474"/>
        <item x="850"/>
        <item x="2178"/>
        <item x="829"/>
        <item x="885"/>
        <item x="1148"/>
        <item x="3144"/>
        <item x="398"/>
        <item x="458"/>
        <item x="1085"/>
        <item x="3315"/>
        <item x="745"/>
        <item x="2601"/>
        <item x="878"/>
        <item x="883"/>
        <item x="2236"/>
        <item x="2633"/>
        <item x="1084"/>
        <item x="3350"/>
        <item x="1161"/>
        <item x="1843"/>
        <item x="3442"/>
        <item x="1939"/>
        <item x="2626"/>
        <item x="3996"/>
        <item x="702"/>
        <item x="37"/>
        <item x="901"/>
        <item x="420"/>
        <item x="1742"/>
        <item x="2092"/>
        <item x="1404"/>
        <item x="533"/>
        <item x="2185"/>
        <item x="2741"/>
        <item x="1951"/>
        <item x="2393"/>
        <item x="346"/>
        <item x="2311"/>
        <item x="2815"/>
        <item x="3993"/>
        <item x="169"/>
        <item x="822"/>
        <item x="407"/>
        <item x="755"/>
        <item x="1814"/>
        <item x="1226"/>
        <item x="2044"/>
        <item x="2310"/>
        <item x="2401"/>
        <item x="808"/>
        <item x="1350"/>
        <item x="1696"/>
        <item x="727"/>
        <item x="956"/>
        <item x="2160"/>
        <item x="2141"/>
        <item x="2617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8"/>
        <item x="138"/>
        <item x="0"/>
        <item x="101"/>
        <item x="1926"/>
        <item x="2410"/>
        <item x="83"/>
        <item x="1016"/>
        <item x="537"/>
        <item x="1319"/>
        <item x="3595"/>
        <item x="1578"/>
        <item x="1023"/>
        <item x="3027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2"/>
        <item x="1313"/>
        <item x="681"/>
        <item x="3118"/>
        <item x="1369"/>
        <item x="2518"/>
        <item x="2842"/>
        <item x="1335"/>
        <item x="309"/>
        <item x="2501"/>
        <item x="1269"/>
        <item x="802"/>
        <item x="1642"/>
        <item x="1706"/>
        <item x="3165"/>
        <item x="1207"/>
        <item x="1609"/>
        <item x="1202"/>
        <item x="1012"/>
        <item x="2446"/>
        <item x="225"/>
        <item x="805"/>
        <item x="2377"/>
        <item x="1680"/>
        <item x="597"/>
        <item x="58"/>
        <item x="513"/>
        <item x="9"/>
        <item x="4028"/>
        <item x="536"/>
        <item x="2033"/>
        <item x="302"/>
        <item x="2322"/>
        <item x="841"/>
        <item x="6"/>
        <item x="584"/>
        <item x="3018"/>
        <item x="259"/>
        <item x="558"/>
        <item x="2195"/>
        <item x="923"/>
        <item x="2299"/>
        <item x="3734"/>
        <item x="2355"/>
        <item x="2918"/>
        <item x="892"/>
        <item x="3835"/>
        <item x="3803"/>
        <item x="3877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76"/>
        <item x="109"/>
        <item x="1165"/>
        <item x="1040"/>
        <item x="367"/>
        <item x="43"/>
        <item x="1296"/>
        <item x="1391"/>
        <item x="1551"/>
        <item x="2488"/>
        <item x="3749"/>
        <item x="3444"/>
        <item x="348"/>
        <item x="867"/>
        <item x="3386"/>
        <item x="132"/>
        <item x="2283"/>
        <item x="866"/>
        <item x="2914"/>
        <item x="258"/>
        <item x="3584"/>
        <item x="1790"/>
        <item x="3390"/>
        <item x="1363"/>
        <item x="546"/>
        <item x="3230"/>
        <item x="339"/>
        <item x="332"/>
        <item x="3232"/>
        <item x="2105"/>
        <item x="1617"/>
        <item x="657"/>
        <item x="2094"/>
        <item x="1106"/>
        <item x="2589"/>
        <item x="1438"/>
        <item x="3613"/>
        <item x="706"/>
        <item x="253"/>
        <item x="3339"/>
        <item x="540"/>
        <item x="2504"/>
        <item x="3050"/>
        <item x="3436"/>
        <item x="119"/>
        <item x="2405"/>
        <item x="1065"/>
        <item x="1168"/>
        <item x="1341"/>
        <item x="3533"/>
        <item x="1599"/>
        <item x="1649"/>
        <item x="117"/>
        <item x="141"/>
        <item x="430"/>
        <item x="234"/>
        <item x="3314"/>
        <item x="221"/>
        <item x="2018"/>
        <item x="3307"/>
        <item x="3920"/>
        <item x="1625"/>
        <item x="1145"/>
        <item x="990"/>
        <item x="1198"/>
        <item x="701"/>
        <item x="1300"/>
        <item x="2287"/>
        <item x="3234"/>
        <item x="2060"/>
        <item x="924"/>
        <item x="2144"/>
        <item x="491"/>
        <item x="3720"/>
        <item x="1750"/>
        <item x="3113"/>
        <item x="3338"/>
        <item x="3222"/>
        <item x="1695"/>
        <item x="3061"/>
        <item x="864"/>
        <item x="1999"/>
        <item x="3008"/>
        <item x="2"/>
        <item x="875"/>
        <item x="403"/>
        <item x="3883"/>
        <item x="74"/>
        <item x="1910"/>
        <item x="56"/>
        <item x="3068"/>
        <item x="1682"/>
        <item x="2034"/>
        <item x="2434"/>
        <item x="1230"/>
        <item x="254"/>
        <item x="1224"/>
        <item x="130"/>
        <item x="3013"/>
        <item x="3066"/>
        <item x="2739"/>
        <item x="2818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5"/>
        <item x="2622"/>
        <item x="2156"/>
        <item x="276"/>
        <item x="1550"/>
        <item x="3057"/>
        <item x="553"/>
        <item x="100"/>
        <item x="685"/>
        <item x="2017"/>
        <item x="3268"/>
        <item x="1339"/>
        <item x="2220"/>
        <item x="379"/>
        <item x="113"/>
        <item x="261"/>
        <item x="1768"/>
        <item x="1424"/>
        <item x="2790"/>
        <item x="1195"/>
        <item x="3300"/>
        <item x="1976"/>
        <item x="2723"/>
        <item x="737"/>
        <item x="2313"/>
        <item x="3693"/>
        <item x="1418"/>
        <item x="1554"/>
        <item x="1287"/>
        <item x="2040"/>
        <item x="3998"/>
        <item x="2841"/>
        <item x="1877"/>
        <item x="4072"/>
        <item x="2925"/>
        <item x="1822"/>
        <item x="3272"/>
        <item x="973"/>
        <item x="222"/>
        <item x="1985"/>
        <item x="3616"/>
        <item x="2221"/>
        <item x="3535"/>
        <item x="3172"/>
        <item x="2768"/>
        <item x="2354"/>
        <item x="823"/>
        <item x="1882"/>
        <item x="2597"/>
        <item x="78"/>
        <item x="3309"/>
        <item x="3180"/>
        <item x="331"/>
        <item x="1975"/>
        <item x="1567"/>
        <item x="2483"/>
        <item x="2798"/>
        <item x="520"/>
        <item x="1361"/>
        <item x="80"/>
        <item x="984"/>
        <item x="448"/>
        <item x="501"/>
        <item x="2801"/>
        <item x="61"/>
        <item x="1533"/>
        <item x="2334"/>
        <item x="3053"/>
        <item x="950"/>
        <item x="3979"/>
        <item x="1260"/>
        <item x="542"/>
        <item x="3485"/>
        <item x="2145"/>
        <item x="3297"/>
        <item x="1839"/>
        <item x="644"/>
        <item x="2063"/>
        <item x="1972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1"/>
        <item x="1966"/>
        <item x="1928"/>
        <item x="1472"/>
        <item x="2887"/>
        <item x="1193"/>
        <item x="1137"/>
        <item x="3494"/>
        <item x="988"/>
        <item x="1460"/>
        <item x="320"/>
        <item x="1275"/>
        <item x="732"/>
        <item x="3580"/>
        <item x="959"/>
        <item x="2650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4"/>
        <item x="414"/>
        <item x="1583"/>
        <item x="1351"/>
        <item x="210"/>
        <item x="1166"/>
        <item x="1962"/>
        <item x="2281"/>
        <item x="427"/>
        <item x="16"/>
        <item x="64"/>
        <item x="2298"/>
        <item x="645"/>
        <item x="3618"/>
        <item x="1868"/>
        <item x="3447"/>
        <item x="2493"/>
        <item x="2071"/>
        <item x="1348"/>
        <item x="3837"/>
        <item x="1316"/>
        <item x="2076"/>
        <item x="1116"/>
        <item x="1051"/>
        <item x="3177"/>
        <item x="249"/>
        <item x="821"/>
        <item x="1784"/>
        <item x="1848"/>
        <item x="3032"/>
        <item x="1191"/>
        <item x="440"/>
        <item x="1561"/>
        <item x="1623"/>
        <item x="3426"/>
        <item x="1895"/>
        <item x="211"/>
        <item x="3416"/>
        <item x="602"/>
        <item x="268"/>
        <item x="2395"/>
        <item x="1659"/>
        <item x="881"/>
        <item x="3729"/>
        <item x="3304"/>
        <item x="2055"/>
        <item x="1562"/>
        <item x="3019"/>
        <item x="2623"/>
        <item x="2300"/>
        <item x="1305"/>
        <item x="3785"/>
        <item x="2428"/>
        <item x="1634"/>
        <item x="1652"/>
        <item x="3174"/>
        <item x="2192"/>
        <item x="1355"/>
        <item x="1630"/>
        <item x="1568"/>
        <item x="333"/>
        <item x="1026"/>
        <item x="1227"/>
        <item x="1509"/>
        <item x="443"/>
        <item x="1283"/>
        <item x="1263"/>
        <item x="3519"/>
        <item x="3916"/>
        <item x="942"/>
        <item x="1621"/>
        <item x="1724"/>
        <item x="4023"/>
        <item x="1315"/>
        <item x="1624"/>
        <item x="3762"/>
        <item x="532"/>
        <item x="2088"/>
        <item x="739"/>
        <item x="3717"/>
        <item x="155"/>
        <item x="780"/>
        <item x="641"/>
        <item x="2530"/>
        <item x="3737"/>
        <item x="2613"/>
        <item x="2641"/>
        <item x="2414"/>
        <item x="3767"/>
        <item x="665"/>
        <item x="2859"/>
        <item x="2616"/>
        <item x="2867"/>
        <item x="1548"/>
        <item x="2119"/>
        <item x="2499"/>
        <item x="2478"/>
        <item x="1338"/>
        <item x="2422"/>
        <item x="869"/>
        <item x="3153"/>
        <item x="1454"/>
        <item x="1574"/>
        <item x="880"/>
        <item x="1027"/>
        <item x="1931"/>
        <item x="751"/>
        <item x="167"/>
        <item x="3255"/>
        <item x="3783"/>
        <item x="567"/>
        <item x="2286"/>
        <item x="1399"/>
        <item x="716"/>
        <item x="402"/>
        <item x="559"/>
        <item x="1382"/>
        <item x="1782"/>
        <item x="1763"/>
        <item x="1176"/>
        <item x="3047"/>
        <item x="3393"/>
        <item x="697"/>
        <item x="2755"/>
        <item x="2480"/>
        <item x="2203"/>
        <item x="1785"/>
        <item x="1772"/>
        <item x="1875"/>
        <item x="1153"/>
        <item x="903"/>
        <item x="3648"/>
        <item x="522"/>
        <item x="2786"/>
        <item x="723"/>
        <item x="165"/>
        <item x="1219"/>
        <item x="1845"/>
        <item x="1579"/>
        <item x="2100"/>
        <item x="1093"/>
        <item x="3596"/>
        <item x="1421"/>
        <item x="2104"/>
        <item x="3006"/>
        <item x="2751"/>
        <item x="1103"/>
        <item x="3802"/>
        <item x="3770"/>
        <item x="795"/>
        <item x="1973"/>
        <item x="1331"/>
        <item x="1146"/>
        <item x="2389"/>
        <item x="2717"/>
        <item x="3298"/>
        <item x="1809"/>
        <item x="2455"/>
        <item x="1288"/>
        <item x="814"/>
        <item x="3588"/>
        <item x="1762"/>
        <item x="1155"/>
        <item x="2773"/>
        <item x="2781"/>
        <item x="3371"/>
        <item x="678"/>
        <item x="149"/>
        <item x="1879"/>
        <item x="63"/>
        <item x="4083"/>
        <item x="757"/>
        <item x="3042"/>
        <item x="3321"/>
        <item x="588"/>
        <item x="2398"/>
        <item x="2238"/>
        <item x="267"/>
        <item x="3380"/>
        <item x="3484"/>
        <item x="1907"/>
        <item x="3865"/>
        <item x="3"/>
        <item x="1601"/>
        <item x="3253"/>
        <item x="3811"/>
        <item x="1162"/>
        <item x="1663"/>
        <item x="604"/>
        <item x="1741"/>
        <item x="342"/>
        <item x="2540"/>
        <item x="728"/>
        <item x="316"/>
        <item x="1970"/>
        <item x="624"/>
        <item x="997"/>
        <item x="2231"/>
        <item x="1780"/>
        <item x="963"/>
        <item x="1557"/>
        <item x="2308"/>
        <item x="1119"/>
        <item x="3229"/>
        <item x="480"/>
        <item x="3578"/>
        <item x="353"/>
        <item x="3162"/>
        <item x="1018"/>
        <item x="1830"/>
        <item x="3044"/>
        <item x="3438"/>
        <item x="1370"/>
        <item x="3599"/>
        <item x="985"/>
        <item x="1163"/>
        <item x="3944"/>
        <item x="2879"/>
        <item x="792"/>
        <item x="2009"/>
        <item x="1572"/>
        <item x="2069"/>
        <item x="2378"/>
        <item x="3699"/>
        <item x="2419"/>
        <item x="2553"/>
        <item x="2475"/>
        <item x="1878"/>
        <item x="3225"/>
        <item x="3978"/>
        <item x="1394"/>
        <item x="2074"/>
        <item x="3411"/>
        <item x="849"/>
        <item x="3471"/>
        <item x="2466"/>
        <item x="1794"/>
        <item x="1712"/>
        <item x="1038"/>
        <item x="3455"/>
        <item x="2517"/>
        <item x="4044"/>
        <item x="1883"/>
        <item x="1640"/>
        <item x="2229"/>
        <item x="1765"/>
        <item x="3543"/>
        <item x="1798"/>
        <item x="3266"/>
        <item x="3265"/>
        <item x="616"/>
        <item x="1142"/>
        <item x="1175"/>
        <item x="2177"/>
        <item x="1172"/>
        <item x="3791"/>
        <item x="3892"/>
        <item x="91"/>
        <item x="687"/>
        <item x="1927"/>
        <item x="2659"/>
        <item x="3637"/>
        <item x="810"/>
        <item x="1556"/>
        <item x="2892"/>
        <item x="3623"/>
        <item x="3696"/>
        <item x="4036"/>
        <item x="740"/>
        <item x="3919"/>
        <item x="1053"/>
        <item x="1531"/>
        <item x="2890"/>
        <item x="1462"/>
        <item x="1314"/>
        <item x="1167"/>
        <item x="3924"/>
        <item x="3704"/>
        <item x="3735"/>
        <item x="2715"/>
        <item x="3164"/>
        <item x="2367"/>
        <item x="3547"/>
        <item x="1425"/>
        <item x="3414"/>
        <item x="2268"/>
        <item x="3278"/>
        <item x="3881"/>
        <item x="3985"/>
        <item x="2579"/>
        <item x="3500"/>
        <item x="3707"/>
        <item x="3460"/>
        <item x="3504"/>
        <item x="3871"/>
        <item x="2849"/>
        <item x="2335"/>
        <item x="3443"/>
        <item x="1896"/>
        <item x="3808"/>
        <item x="3758"/>
        <item x="3175"/>
        <item x="2048"/>
        <item x="2307"/>
        <item x="2793"/>
        <item x="1781"/>
        <item x="2303"/>
        <item x="3392"/>
        <item x="3224"/>
        <item x="3340"/>
        <item x="307"/>
        <item x="439"/>
        <item x="4102"/>
        <item x="722"/>
        <item x="891"/>
        <item x="2724"/>
        <item x="26"/>
        <item x="767"/>
        <item x="2605"/>
        <item x="454"/>
        <item x="2987"/>
        <item x="884"/>
        <item x="4004"/>
        <item x="3572"/>
        <item x="3932"/>
        <item x="2102"/>
        <item x="3787"/>
        <item x="198"/>
        <item x="3107"/>
        <item x="605"/>
        <item x="2241"/>
        <item x="3999"/>
        <item x="2871"/>
        <item x="3598"/>
        <item x="3766"/>
        <item x="173"/>
        <item x="3779"/>
        <item x="3478"/>
        <item x="3557"/>
        <item x="2961"/>
        <item x="627"/>
        <item x="1407"/>
        <item x="2855"/>
        <item x="1915"/>
        <item x="3246"/>
        <item x="1222"/>
        <item x="1431"/>
        <item x="3170"/>
        <item x="2545"/>
        <item x="3928"/>
        <item x="2559"/>
        <item x="2293"/>
        <item x="358"/>
        <item x="2891"/>
        <item x="3663"/>
        <item x="1309"/>
        <item x="1726"/>
        <item x="2244"/>
        <item x="32"/>
        <item x="4039"/>
        <item x="1111"/>
        <item x="4062"/>
        <item x="131"/>
        <item x="3083"/>
        <item x="3427"/>
        <item x="3069"/>
        <item x="939"/>
        <item x="1252"/>
        <item x="2883"/>
        <item x="3036"/>
        <item x="812"/>
        <item x="3482"/>
        <item x="2625"/>
        <item x="635"/>
        <item x="1303"/>
        <item x="2128"/>
        <item x="3902"/>
        <item x="764"/>
        <item x="3515"/>
        <item x="3579"/>
        <item x="3403"/>
        <item x="2101"/>
        <item x="3776"/>
        <item x="2988"/>
        <item x="3614"/>
        <item x="3725"/>
        <item x="607"/>
        <item x="2460"/>
        <item x="2255"/>
        <item x="1223"/>
        <item x="1114"/>
        <item x="4020"/>
        <item x="3508"/>
        <item x="3193"/>
        <item x="857"/>
        <item x="160"/>
        <item x="2385"/>
        <item x="2312"/>
        <item x="1483"/>
        <item x="2531"/>
        <item x="1290"/>
        <item x="1346"/>
        <item x="3249"/>
        <item x="2955"/>
        <item x="3991"/>
        <item x="3149"/>
        <item x="2324"/>
        <item x="2180"/>
        <item x="274"/>
        <item x="3399"/>
        <item x="3781"/>
        <item x="1708"/>
        <item x="3114"/>
        <item x="2233"/>
        <item x="922"/>
        <item x="3774"/>
        <item x="2832"/>
        <item x="2827"/>
        <item x="3141"/>
        <item x="2603"/>
        <item x="1650"/>
        <item x="3168"/>
        <item x="3328"/>
        <item x="3472"/>
        <item x="539"/>
        <item x="1952"/>
        <item x="3412"/>
        <item x="3342"/>
        <item x="526"/>
        <item x="1397"/>
        <item x="1538"/>
        <item x="2732"/>
        <item x="3048"/>
        <item x="352"/>
        <item x="1766"/>
        <item x="3523"/>
        <item x="175"/>
        <item x="3960"/>
        <item x="2379"/>
        <item x="4112"/>
        <item x="3553"/>
        <item x="424"/>
        <item x="1559"/>
        <item x="3702"/>
        <item x="3531"/>
        <item x="2262"/>
        <item x="1189"/>
        <item x="1043"/>
        <item x="2909"/>
        <item x="2276"/>
        <item x="510"/>
        <item x="2049"/>
        <item x="3760"/>
        <item x="1466"/>
        <item x="3356"/>
        <item x="255"/>
        <item x="2425"/>
        <item x="2684"/>
        <item x="2271"/>
        <item x="2836"/>
        <item x="3212"/>
        <item x="898"/>
        <item x="3214"/>
        <item x="3135"/>
        <item x="577"/>
        <item x="496"/>
        <item x="4015"/>
        <item x="2469"/>
        <item x="263"/>
        <item x="2282"/>
        <item x="3337"/>
        <item x="30"/>
        <item x="1909"/>
        <item x="3385"/>
        <item x="2364"/>
        <item x="1906"/>
        <item x="3344"/>
        <item x="3362"/>
        <item x="1716"/>
        <item x="2328"/>
        <item x="2359"/>
        <item x="2604"/>
        <item x="3060"/>
        <item x="3483"/>
        <item x="1405"/>
        <item x="3686"/>
        <item x="1042"/>
        <item x="409"/>
        <item x="693"/>
        <item x="3070"/>
        <item x="1529"/>
        <item x="3439"/>
        <item x="689"/>
        <item x="490"/>
        <item x="1963"/>
        <item x="1563"/>
        <item x="1152"/>
        <item x="2631"/>
        <item x="779"/>
        <item x="705"/>
        <item x="2852"/>
        <item x="3476"/>
        <item x="2602"/>
        <item x="2246"/>
        <item x="2590"/>
        <item x="1320"/>
        <item x="3997"/>
        <item x="3330"/>
        <item x="1307"/>
        <item x="2254"/>
        <item x="266"/>
        <item x="3456"/>
        <item x="2986"/>
        <item x="2143"/>
        <item x="1802"/>
        <item x="1108"/>
        <item x="1590"/>
        <item x="202"/>
        <item x="2868"/>
        <item x="1908"/>
        <item x="1739"/>
        <item x="3281"/>
        <item x="3299"/>
        <item x="576"/>
        <item x="639"/>
        <item x="2653"/>
        <item x="2500"/>
        <item x="3634"/>
        <item x="621"/>
        <item x="2561"/>
        <item x="1738"/>
        <item x="183"/>
        <item x="544"/>
        <item x="2197"/>
        <item x="392"/>
        <item x="1820"/>
        <item x="4032"/>
        <item x="1702"/>
        <item x="733"/>
        <item x="2021"/>
        <item x="40"/>
        <item x="1365"/>
        <item x="1998"/>
        <item x="1196"/>
        <item x="1828"/>
        <item x="1693"/>
        <item x="3893"/>
        <item x="3885"/>
        <item x="1591"/>
        <item x="110"/>
        <item x="212"/>
        <item x="3829"/>
        <item x="521"/>
        <item x="3468"/>
        <item x="127"/>
        <item x="2535"/>
        <item x="2624"/>
        <item x="1608"/>
        <item x="1691"/>
        <item x="2126"/>
        <item x="519"/>
        <item x="1178"/>
        <item x="1959"/>
        <item x="1251"/>
        <item x="1371"/>
        <item x="3858"/>
        <item x="1194"/>
        <item x="2708"/>
        <item x="3024"/>
        <item x="2123"/>
        <item x="868"/>
        <item x="1188"/>
        <item x="3643"/>
        <item x="1033"/>
        <item x="3742"/>
        <item x="874"/>
        <item x="2809"/>
        <item x="2406"/>
        <item x="3017"/>
        <item x="3703"/>
        <item x="3495"/>
        <item x="2830"/>
        <item x="356"/>
        <item x="3360"/>
        <item x="3748"/>
        <item x="656"/>
        <item x="2188"/>
        <item x="1956"/>
        <item x="3358"/>
        <item x="1441"/>
        <item x="2564"/>
        <item x="1493"/>
        <item x="3189"/>
        <item x="3216"/>
        <item x="2646"/>
        <item x="1229"/>
        <item x="3133"/>
        <item x="1268"/>
        <item x="125"/>
        <item x="3587"/>
        <item x="1925"/>
        <item x="214"/>
        <item x="1105"/>
        <item x="4111"/>
        <item x="3886"/>
        <item x="2086"/>
        <item x="3021"/>
        <item x="1302"/>
        <item x="336"/>
        <item x="3644"/>
        <item x="2807"/>
        <item x="3382"/>
        <item x="3723"/>
        <item x="300"/>
        <item x="911"/>
        <item x="3151"/>
        <item x="1209"/>
        <item x="2826"/>
        <item x="1516"/>
        <item x="1989"/>
        <item x="1833"/>
        <item x="4033"/>
        <item x="2381"/>
        <item x="2075"/>
        <item x="2938"/>
        <item x="2215"/>
        <item x="1210"/>
        <item x="1683"/>
        <item x="1160"/>
        <item x="1935"/>
        <item x="2041"/>
        <item x="741"/>
        <item x="2211"/>
        <item x="620"/>
        <item x="2924"/>
        <item x="3831"/>
        <item x="1154"/>
        <item x="3876"/>
        <item x="272"/>
        <item x="2611"/>
        <item x="980"/>
        <item x="3554"/>
        <item x="3716"/>
        <item x="3982"/>
        <item x="1619"/>
        <item x="3077"/>
        <item x="2647"/>
        <item x="2082"/>
        <item x="1171"/>
        <item x="4038"/>
        <item x="1866"/>
        <item x="3095"/>
        <item x="179"/>
        <item x="2106"/>
        <item x="368"/>
        <item x="3237"/>
        <item x="3462"/>
        <item x="2248"/>
        <item x="2127"/>
        <item x="1088"/>
        <item x="3626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18"/>
        <item x="215"/>
        <item x="3155"/>
        <item x="1453"/>
        <item x="1503"/>
        <item x="1589"/>
        <item x="3178"/>
        <item x="3430"/>
        <item x="3520"/>
        <item x="449"/>
        <item x="286"/>
        <item x="1240"/>
        <item x="1566"/>
        <item x="2779"/>
        <item x="3287"/>
        <item x="1967"/>
        <item x="2512"/>
        <item x="140"/>
        <item x="3336"/>
        <item x="3192"/>
        <item x="3227"/>
        <item x="3195"/>
        <item x="60"/>
        <item x="3880"/>
        <item x="3116"/>
        <item x="844"/>
        <item x="1243"/>
        <item x="1292"/>
        <item x="4010"/>
        <item x="3655"/>
        <item x="664"/>
        <item x="196"/>
        <item x="2038"/>
        <item x="1220"/>
        <item x="397"/>
        <item x="1185"/>
        <item x="468"/>
        <item x="2978"/>
        <item x="3379"/>
        <item x="3846"/>
        <item x="144"/>
        <item x="2908"/>
        <item x="1832"/>
        <item x="720"/>
        <item x="3197"/>
        <item x="3126"/>
        <item x="2823"/>
        <item x="115"/>
        <item x="1400"/>
        <item x="2503"/>
        <item x="2435"/>
        <item x="3235"/>
        <item x="2164"/>
        <item x="350"/>
        <item x="2991"/>
        <item x="535"/>
        <item x="3719"/>
        <item x="194"/>
        <item x="3813"/>
        <item x="2686"/>
        <item x="916"/>
        <item x="1488"/>
        <item x="464"/>
        <item x="163"/>
        <item x="1156"/>
        <item x="3541"/>
        <item x="3359"/>
        <item x="1233"/>
        <item x="2413"/>
        <item x="3423"/>
        <item x="1913"/>
        <item x="3680"/>
        <item x="2387"/>
        <item x="3964"/>
        <item x="3759"/>
        <item x="3080"/>
        <item x="3432"/>
        <item x="4030"/>
        <item x="1354"/>
        <item x="1524"/>
        <item x="436"/>
        <item x="96"/>
        <item x="340"/>
        <item x="3341"/>
        <item x="3975"/>
        <item x="3669"/>
        <item x="787"/>
        <item x="3037"/>
        <item x="3682"/>
        <item x="2399"/>
        <item x="4047"/>
        <item x="1756"/>
        <item x="299"/>
        <item x="3491"/>
        <item x="3179"/>
        <item x="3497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4101"/>
        <item x="3052"/>
        <item x="107"/>
        <item x="3001"/>
        <item x="1284"/>
        <item x="2315"/>
        <item x="3904"/>
        <item x="3040"/>
        <item x="3479"/>
        <item x="610"/>
        <item x="592"/>
        <item x="418"/>
        <item x="2630"/>
        <item x="3764"/>
        <item x="2903"/>
        <item x="3105"/>
        <item x="2494"/>
        <item x="661"/>
        <item x="3556"/>
        <item x="3566"/>
        <item x="2701"/>
        <item x="2237"/>
        <item x="2261"/>
        <item x="1450"/>
        <item x="3367"/>
        <item x="3347"/>
        <item x="129"/>
        <item x="3589"/>
        <item x="2948"/>
        <item x="2734"/>
        <item x="2388"/>
        <item x="3939"/>
        <item x="804"/>
        <item x="2407"/>
        <item x="1764"/>
        <item x="4080"/>
        <item x="3084"/>
        <item x="2928"/>
        <item x="3405"/>
        <item x="726"/>
        <item x="1816"/>
        <item x="1940"/>
        <item x="3782"/>
        <item x="366"/>
        <item x="2952"/>
        <item x="3065"/>
        <item x="906"/>
        <item x="461"/>
        <item x="1174"/>
        <item x="2416"/>
        <item x="1631"/>
        <item x="2721"/>
        <item x="896"/>
        <item x="3562"/>
        <item x="2158"/>
        <item x="2580"/>
        <item x="613"/>
        <item x="983"/>
        <item x="3582"/>
        <item x="4066"/>
        <item x="2289"/>
        <item x="919"/>
        <item x="1511"/>
        <item x="1681"/>
        <item x="614"/>
        <item x="612"/>
        <item x="3532"/>
        <item x="1690"/>
        <item x="2704"/>
        <item x="2749"/>
        <item x="2796"/>
        <item x="3014"/>
        <item x="2962"/>
        <item x="582"/>
        <item x="2645"/>
        <item x="2942"/>
        <item x="1837"/>
        <item x="3098"/>
        <item x="3093"/>
        <item x="3131"/>
        <item x="425"/>
        <item x="3825"/>
        <item x="1159"/>
        <item x="3449"/>
        <item x="2598"/>
        <item x="1324"/>
        <item x="1734"/>
        <item x="1835"/>
        <item x="3064"/>
        <item x="3990"/>
        <item x="4092"/>
        <item x="3463"/>
        <item x="2384"/>
        <item x="3490"/>
        <item x="1920"/>
        <item x="2210"/>
        <item x="1308"/>
        <item x="3732"/>
        <item x="2291"/>
        <item x="2234"/>
        <item x="3739"/>
        <item x="4051"/>
        <item x="2252"/>
        <item x="3673"/>
        <item x="3675"/>
        <item x="391"/>
        <item x="2024"/>
        <item x="617"/>
        <item x="2608"/>
        <item x="2219"/>
        <item x="2373"/>
        <item x="314"/>
        <item x="3565"/>
        <item x="2108"/>
        <item x="3558"/>
        <item x="2843"/>
        <item x="3101"/>
        <item x="2976"/>
        <item x="783"/>
        <item x="1044"/>
        <item x="2043"/>
        <item x="1186"/>
        <item x="1603"/>
        <item x="1664"/>
        <item x="2288"/>
        <item x="1496"/>
        <item x="1005"/>
        <item x="1846"/>
        <item x="3542"/>
        <item x="1965"/>
        <item x="3683"/>
        <item x="2666"/>
        <item x="2306"/>
        <item x="1095"/>
        <item x="975"/>
        <item x="3119"/>
        <item x="2171"/>
        <item x="955"/>
        <item x="573"/>
        <item x="3210"/>
        <item x="3593"/>
        <item x="3574"/>
        <item x="2152"/>
        <item x="2967"/>
        <item x="156"/>
        <item x="3233"/>
        <item x="2067"/>
        <item x="2634"/>
        <item x="3247"/>
        <item x="2176"/>
        <item x="3395"/>
        <item x="3843"/>
        <item x="2840"/>
        <item x="3845"/>
        <item x="3221"/>
        <item x="2731"/>
        <item x="3619"/>
        <item x="2476"/>
        <item x="2774"/>
        <item x="1206"/>
        <item x="2687"/>
        <item x="932"/>
        <item x="1468"/>
        <item x="2541"/>
        <item x="2557"/>
        <item x="2333"/>
        <item x="1262"/>
        <item x="948"/>
        <item x="3665"/>
        <item x="1423"/>
        <item x="2206"/>
        <item x="2226"/>
        <item x="2725"/>
        <item x="1343"/>
        <item x="3467"/>
        <item x="3718"/>
        <item x="2386"/>
        <item x="3594"/>
        <item x="3203"/>
        <item x="724"/>
        <item x="3901"/>
        <item x="3156"/>
        <item x="2776"/>
        <item x="2865"/>
        <item x="3208"/>
        <item x="3607"/>
        <item x="3695"/>
        <item x="1698"/>
        <item x="3010"/>
        <item x="3058"/>
        <item x="2981"/>
        <item x="4048"/>
        <item x="3653"/>
        <item x="3660"/>
        <item x="3918"/>
        <item x="3306"/>
        <item x="3277"/>
        <item x="2919"/>
        <item x="200"/>
        <item x="2230"/>
        <item x="3097"/>
        <item x="3051"/>
        <item x="1025"/>
        <item x="1797"/>
        <item x="3763"/>
        <item x="21"/>
        <item x="3611"/>
        <item x="3601"/>
        <item x="1747"/>
        <item x="3352"/>
        <item x="4077"/>
        <item x="1221"/>
        <item x="3684"/>
        <item x="3708"/>
        <item x="2216"/>
        <item x="2484"/>
        <item x="1384"/>
        <item x="2481"/>
        <item x="1876"/>
        <item x="3489"/>
        <item x="709"/>
        <item x="655"/>
        <item x="630"/>
        <item x="4055"/>
        <item x="1856"/>
        <item x="3402"/>
        <item x="3461"/>
        <item x="2028"/>
        <item x="1628"/>
        <item x="1553"/>
        <item x="1675"/>
        <item x="2995"/>
        <item x="1709"/>
        <item x="2787"/>
        <item x="3625"/>
        <item x="2800"/>
        <item x="827"/>
        <item x="3662"/>
        <item x="1041"/>
        <item x="2956"/>
        <item x="2929"/>
        <item x="1414"/>
        <item x="566"/>
        <item x="1298"/>
        <item x="145"/>
        <item x="648"/>
        <item x="3633"/>
        <item x="1362"/>
        <item x="3654"/>
        <item x="2829"/>
        <item x="836"/>
        <item x="3688"/>
        <item x="2614"/>
        <item x="2374"/>
        <item x="615"/>
        <item x="3706"/>
        <item x="3761"/>
        <item x="3909"/>
        <item x="3056"/>
        <item x="1534"/>
        <item x="4067"/>
        <item x="2714"/>
        <item x="1847"/>
        <item x="3372"/>
        <item x="4041"/>
        <item x="3207"/>
        <item x="3516"/>
        <item x="62"/>
        <item x="3511"/>
        <item x="886"/>
        <item x="104"/>
        <item x="1517"/>
        <item x="1748"/>
        <item x="416"/>
        <item x="1201"/>
        <item x="429"/>
        <item x="280"/>
        <item x="696"/>
        <item x="1981"/>
        <item x="2819"/>
        <item x="3671"/>
        <item x="1508"/>
        <item x="1395"/>
        <item x="3754"/>
        <item x="2543"/>
        <item x="4090"/>
        <item x="1540"/>
        <item x="2943"/>
        <item x="150"/>
        <item x="3063"/>
        <item x="833"/>
        <item x="2544"/>
        <item x="1770"/>
        <item x="2022"/>
        <item x="1046"/>
        <item x="1960"/>
        <item x="1522"/>
        <item x="3273"/>
        <item x="646"/>
        <item x="4069"/>
        <item x="2120"/>
        <item x="1535"/>
        <item x="2284"/>
        <item x="2889"/>
        <item x="1838"/>
        <item x="3128"/>
        <item x="1677"/>
        <item x="2369"/>
        <item x="3743"/>
        <item x="1082"/>
        <item x="3419"/>
        <item x="3524"/>
        <item x="3942"/>
        <item x="2532"/>
        <item x="2372"/>
        <item x="1827"/>
        <item x="2225"/>
        <item x="562"/>
        <item x="3677"/>
        <item x="2370"/>
        <item x="846"/>
        <item x="3410"/>
        <item x="3824"/>
        <item x="3957"/>
        <item x="1655"/>
        <item x="3591"/>
        <item x="1017"/>
        <item x="2426"/>
        <item x="3108"/>
        <item x="2245"/>
        <item x="1077"/>
        <item x="3548"/>
        <item x="2511"/>
        <item x="417"/>
        <item x="989"/>
        <item x="3401"/>
        <item x="1192"/>
        <item x="3147"/>
        <item x="3678"/>
        <item x="3496"/>
        <item x="826"/>
        <item x="1253"/>
        <item x="2716"/>
        <item x="3429"/>
        <item x="1615"/>
        <item x="1996"/>
        <item x="3458"/>
        <item x="1184"/>
        <item x="3963"/>
        <item x="634"/>
        <item x="2039"/>
        <item x="2972"/>
        <item x="3936"/>
        <item x="3615"/>
        <item x="304"/>
        <item x="3074"/>
        <item x="3981"/>
        <item x="2985"/>
        <item x="2718"/>
        <item x="747"/>
        <item x="36"/>
        <item x="2975"/>
        <item x="2760"/>
        <item x="28"/>
        <item x="794"/>
        <item x="2073"/>
        <item x="3100"/>
        <item x="1107"/>
        <item x="599"/>
        <item x="3780"/>
        <item x="3833"/>
        <item x="3099"/>
        <item x="2994"/>
        <item x="3089"/>
        <item x="1426"/>
        <item x="201"/>
        <item x="1955"/>
        <item x="85"/>
        <item x="3890"/>
        <item x="2888"/>
        <item x="2264"/>
        <item x="3139"/>
        <item x="245"/>
        <item x="3946"/>
        <item x="2935"/>
        <item x="2050"/>
        <item x="2032"/>
        <item x="2899"/>
        <item x="1898"/>
        <item x="2139"/>
        <item x="3627"/>
        <item x="19"/>
        <item x="4031"/>
        <item x="3828"/>
        <item x="2400"/>
        <item x="326"/>
        <item x="3348"/>
        <item x="2839"/>
        <item x="748"/>
        <item x="3200"/>
        <item x="3138"/>
        <item x="1991"/>
        <item x="3355"/>
        <item x="3284"/>
        <item x="1618"/>
        <item x="2730"/>
        <item x="1217"/>
        <item x="452"/>
        <item x="953"/>
        <item x="81"/>
        <item x="2162"/>
        <item x="1063"/>
        <item x="2363"/>
        <item x="3391"/>
        <item x="2415"/>
        <item x="2735"/>
        <item x="473"/>
        <item x="1261"/>
        <item x="1098"/>
        <item x="1353"/>
        <item x="3926"/>
        <item x="3976"/>
        <item x="3240"/>
        <item x="48"/>
        <item x="1380"/>
        <item x="1710"/>
        <item x="1526"/>
        <item x="3082"/>
        <item x="2996"/>
        <item x="2538"/>
        <item x="2799"/>
        <item x="1203"/>
        <item x="1004"/>
        <item x="3363"/>
        <item x="410"/>
        <item x="515"/>
        <item x="3959"/>
        <item x="2733"/>
        <item x="282"/>
        <item x="2524"/>
        <item x="2711"/>
        <item x="128"/>
        <item x="3862"/>
        <item x="3973"/>
        <item x="3931"/>
        <item x="2771"/>
        <item x="954"/>
        <item x="2477"/>
        <item x="2151"/>
        <item x="453"/>
        <item x="3104"/>
        <item x="1543"/>
        <item x="2740"/>
        <item x="227"/>
        <item x="3608"/>
        <item x="860"/>
        <item x="2873"/>
        <item x="1923"/>
        <item x="3815"/>
        <item x="3736"/>
        <item x="966"/>
        <item x="3915"/>
        <item x="3651"/>
        <item x="3252"/>
        <item x="3437"/>
        <item x="907"/>
        <item x="1735"/>
        <item x="2027"/>
        <item x="2677"/>
        <item x="2290"/>
        <item x="2012"/>
        <item x="3790"/>
        <item x="317"/>
        <item x="2699"/>
        <item x="3370"/>
        <item x="1653"/>
        <item x="2509"/>
        <item x="711"/>
        <item x="3797"/>
        <item x="708"/>
        <item x="777"/>
        <item x="889"/>
        <item x="2966"/>
        <item x="3658"/>
        <item x="672"/>
        <item x="3528"/>
        <item x="1299"/>
        <item x="1317"/>
        <item x="1736"/>
        <item x="3784"/>
        <item x="134"/>
        <item x="1495"/>
        <item x="2031"/>
        <item x="2251"/>
        <item x="328"/>
        <item x="3756"/>
        <item x="1971"/>
        <item x="3250"/>
        <item x="1639"/>
        <item x="4045"/>
        <item x="2005"/>
        <item x="2910"/>
        <item x="2274"/>
        <item x="3493"/>
        <item x="2591"/>
        <item x="3263"/>
        <item x="2696"/>
        <item x="3422"/>
        <item x="3687"/>
        <item x="3612"/>
        <item x="3294"/>
        <item x="958"/>
        <item x="3921"/>
        <item x="3864"/>
        <item x="2394"/>
        <item x="1789"/>
        <item x="3577"/>
        <item x="3502"/>
        <item x="761"/>
        <item x="2183"/>
        <item x="3270"/>
        <item x="1760"/>
        <item x="2550"/>
        <item x="2933"/>
        <item x="2744"/>
        <item x="1457"/>
        <item x="3771"/>
        <item x="236"/>
        <item x="2361"/>
        <item x="788"/>
        <item x="3041"/>
        <item x="2922"/>
        <item x="2187"/>
        <item x="793"/>
        <item x="4027"/>
        <item x="2396"/>
        <item x="2471"/>
        <item x="3842"/>
        <item x="446"/>
        <item x="171"/>
        <item x="3827"/>
        <item x="2999"/>
        <item x="3332"/>
        <item x="3111"/>
        <item x="377"/>
        <item x="2572"/>
        <item x="1408"/>
        <item x="4091"/>
        <item x="742"/>
        <item x="1633"/>
        <item x="82"/>
        <item x="116"/>
        <item x="4056"/>
        <item x="927"/>
        <item x="699"/>
        <item x="2336"/>
        <item x="1863"/>
        <item x="2166"/>
        <item x="2472"/>
        <item x="3537"/>
        <item x="2506"/>
        <item x="1851"/>
        <item x="3841"/>
        <item x="4061"/>
        <item x="3995"/>
        <item x="3201"/>
        <item x="3451"/>
        <item x="2920"/>
        <item x="3592"/>
        <item x="3217"/>
        <item x="1997"/>
        <item x="845"/>
        <item x="3003"/>
        <item x="2902"/>
        <item x="1661"/>
        <item x="3145"/>
        <item x="1372"/>
        <item x="1091"/>
        <item x="469"/>
        <item x="3127"/>
        <item x="1151"/>
        <item x="1518"/>
        <item x="3873"/>
        <item x="1212"/>
        <item x="1080"/>
        <item x="1489"/>
        <item x="3506"/>
        <item x="3231"/>
        <item x="1885"/>
        <item x="1604"/>
        <item x="1841"/>
        <item x="853"/>
        <item x="1280"/>
        <item x="1143"/>
        <item x="1569"/>
        <item x="2091"/>
        <item x="3243"/>
        <item x="2548"/>
        <item x="3629"/>
        <item x="649"/>
        <item x="3951"/>
        <item x="3029"/>
        <item x="561"/>
        <item x="3600"/>
        <item x="1824"/>
        <item x="3286"/>
        <item x="3005"/>
        <item x="3143"/>
        <item x="158"/>
        <item x="629"/>
        <item x="4109"/>
        <item x="2138"/>
        <item x="375"/>
        <item x="4107"/>
        <item x="2285"/>
        <item x="2759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29"/>
        <item x="1124"/>
        <item x="4082"/>
        <item x="334"/>
        <item x="2668"/>
        <item x="3958"/>
        <item x="2694"/>
        <item x="2390"/>
        <item x="2546"/>
        <item x="2113"/>
        <item x="2516"/>
        <item x="2510"/>
        <item x="3106"/>
        <item x="1273"/>
        <item x="2917"/>
        <item x="819"/>
        <item x="2539"/>
        <item x="1465"/>
        <item x="2059"/>
        <item x="3289"/>
        <item x="4059"/>
        <item x="2345"/>
        <item x="1692"/>
        <item x="1711"/>
        <item x="3055"/>
        <item x="572"/>
        <item x="3186"/>
        <item x="1036"/>
        <item x="1204"/>
        <item x="1067"/>
        <item x="2680"/>
        <item x="2014"/>
        <item x="494"/>
        <item x="2742"/>
        <item x="2505"/>
        <item x="1389"/>
        <item x="1375"/>
        <item x="789"/>
        <item x="1674"/>
        <item x="1914"/>
        <item x="1587"/>
        <item x="293"/>
        <item x="2052"/>
        <item x="3798"/>
        <item x="1117"/>
        <item x="2239"/>
        <item x="2907"/>
        <item x="3636"/>
        <item x="2767"/>
        <item x="164"/>
        <item x="2585"/>
        <item x="399"/>
        <item x="1865"/>
        <item x="3755"/>
        <item x="3526"/>
        <item x="3986"/>
        <item x="3903"/>
        <item x="3539"/>
        <item x="968"/>
        <item x="2951"/>
        <item x="4005"/>
        <item x="1880"/>
        <item x="1291"/>
        <item x="2165"/>
        <item x="1501"/>
        <item x="14"/>
        <item x="669"/>
        <item x="1374"/>
        <item x="1969"/>
        <item x="1519"/>
        <item x="3849"/>
        <item x="2893"/>
        <item x="574"/>
        <item x="2002"/>
        <item x="2001"/>
        <item x="2277"/>
        <item x="1870"/>
        <item x="2727"/>
        <item x="1270"/>
        <item x="1255"/>
        <item x="3501"/>
        <item x="1627"/>
        <item x="1478"/>
        <item x="2025"/>
        <item x="1274"/>
        <item x="93"/>
        <item x="660"/>
        <item x="3220"/>
        <item x="596"/>
        <item x="252"/>
        <item x="4003"/>
        <item x="3413"/>
        <item x="3351"/>
        <item x="3726"/>
        <item x="4026"/>
        <item x="3935"/>
        <item x="3031"/>
        <item x="1903"/>
        <item x="4012"/>
        <item x="3503"/>
        <item x="4011"/>
        <item x="1415"/>
        <item x="1558"/>
        <item x="917"/>
        <item x="3407"/>
        <item x="1638"/>
        <item x="1957"/>
        <item x="2797"/>
        <item x="3875"/>
        <item x="3039"/>
        <item x="1412"/>
        <item x="3181"/>
        <item x="1257"/>
        <item x="3470"/>
        <item x="3361"/>
        <item x="2610"/>
        <item x="915"/>
        <item x="1637"/>
        <item x="3452"/>
        <item x="1799"/>
        <item x="1811"/>
        <item x="2846"/>
        <item x="1455"/>
        <item x="4085"/>
        <item x="1689"/>
        <item x="1011"/>
        <item x="3822"/>
        <item x="1449"/>
        <item x="3906"/>
        <item x="3859"/>
        <item x="2430"/>
        <item x="3334"/>
        <item x="3521"/>
        <item x="3728"/>
        <item x="514"/>
        <item x="3148"/>
        <item x="3823"/>
        <item x="3365"/>
        <item x="1357"/>
        <item x="2683"/>
        <item x="3296"/>
        <item x="1336"/>
        <item x="1034"/>
        <item x="2520"/>
        <item x="1515"/>
        <item x="3667"/>
        <item x="4043"/>
        <item x="2209"/>
        <item x="2436"/>
        <item x="654"/>
        <item x="623"/>
        <item x="2838"/>
        <item x="3236"/>
        <item x="2537"/>
        <item x="1476"/>
        <item x="3239"/>
        <item x="365"/>
        <item x="3668"/>
        <item x="3241"/>
        <item x="281"/>
        <item x="3884"/>
        <item x="1345"/>
        <item x="3383"/>
        <item x="1897"/>
        <item x="2667"/>
        <item x="3989"/>
        <item x="3397"/>
        <item x="3753"/>
        <item x="3187"/>
        <item x="2066"/>
        <item x="3969"/>
        <item x="1245"/>
        <item x="2464"/>
        <item x="1801"/>
        <item x="3384"/>
        <item x="2301"/>
        <item x="1679"/>
        <item x="785"/>
        <item x="2420"/>
        <item x="1079"/>
        <item x="250"/>
        <item x="1582"/>
        <item x="1440"/>
        <item x="3353"/>
        <item x="1100"/>
        <item x="2326"/>
        <item x="3786"/>
        <item x="1205"/>
        <item x="1301"/>
        <item x="832"/>
        <item x="3269"/>
        <item x="2676"/>
        <item x="995"/>
        <item x="3721"/>
        <item x="4002"/>
        <item x="1272"/>
        <item x="2375"/>
        <item x="3130"/>
        <item x="516"/>
        <item x="4098"/>
        <item x="2431"/>
        <item x="1894"/>
        <item x="2473"/>
        <item x="3773"/>
        <item x="3869"/>
        <item x="1994"/>
        <item x="1527"/>
        <item x="2463"/>
        <item x="3110"/>
        <item x="1605"/>
        <item x="2408"/>
        <item x="2450"/>
        <item x="2632"/>
        <item x="1571"/>
        <item x="1073"/>
        <item x="2167"/>
        <item x="3870"/>
        <item x="2325"/>
        <item x="3054"/>
        <item x="3302"/>
        <item x="2824"/>
        <item x="949"/>
        <item x="3194"/>
        <item x="2791"/>
        <item x="1855"/>
        <item x="1030"/>
        <item x="3345"/>
        <item x="538"/>
        <item x="1066"/>
        <item x="1254"/>
        <item x="166"/>
        <item x="2709"/>
        <item x="2566"/>
        <item x="1886"/>
        <item x="4096"/>
        <item x="900"/>
        <item x="120"/>
        <item x="170"/>
        <item x="77"/>
        <item x="2620"/>
        <item x="20"/>
        <item x="3856"/>
        <item x="3349"/>
        <item x="2808"/>
        <item x="549"/>
        <item x="1852"/>
        <item x="426"/>
        <item x="98"/>
        <item x="1900"/>
        <item x="3507"/>
        <item x="1158"/>
        <item x="618"/>
        <item x="3459"/>
        <item x="2029"/>
        <item x="3129"/>
        <item x="1673"/>
        <item x="2710"/>
        <item x="1949"/>
        <item x="1539"/>
        <item x="2342"/>
        <item x="3424"/>
        <item x="1430"/>
        <item x="2360"/>
        <item x="692"/>
        <item x="389"/>
        <item x="3434"/>
        <item x="2418"/>
        <item x="1234"/>
        <item x="1236"/>
        <item x="3015"/>
        <item x="1544"/>
        <item x="3368"/>
        <item x="3435"/>
        <item x="503"/>
        <item x="3022"/>
        <item x="2594"/>
        <item x="296"/>
        <item x="3820"/>
        <item x="4079"/>
        <item x="2720"/>
        <item x="3879"/>
        <item x="284"/>
        <item x="2648"/>
        <item x="3305"/>
        <item x="2820"/>
        <item x="3510"/>
        <item x="1266"/>
        <item x="362"/>
        <item x="1485"/>
        <item x="991"/>
        <item x="2316"/>
        <item x="3895"/>
        <item x="232"/>
        <item x="1461"/>
        <item x="123"/>
        <item x="2344"/>
        <item x="2172"/>
        <item x="262"/>
        <item x="1700"/>
        <item x="3857"/>
        <item x="394"/>
        <item x="2198"/>
        <item x="2817"/>
        <item x="2337"/>
        <item x="3911"/>
        <item x="3538"/>
        <item x="4016"/>
        <item x="3984"/>
        <item x="2990"/>
        <item x="1844"/>
        <item x="1144"/>
        <item x="190"/>
        <item x="2090"/>
        <item x="4086"/>
        <item x="2974"/>
        <item x="3866"/>
        <item x="1890"/>
        <item x="1912"/>
        <item x="2194"/>
        <item x="3923"/>
        <item x="3817"/>
        <item x="945"/>
        <item x="218"/>
        <item x="3369"/>
        <item x="415"/>
        <item x="650"/>
        <item x="3486"/>
        <item x="2795"/>
        <item x="3807"/>
        <item x="3251"/>
        <item x="2615"/>
        <item x="3354"/>
        <item x="2636"/>
        <item x="638"/>
        <item x="1946"/>
        <item x="2087"/>
        <item x="3034"/>
        <item x="313"/>
        <item x="209"/>
        <item x="2133"/>
        <item x="1532"/>
        <item x="484"/>
        <item x="1775"/>
        <item x="3878"/>
        <item x="2348"/>
        <item x="4029"/>
        <item x="1826"/>
        <item x="3897"/>
        <item x="1003"/>
        <item x="2618"/>
        <item x="2906"/>
        <item x="4058"/>
        <item x="704"/>
        <item x="2240"/>
        <item x="2703"/>
        <item x="2339"/>
        <item x="3329"/>
        <item x="3744"/>
        <item x="2280"/>
        <item x="1788"/>
        <item x="3731"/>
        <item x="2905"/>
        <item x="784"/>
        <item x="861"/>
        <item x="3431"/>
        <item x="4106"/>
        <item x="2861"/>
        <item x="3794"/>
        <item x="2722"/>
        <item x="2812"/>
        <item x="3157"/>
        <item x="2587"/>
        <item x="571"/>
        <item x="405"/>
        <item x="818"/>
        <item x="933"/>
        <item x="2437"/>
        <item x="2179"/>
        <item x="1850"/>
        <item x="1131"/>
        <item x="3867"/>
        <item x="3257"/>
        <item x="1777"/>
        <item x="3710"/>
        <item x="1541"/>
        <item x="3264"/>
        <item x="675"/>
        <item x="1383"/>
        <item x="89"/>
        <item x="2213"/>
        <item x="230"/>
        <item x="3373"/>
        <item x="3898"/>
        <item x="1929"/>
        <item x="951"/>
        <item x="738"/>
        <item x="608"/>
        <item x="2235"/>
        <item x="3887"/>
        <item x="2593"/>
        <item x="3891"/>
        <item x="1813"/>
        <item x="1945"/>
        <item x="3768"/>
        <item x="2748"/>
        <item x="3182"/>
        <item x="569"/>
        <item x="3381"/>
        <item x="2637"/>
        <item x="3481"/>
        <item x="2111"/>
        <item x="4075"/>
        <item x="465"/>
        <item x="3505"/>
        <item x="1406"/>
        <item x="813"/>
        <item x="530"/>
        <item x="560"/>
        <item x="3529"/>
        <item x="68"/>
        <item x="3002"/>
        <item x="303"/>
        <item x="1611"/>
        <item x="4025"/>
        <item x="241"/>
        <item x="504"/>
        <item x="2542"/>
        <item x="1817"/>
        <item x="3954"/>
        <item x="754"/>
        <item x="1328"/>
        <item x="1580"/>
        <item x="1643"/>
        <item x="2429"/>
        <item x="3256"/>
        <item x="3830"/>
        <item x="548"/>
        <item x="1507"/>
        <item x="1525"/>
        <item x="493"/>
        <item x="1264"/>
        <item x="606"/>
        <item x="679"/>
        <item x="3821"/>
        <item x="1916"/>
        <item x="3464"/>
        <item x="3030"/>
        <item x="2137"/>
        <item x="1937"/>
        <item x="1995"/>
        <item x="1486"/>
        <item x="1367"/>
        <item x="172"/>
        <item x="3568"/>
        <item x="3421"/>
        <item x="3853"/>
        <item x="51"/>
        <item x="3552"/>
        <item x="2202"/>
        <item x="977"/>
        <item x="2584"/>
        <item x="199"/>
        <item x="2150"/>
        <item x="506"/>
        <item x="2825"/>
        <item x="103"/>
        <item x="1102"/>
        <item x="1974"/>
        <item x="488"/>
        <item x="3004"/>
        <item x="231"/>
        <item x="3852"/>
        <item x="1083"/>
        <item x="3804"/>
        <item x="1723"/>
        <item x="2854"/>
        <item x="3927"/>
        <item x="2496"/>
        <item x="547"/>
        <item x="1670"/>
        <item x="508"/>
        <item x="1602"/>
        <item x="1806"/>
        <item x="4022"/>
        <item x="3899"/>
        <item x="3295"/>
        <item x="1101"/>
        <item x="3832"/>
        <item x="3440"/>
        <item x="3238"/>
        <item x="136"/>
        <item x="2570"/>
        <item x="3894"/>
        <item x="2643"/>
        <item x="1157"/>
        <item x="1979"/>
        <item x="24"/>
        <item x="474"/>
        <item x="680"/>
        <item x="957"/>
        <item x="2227"/>
        <item x="290"/>
        <item x="3512"/>
        <item x="4078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929"/>
        <item x="1668"/>
        <item x="2649"/>
        <item x="2513"/>
        <item x="3709"/>
        <item x="3242"/>
        <item x="3966"/>
        <item x="1942"/>
        <item x="497"/>
        <item x="765"/>
        <item x="2904"/>
        <item x="3480"/>
        <item x="3025"/>
        <item x="555"/>
        <item x="2368"/>
        <item x="126"/>
        <item x="3473"/>
        <item x="3409"/>
        <item x="552"/>
        <item x="796"/>
        <item x="2737"/>
        <item x="4052"/>
        <item x="3258"/>
        <item x="3714"/>
        <item x="1377"/>
        <item x="1164"/>
        <item x="4000"/>
        <item x="1081"/>
        <item x="2921"/>
        <item x="1087"/>
        <item x="2382"/>
        <item x="3308"/>
        <item x="4097"/>
        <item x="2844"/>
        <item x="2738"/>
        <item x="3570"/>
        <item x="3604"/>
        <item x="3730"/>
        <item x="2433"/>
        <item x="2371"/>
        <item x="2728"/>
        <item x="1795"/>
        <item x="2479"/>
        <item x="29"/>
        <item x="3313"/>
        <item x="42"/>
        <item x="1244"/>
        <item x="1707"/>
        <item x="4040"/>
        <item x="1513"/>
        <item x="2870"/>
        <item x="441"/>
        <item x="1944"/>
        <item x="1187"/>
        <item x="550"/>
        <item x="700"/>
        <item x="3722"/>
        <item x="3417"/>
        <item x="2898"/>
        <item x="2461"/>
        <item x="3262"/>
        <item x="1632"/>
        <item x="4046"/>
        <item x="1149"/>
        <item x="2816"/>
        <item x="1474"/>
        <item x="2356"/>
        <item x="3874"/>
        <item x="3819"/>
        <item x="4084"/>
        <item x="1656"/>
        <item x="3303"/>
        <item x="413"/>
        <item x="1743"/>
        <item x="4087"/>
        <item x="4008"/>
        <item x="47"/>
        <item x="2136"/>
        <item x="1464"/>
        <item x="908"/>
        <item x="1446"/>
        <item x="774"/>
        <item x="666"/>
        <item x="1678"/>
        <item x="600"/>
        <item x="2989"/>
        <item x="3573"/>
        <item x="3848"/>
        <item x="1570"/>
        <item x="4006"/>
        <item x="3301"/>
        <item x="213"/>
        <item x="344"/>
        <item x="2880"/>
        <item x="1128"/>
        <item x="2847"/>
        <item x="143"/>
        <item x="4064"/>
        <item x="2931"/>
        <item x="2217"/>
        <item x="3795"/>
        <item x="1074"/>
        <item x="807"/>
        <item x="390"/>
        <item x="587"/>
        <item x="431"/>
        <item x="224"/>
        <item x="4042"/>
        <item x="3581"/>
        <item x="3176"/>
        <item x="278"/>
        <item x="760"/>
        <item x="2685"/>
        <item x="710"/>
        <item x="1136"/>
        <item x="2784"/>
        <item x="195"/>
        <item x="228"/>
        <item x="591"/>
        <item x="3325"/>
        <item x="2218"/>
        <item x="1090"/>
        <item x="2459"/>
        <item x="2612"/>
        <item x="305"/>
        <item x="786"/>
        <item x="1936"/>
        <item x="460"/>
        <item x="3146"/>
        <item x="2595"/>
        <item x="3454"/>
        <item x="124"/>
        <item x="1376"/>
        <item x="730"/>
        <item x="3366"/>
        <item x="775"/>
        <item x="4104"/>
        <item x="3075"/>
        <item x="3983"/>
        <item x="3023"/>
        <item x="3317"/>
        <item x="830"/>
        <item x="1791"/>
        <item x="3967"/>
        <item x="1451"/>
        <item x="2973"/>
        <item x="2574"/>
        <item x="4105"/>
        <item x="3757"/>
        <item x="3647"/>
        <item x="11"/>
        <item x="2915"/>
        <item x="3546"/>
        <item x="3992"/>
        <item x="897"/>
        <item x="2487"/>
        <item x="1873"/>
        <item x="2130"/>
        <item x="3605"/>
        <item x="3161"/>
        <item x="3388"/>
        <item x="1984"/>
        <item x="756"/>
        <item x="1537"/>
        <item x="3132"/>
        <item x="2621"/>
        <item x="2205"/>
        <item x="2881"/>
        <item x="2875"/>
        <item x="186"/>
        <item x="4108"/>
        <item x="2117"/>
        <item x="3937"/>
        <item x="1047"/>
        <item x="3282"/>
        <item x="2845"/>
        <item x="1442"/>
        <item x="354"/>
        <item x="1934"/>
        <item x="2788"/>
        <item x="4073"/>
        <item x="527"/>
        <item x="1904"/>
        <item x="1853"/>
        <item x="2016"/>
        <item x="2347"/>
        <item x="2515"/>
        <item x="4035"/>
        <item x="2267"/>
        <item x="2763"/>
        <item x="2968"/>
        <item x="2030"/>
        <item x="35"/>
        <item x="2200"/>
        <item x="3525"/>
        <item x="3606"/>
        <item x="3488"/>
        <item x="2939"/>
        <item x="3293"/>
        <item x="3622"/>
        <item x="2862"/>
        <item x="2438"/>
        <item x="1787"/>
        <item x="298"/>
        <item x="3913"/>
        <item x="4019"/>
        <item x="1528"/>
        <item x="2015"/>
        <item x="2682"/>
        <item x="2011"/>
        <item x="1150"/>
        <item x="423"/>
        <item x="1498"/>
        <item x="3445"/>
        <item x="2869"/>
        <item x="1753"/>
        <item x="3971"/>
        <item x="408"/>
        <item x="2534"/>
        <item x="3394"/>
        <item x="2705"/>
        <item x="3530"/>
        <item x="3816"/>
        <item x="3136"/>
        <item x="3166"/>
        <item x="3117"/>
        <item x="257"/>
        <item x="1037"/>
        <item x="563"/>
        <item x="1754"/>
        <item x="1089"/>
        <item x="3826"/>
        <item x="401"/>
        <item x="3035"/>
        <item x="3855"/>
        <item x="3698"/>
        <item x="2351"/>
        <item x="3188"/>
        <item x="351"/>
        <item x="3628"/>
        <item x="2397"/>
        <item x="3694"/>
        <item x="13"/>
        <item x="1410"/>
        <item x="86"/>
        <item x="3563"/>
        <item x="1141"/>
        <item x="275"/>
        <item x="2969"/>
        <item x="3555"/>
        <item x="3326"/>
        <item x="3343"/>
        <item x="3661"/>
        <item x="3953"/>
        <item x="2664"/>
        <item x="1536"/>
        <item x="2554"/>
        <item x="2964"/>
        <item x="3977"/>
        <item x="492"/>
        <item x="3049"/>
        <item x="3649"/>
        <item x="1595"/>
        <item x="2876"/>
        <item x="3219"/>
        <item x="1068"/>
        <item x="2772"/>
        <item x="583"/>
        <item x="2292"/>
        <item x="3492"/>
        <item x="2168"/>
        <item x="2971"/>
        <item x="1740"/>
        <item x="2365"/>
        <item x="3067"/>
        <item x="2383"/>
        <item x="809"/>
        <item x="2654"/>
        <item x="3840"/>
        <item x="270"/>
        <item x="3109"/>
        <item x="3910"/>
        <item x="2923"/>
        <item x="2983"/>
        <item x="2445"/>
        <item x="3441"/>
        <item x="378"/>
        <item x="2693"/>
        <item x="534"/>
        <item x="2758"/>
        <item x="2412"/>
        <item x="2697"/>
        <item x="1812"/>
        <item x="3679"/>
        <item x="3691"/>
        <item x="3389"/>
        <item x="3645"/>
        <item x="3564"/>
        <item x="2331"/>
        <item x="2858"/>
        <item x="471"/>
        <item x="3672"/>
        <item x="10"/>
        <item x="2583"/>
        <item x="870"/>
        <item x="2874"/>
        <item x="931"/>
        <item x="3191"/>
        <item x="1810"/>
        <item x="3666"/>
        <item x="1669"/>
        <item x="233"/>
        <item x="3387"/>
        <item x="671"/>
        <item x="1121"/>
        <item x="947"/>
        <item x="1792"/>
        <item x="1470"/>
        <item x="3930"/>
        <item x="1573"/>
        <item x="2302"/>
        <item x="1242"/>
        <item x="2065"/>
        <item x="479"/>
        <item x="3733"/>
        <item x="1594"/>
        <item x="1387"/>
        <item x="3597"/>
        <item x="1491"/>
        <item x="2224"/>
        <item x="67"/>
        <item x="34"/>
        <item x="355"/>
        <item x="505"/>
        <item x="3585"/>
        <item x="1593"/>
        <item x="2866"/>
        <item x="2778"/>
        <item x="3078"/>
        <item x="500"/>
        <item x="146"/>
        <item x="3650"/>
        <item x="2533"/>
        <item x="920"/>
        <item x="369"/>
        <item x="1122"/>
        <item x="2321"/>
        <item x="2690"/>
        <item x="185"/>
        <item x="770"/>
        <item x="3260"/>
        <item x="3446"/>
        <item x="1552"/>
        <item x="1417"/>
        <item x="456"/>
        <item x="2349"/>
        <item x="2658"/>
        <item x="647"/>
        <item x="3091"/>
        <item x="2681"/>
        <item x="1277"/>
        <item x="941"/>
        <item x="1694"/>
        <item x="1686"/>
        <item x="3844"/>
        <item x="3312"/>
        <item x="3223"/>
        <item x="3965"/>
        <item x="4057"/>
        <item x="768"/>
        <item x="1297"/>
        <item x="3701"/>
        <item x="2700"/>
        <item x="3700"/>
        <item x="3638"/>
        <item x="3062"/>
        <item x="2872"/>
        <item x="1555"/>
        <item x="3631"/>
        <item x="2901"/>
        <item x="162"/>
        <item x="3534"/>
        <item x="2702"/>
        <item x="3727"/>
        <item x="1409"/>
        <item x="4065"/>
        <item x="1714"/>
        <item x="1379"/>
        <item x="3711"/>
        <item x="3420"/>
        <item x="3323"/>
        <item x="1646"/>
        <item x="3142"/>
        <item x="3406"/>
        <item x="1610"/>
        <item x="122"/>
        <item x="2191"/>
        <item x="2495"/>
        <item x="4054"/>
        <item x="935"/>
        <item x="3621"/>
        <item x="256"/>
        <item x="2279"/>
        <item x="2958"/>
        <item x="404"/>
        <item x="2514"/>
        <item x="3152"/>
        <item x="3398"/>
        <item x="2679"/>
        <item x="2035"/>
        <item x="2571"/>
        <item x="3499"/>
        <item x="1326"/>
        <item x="1447"/>
        <item x="3536"/>
        <item x="1577"/>
        <item x="2913"/>
        <item x="3527"/>
        <item x="2190"/>
        <item x="1588"/>
        <item x="1672"/>
        <item x="2163"/>
        <item x="3908"/>
        <item x="23"/>
        <item x="79"/>
        <item x="828"/>
        <item x="2638"/>
        <item x="2652"/>
        <item x="551"/>
        <item x="978"/>
        <item x="1267"/>
        <item x="2223"/>
        <item x="3569"/>
        <item x="1429"/>
        <item x="3799"/>
        <item x="731"/>
        <item x="715"/>
        <item x="1015"/>
        <item x="2599"/>
        <item x="3888"/>
        <item x="2655"/>
        <item x="1492"/>
        <item x="1836"/>
        <item x="2004"/>
        <item x="2350"/>
        <item x="142"/>
        <item x="3692"/>
        <item x="1439"/>
        <item x="3610"/>
        <item x="1183"/>
        <item x="3198"/>
        <item x="2096"/>
        <item x="1917"/>
        <item x="2821"/>
        <item x="2134"/>
        <item x="3746"/>
        <item x="2897"/>
        <item x="297"/>
        <item x="2752"/>
        <item x="374"/>
        <item x="1606"/>
        <item x="1585"/>
        <item x="1644"/>
        <item x="2173"/>
        <item x="3477"/>
        <item x="2169"/>
        <item x="3559"/>
        <item x="2563"/>
        <item x="1246"/>
        <item x="1295"/>
        <item x="435"/>
        <item x="1247"/>
        <item x="1069"/>
        <item x="877"/>
        <item x="2582"/>
        <item x="3712"/>
        <item x="2970"/>
        <item x="2689"/>
        <item x="102"/>
        <item x="1002"/>
        <item x="642"/>
        <item x="2454"/>
        <item x="2411"/>
        <item x="1401"/>
        <item x="1344"/>
        <item x="1199"/>
        <item x="4095"/>
        <item x="3948"/>
        <item x="3122"/>
        <item x="1021"/>
        <item x="589"/>
        <item x="311"/>
        <item x="4"/>
        <item x="524"/>
        <item x="2802"/>
        <item x="3635"/>
        <item x="2296"/>
        <item x="3043"/>
        <item x="2992"/>
        <item x="3428"/>
        <item x="2916"/>
        <item x="3664"/>
        <item x="2045"/>
        <item x="1796"/>
        <item x="2528"/>
        <item x="220"/>
        <item x="206"/>
        <item x="2569"/>
        <item x="428"/>
        <item x="2882"/>
        <item x="2272"/>
        <item x="4103"/>
        <item x="1901"/>
        <item x="2305"/>
        <item x="1434"/>
        <item x="1310"/>
        <item x="3854"/>
        <item x="1731"/>
        <item x="1113"/>
        <item x="3778"/>
        <item x="1737"/>
        <item x="1467"/>
        <item x="3674"/>
        <item x="936"/>
        <item x="2443"/>
        <item x="3956"/>
        <item x="3642"/>
        <item x="3630"/>
        <item x="1779"/>
        <item x="1651"/>
        <item x="2522"/>
        <item x="1360"/>
        <item x="3745"/>
        <item x="4060"/>
        <item x="683"/>
        <item x="1352"/>
        <item x="3769"/>
        <item x="3575"/>
        <item x="205"/>
        <item x="1641"/>
        <item x="2822"/>
        <item x="3209"/>
        <item x="611"/>
        <item x="2114"/>
        <item x="2109"/>
        <item x="3800"/>
        <item x="633"/>
        <item x="1725"/>
        <item x="1635"/>
        <item x="4063"/>
        <item x="1072"/>
        <item x="1666"/>
        <item x="1099"/>
        <item x="3450"/>
        <item x="2848"/>
        <item x="2977"/>
        <item x="663"/>
        <item x="652"/>
        <item x="859"/>
        <item x="3183"/>
        <item x="1819"/>
        <item x="3962"/>
        <item x="2609"/>
        <item x="3955"/>
        <item x="2269"/>
        <item x="1778"/>
        <item x="2884"/>
        <item x="2103"/>
        <item x="5"/>
        <item x="1469"/>
        <item x="1699"/>
        <item x="59"/>
        <item x="2056"/>
        <item x="1697"/>
        <item x="3657"/>
        <item x="3914"/>
        <item x="2567"/>
        <item x="1864"/>
        <item x="219"/>
        <item x="2934"/>
        <item x="575"/>
        <item x="2657"/>
        <item x="1872"/>
        <item x="725"/>
        <item x="486"/>
        <item x="2249"/>
        <item x="292"/>
        <item x="2462"/>
        <item x="321"/>
        <item x="1592"/>
        <item x="1031"/>
        <item x="2207"/>
        <item x="188"/>
        <item x="3199"/>
        <item x="154"/>
        <item x="2212"/>
        <item x="73"/>
        <item x="1058"/>
        <item x="3640"/>
        <item x="3945"/>
        <item x="2900"/>
        <item x="3169"/>
        <item x="944"/>
        <item x="1445"/>
        <item x="3583"/>
        <item x="2366"/>
        <item x="3834"/>
        <item x="2007"/>
        <item x="2078"/>
        <item x="3167"/>
        <item x="174"/>
        <item x="1688"/>
        <item x="2072"/>
        <item x="3560"/>
        <item x="3551"/>
        <item x="1028"/>
        <item x="387"/>
        <item x="3941"/>
        <item x="3961"/>
        <item x="1279"/>
        <item x="1050"/>
        <item x="3639"/>
        <item x="2343"/>
        <item x="762"/>
        <item x="2785"/>
        <item x="12"/>
        <item x="632"/>
        <item x="3085"/>
        <item x="1444"/>
        <item x="2423"/>
        <item x="2189"/>
        <item x="856"/>
        <item x="507"/>
        <item x="1045"/>
        <item x="1648"/>
        <item x="3292"/>
        <item x="2421"/>
        <item x="2362"/>
        <item x="2688"/>
        <item x="1497"/>
        <item x="2424"/>
        <item x="3112"/>
        <item x="1463"/>
        <item x="3603"/>
        <item x="1924"/>
        <item x="2529"/>
        <item x="3561"/>
        <item x="2746"/>
        <item x="1197"/>
        <item x="3576"/>
        <item x="3922"/>
        <item x="187"/>
        <item x="3291"/>
        <item x="1029"/>
        <item x="2332"/>
        <item x="3271"/>
        <item x="2886"/>
        <item x="2780"/>
        <item x="372"/>
        <item x="3202"/>
        <item x="3404"/>
        <item x="736"/>
        <item x="95"/>
        <item x="2669"/>
        <item x="191"/>
        <item x="2247"/>
        <item x="2148"/>
        <item x="2806"/>
        <item x="3690"/>
        <item x="2754"/>
        <item x="1713"/>
        <item x="2064"/>
        <item x="3740"/>
        <item x="361"/>
        <item x="2470"/>
        <item x="2670"/>
        <item x="3517"/>
        <item x="2576"/>
        <item x="3659"/>
        <item x="310"/>
        <item x="2770"/>
        <item x="4100"/>
        <item x="981"/>
        <item x="2080"/>
        <item x="2811"/>
        <item x="1325"/>
        <item x="3933"/>
        <item x="3020"/>
        <item x="2949"/>
        <item x="3331"/>
        <item x="2275"/>
        <item x="1733"/>
        <item x="3000"/>
        <item x="1884"/>
        <item x="3765"/>
        <item x="157"/>
        <item x="863"/>
        <item x="2175"/>
        <item x="2523"/>
        <item x="2581"/>
        <item x="2098"/>
        <item x="1629"/>
        <item x="3457"/>
        <item x="1500"/>
        <item x="1869"/>
        <item x="3288"/>
        <item x="38"/>
        <item x="2457"/>
        <item x="1547"/>
        <item x="2665"/>
        <item x="964"/>
        <item x="803"/>
        <item x="8"/>
        <item x="960"/>
        <item x="3994"/>
        <item x="1861"/>
        <item x="2182"/>
        <item x="3159"/>
        <item x="1054"/>
        <item x="3689"/>
        <item x="1950"/>
        <item x="383"/>
        <item x="921"/>
        <item x="1892"/>
        <item x="1393"/>
        <item x="698"/>
        <item x="2402"/>
        <item x="3947"/>
        <item x="952"/>
        <item x="969"/>
        <item x="2651"/>
        <item x="3267"/>
        <item x="2181"/>
        <item x="50"/>
        <item x="1514"/>
        <item x="2805"/>
        <item x="769"/>
        <item x="2984"/>
        <item x="1239"/>
        <item x="65"/>
        <item x="1127"/>
        <item x="3276"/>
        <item x="3882"/>
        <item x="1396"/>
        <item x="3448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972"/>
        <item x="799"/>
        <item x="3620"/>
        <item x="518"/>
        <item x="1304"/>
        <item x="1420"/>
        <item x="713"/>
        <item x="1248"/>
        <item x="1231"/>
        <item x="3283"/>
        <item x="1783"/>
        <item x="88"/>
        <item x="1048"/>
        <item x="1665"/>
        <item x="2878"/>
        <item x="2266"/>
        <item x="1006"/>
        <item x="345"/>
        <item x="3514"/>
        <item x="269"/>
        <item x="1147"/>
        <item x="341"/>
        <item x="1658"/>
        <item x="817"/>
        <item x="3474"/>
        <item x="1009"/>
        <item x="1717"/>
        <item x="2911"/>
        <item x="1228"/>
        <item x="3752"/>
        <item x="373"/>
        <item x="3934"/>
        <item x="3290"/>
        <item x="1366"/>
        <item x="3940"/>
        <item x="1368"/>
        <item x="1332"/>
        <item x="3259"/>
        <item x="295"/>
        <item x="466"/>
        <item x="1007"/>
        <item x="1586"/>
        <item x="3685"/>
        <item x="1671"/>
        <item x="3905"/>
        <item x="1862"/>
        <item x="1887"/>
        <item x="2857"/>
        <item x="3952"/>
        <item x="2124"/>
        <item x="4113"/>
        <item x="2673"/>
        <item x="3196"/>
        <item x="2263"/>
        <item x="4110"/>
        <item x="2490"/>
        <item x="2125"/>
        <item x="2099"/>
        <item x="2950"/>
        <item x="3374"/>
        <item x="3124"/>
        <item x="139"/>
        <item x="2508"/>
        <item x="2713"/>
        <item x="2743"/>
        <item x="2953"/>
        <item x="406"/>
        <item x="3980"/>
        <item x="2957"/>
        <item x="3400"/>
        <item x="1874"/>
        <item x="2154"/>
        <item x="2338"/>
        <item x="31"/>
        <item x="594"/>
        <item x="3652"/>
        <item x="2575"/>
        <item x="1312"/>
        <item x="601"/>
        <item x="2729"/>
        <item x="2199"/>
        <item x="2639"/>
        <item x="2507"/>
        <item x="3670"/>
        <item x="926"/>
        <item x="2257"/>
        <item x="1265"/>
        <item x="2008"/>
        <item x="159"/>
        <item x="4074"/>
        <item x="450"/>
        <item x="1988"/>
        <item x="2376"/>
        <item x="4094"/>
        <item x="690"/>
        <item x="3925"/>
        <item x="982"/>
        <item x="3868"/>
        <item x="3949"/>
        <item x="1857"/>
        <item x="347"/>
        <item x="2656"/>
        <item x="3123"/>
        <item x="4034"/>
        <item x="3609"/>
        <item x="3346"/>
        <item x="3549"/>
        <item x="986"/>
        <item x="965"/>
        <item x="438"/>
        <item x="1977"/>
        <item x="2619"/>
        <item x="1459"/>
        <item x="894"/>
        <item x="3059"/>
        <item x="2965"/>
        <item x="3522"/>
        <item x="2719"/>
        <item x="1502"/>
        <item x="743"/>
        <item x="2777"/>
        <item x="1190"/>
        <item x="364"/>
        <item x="718"/>
        <item x="1506"/>
        <item x="306"/>
        <item x="1435"/>
        <item x="3320"/>
        <item x="1947"/>
        <item x="659"/>
        <item x="2628"/>
        <item x="2037"/>
        <item x="3487"/>
        <item x="1993"/>
        <item x="291"/>
        <item x="2607"/>
        <item x="2837"/>
        <item x="3889"/>
        <item x="1891"/>
        <item x="1177"/>
        <item x="3185"/>
        <item x="1347"/>
        <item x="327"/>
        <item x="363"/>
        <item x="322"/>
        <item x="929"/>
        <item x="2851"/>
        <item x="1943"/>
        <item x="3154"/>
        <item x="593"/>
        <item x="2850"/>
        <item x="1059"/>
        <item x="2927"/>
        <item x="2441"/>
        <item x="3646"/>
        <item x="2555"/>
        <item x="636"/>
        <item x="3697"/>
        <item x="2521"/>
        <item x="189"/>
        <item x="69"/>
        <item x="349"/>
        <item x="3602"/>
        <item x="1129"/>
        <item x="3567"/>
        <item x="223"/>
        <item x="2026"/>
        <item x="432"/>
        <item x="1134"/>
        <item x="3125"/>
        <item x="2294"/>
        <item x="1983"/>
        <item x="3498"/>
        <item x="3540"/>
        <item x="3836"/>
        <item x="76"/>
        <item x="451"/>
        <item x="371"/>
        <item x="670"/>
        <item x="459"/>
        <item x="595"/>
        <item x="288"/>
        <item x="3917"/>
        <item x="1092"/>
        <item x="3120"/>
        <item x="1373"/>
        <item x="3134"/>
        <item x="3046"/>
        <item x="3624"/>
        <item x="2121"/>
        <item x="2930"/>
        <item x="1133"/>
        <item x="2259"/>
        <item x="918"/>
        <item x="49"/>
        <item x="1728"/>
        <item x="2980"/>
        <item x="421"/>
        <item x="3322"/>
        <item x="2110"/>
        <item x="118"/>
        <item x="1701"/>
        <item x="3071"/>
        <item x="2926"/>
        <item x="3641"/>
        <item x="3988"/>
        <item x="370"/>
        <item x="1218"/>
        <item x="4049"/>
        <item x="99"/>
        <item x="3812"/>
        <item x="800"/>
        <item x="3801"/>
        <item x="2547"/>
        <item x="3026"/>
        <item x="2458"/>
        <item x="2856"/>
        <item x="1704"/>
        <item x="3204"/>
        <item x="4007"/>
        <item x="39"/>
        <item x="483"/>
        <item x="66"/>
        <item x="1549"/>
        <item x="2023"/>
        <item x="1510"/>
        <item x="1330"/>
        <item x="557"/>
        <item x="53"/>
        <item x="2077"/>
        <item x="2147"/>
        <item x="4071"/>
        <item x="22"/>
        <item x="750"/>
        <item x="239"/>
        <item x="4088"/>
        <item x="3943"/>
        <item x="3086"/>
        <item x="2660"/>
        <item x="1719"/>
        <item x="782"/>
        <item x="2295"/>
        <item x="1070"/>
        <item x="2208"/>
        <item x="3851"/>
        <item x="3121"/>
        <item x="137"/>
        <item x="3285"/>
        <item x="1289"/>
        <item x="388"/>
        <item x="1948"/>
        <item x="2146"/>
        <item x="887"/>
        <item x="3681"/>
        <item x="151"/>
        <item x="2762"/>
        <item x="108"/>
        <item x="928"/>
        <item x="15"/>
        <item x="1922"/>
        <item x="2600"/>
        <item x="1139"/>
        <item x="848"/>
        <item x="1982"/>
        <item x="2813"/>
        <item x="3839"/>
        <item x="57"/>
        <item x="2552"/>
        <item x="1767"/>
        <item x="4050"/>
        <item x="323"/>
        <item x="114"/>
        <item x="3092"/>
        <item x="2465"/>
        <item x="1386"/>
        <item x="1825"/>
        <item x="393"/>
        <item x="843"/>
        <item x="2794"/>
        <item x="2161"/>
        <item x="2174"/>
        <item x="495"/>
        <item x="147"/>
        <item x="1758"/>
        <item x="759"/>
        <item x="937"/>
        <item x="1010"/>
        <item x="271"/>
        <item x="4009"/>
        <item x="1490"/>
        <item x="2573"/>
        <item x="248"/>
        <item x="2132"/>
        <item x="433"/>
        <item x="2912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974"/>
        <item x="3632"/>
        <item x="3033"/>
        <item x="4053"/>
        <item x="3950"/>
        <item x="1941"/>
        <item x="3375"/>
        <item x="3211"/>
        <item x="2242"/>
        <item x="1793"/>
        <item x="1860"/>
        <item x="1480"/>
        <item x="1390"/>
        <item x="273"/>
        <item x="2439"/>
        <item x="3747"/>
        <item x="1881"/>
        <item x="2831"/>
        <item x="2492"/>
        <item x="4024"/>
        <item x="3970"/>
        <item x="1"/>
        <item x="2757"/>
        <item x="2860"/>
        <item x="4037"/>
        <item x="3364"/>
        <item x="1340"/>
        <item x="925"/>
        <item x="1138"/>
        <item x="1564"/>
        <item x="1120"/>
        <item x="1761"/>
        <item x="2877"/>
        <item x="2097"/>
        <item x="235"/>
        <item x="489"/>
        <item x="2054"/>
        <item x="33"/>
        <item x="2695"/>
        <item x="2380"/>
        <item x="888"/>
        <item x="72"/>
        <item x="3327"/>
        <item x="3738"/>
        <item x="938"/>
        <item x="4089"/>
        <item x="3968"/>
        <item x="3715"/>
        <item x="1715"/>
        <item x="2010"/>
        <item x="1035"/>
        <item x="676"/>
        <item x="1771"/>
        <item x="1322"/>
        <item x="1899"/>
        <item x="797"/>
        <item x="3073"/>
        <item x="3076"/>
        <item x="2606"/>
        <item x="1115"/>
        <item x="2960"/>
        <item x="1215"/>
        <item x="204"/>
        <item x="773"/>
        <item x="360"/>
        <item x="422"/>
        <item x="2885"/>
        <item x="3072"/>
        <item x="541"/>
        <item x="625"/>
        <item x="2442"/>
        <item x="3245"/>
        <item x="3544"/>
        <item x="771"/>
        <item x="376"/>
        <item x="133"/>
        <item x="3550"/>
        <item x="1271"/>
        <item x="2243"/>
        <item x="2692"/>
        <item x="27"/>
        <item x="487"/>
        <item x="2085"/>
        <item x="2853"/>
        <item x="419"/>
        <item x="2764"/>
        <item x="382"/>
        <item x="2392"/>
        <item x="1759"/>
        <item x="2678"/>
        <item x="3163"/>
        <item x="714"/>
        <item x="3656"/>
        <item x="3357"/>
        <item x="1545"/>
        <item x="2116"/>
        <item x="619"/>
        <item x="3408"/>
        <item x="976"/>
        <item x="193"/>
        <item x="52"/>
        <item x="2536"/>
        <item x="1818"/>
        <item x="585"/>
        <item x="312"/>
        <item x="3466"/>
        <item x="1278"/>
        <item x="862"/>
        <item x="1961"/>
        <item x="603"/>
        <item x="3863"/>
        <item x="962"/>
        <item x="1620"/>
        <item x="4021"/>
        <item x="2642"/>
        <item x="1056"/>
        <item x="4070"/>
        <item x="3333"/>
        <item x="529"/>
        <item x="330"/>
        <item x="1020"/>
        <item x="838"/>
        <item x="3115"/>
        <item x="3244"/>
        <item x="343"/>
        <item x="463"/>
        <item x="444"/>
        <item x="3860"/>
        <item x="872"/>
        <item x="2404"/>
        <item x="2945"/>
        <item x="512"/>
        <item x="1487"/>
        <item x="229"/>
        <item x="2750"/>
        <item x="184"/>
        <item x="2323"/>
        <item x="523"/>
        <item x="1521"/>
        <item x="1990"/>
        <item x="121"/>
        <item x="4076"/>
        <item x="1076"/>
        <item x="1858"/>
        <item x="3475"/>
        <item x="41"/>
        <item x="1721"/>
        <item x="688"/>
        <item x="2712"/>
        <item x="294"/>
        <item x="180"/>
        <item x="3261"/>
        <item x="3896"/>
        <item x="2417"/>
        <item x="628"/>
        <item x="1349"/>
        <item x="1481"/>
        <item x="2036"/>
        <item x="476"/>
        <item x="1727"/>
        <item x="1071"/>
        <item x="3705"/>
        <item x="2184"/>
        <item x="3316"/>
        <item x="778"/>
        <item x="1626"/>
        <item x="2940"/>
        <item x="3545"/>
        <item x="2253"/>
        <item x="1730"/>
        <item x="2789"/>
        <item x="2644"/>
        <item x="2560"/>
        <item x="3987"/>
        <item x="2061"/>
        <item x="4013"/>
        <item x="3590"/>
        <item x="3465"/>
        <item x="3016"/>
        <item x="3184"/>
        <item x="4018"/>
        <item x="721"/>
        <item x="4093"/>
        <item x="1135"/>
        <item x="4081"/>
        <item x="882"/>
        <item x="1123"/>
        <item x="1293"/>
        <item x="2936"/>
        <item x="752"/>
        <item x="2895"/>
        <item x="1416"/>
        <item x="2129"/>
        <item x="2565"/>
        <item x="2053"/>
        <item x="1505"/>
        <item x="3150"/>
        <item x="2549"/>
        <item x="3513"/>
        <item x="2864"/>
        <item x="3103"/>
        <item x="1980"/>
        <item x="3171"/>
        <item x="1687"/>
        <item x="2944"/>
        <item x="3011"/>
        <item x="3079"/>
        <item x="3280"/>
        <item x="3741"/>
        <item x="2783"/>
        <item x="2486"/>
        <item x="3713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8FA8E-473B-9547-BBE4-AE307D358E5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7DC72-EA9C-6943-84BF-60F89F02EF29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66F91-0C11-5A47-8594-98C9F1B2C9F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6BCAB-2309-6541-955B-F698B93ED800}" name="Table1" displayName="Table1" ref="A1:U53" totalsRowShown="0">
  <autoFilter ref="A1:U53" xr:uid="{A9B6BCAB-2309-6541-955B-F698B93ED800}"/>
  <tableColumns count="21">
    <tableColumn id="1" xr3:uid="{1653DD60-D263-D64A-B9D2-BE894F4234A7}" name="id"/>
    <tableColumn id="2" xr3:uid="{9B83FE20-603E-8D48-A1E3-F61D6FED718A}" name="name"/>
    <tableColumn id="3" xr3:uid="{F516558F-7F3F-314C-A345-DFF24B8A8947}" name="blurb"/>
    <tableColumn id="4" xr3:uid="{39D59BA7-D88C-654F-9091-DCDA429BEC64}" name="goal"/>
    <tableColumn id="5" xr3:uid="{A3F62E50-BCDA-F34B-901C-AA98435ACA49}" name="pledged"/>
    <tableColumn id="6" xr3:uid="{E0BFD34A-378E-8A41-BE1C-931CC8133438}" name="outcomes"/>
    <tableColumn id="7" xr3:uid="{81DE7C0F-411B-E040-9D37-B1944C35FB16}" name="country"/>
    <tableColumn id="8" xr3:uid="{E447FCB9-8079-CD49-826D-3FEC43EE2A23}" name="currency"/>
    <tableColumn id="9" xr3:uid="{C71AEBDC-1517-7D44-A271-F4EC8C2FAF12}" name="deadline"/>
    <tableColumn id="10" xr3:uid="{1E608C1F-5CC8-AB43-9792-024CC93A2061}" name="launched_at"/>
    <tableColumn id="11" xr3:uid="{B212F782-6F90-9C42-A5C6-806B9650BD6A}" name="staff_pick"/>
    <tableColumn id="12" xr3:uid="{DB1F7037-7B9F-1941-B3B3-02EB354F1FD8}" name="backers_count"/>
    <tableColumn id="13" xr3:uid="{38F4E22A-4B7B-4C4A-A84B-A0A2AECB8C17}" name="spotlight"/>
    <tableColumn id="14" xr3:uid="{085760BD-35A5-7D49-9545-B1DC935999BA}" name="Category and Subcategory"/>
    <tableColumn id="15" xr3:uid="{CEF279C5-F392-974B-95A5-E768461E230E}" name="Percentage Funded"/>
    <tableColumn id="16" xr3:uid="{54D8E7B8-59EC-8A4E-A741-BDC85A9A57F5}" name="Average Donation "/>
    <tableColumn id="17" xr3:uid="{31357727-15B0-3148-ADCA-84BF3B44DEAB}" name="Parent Category"/>
    <tableColumn id="18" xr3:uid="{6E5ED297-3E6A-D241-8720-ECE29C2E8BBB}" name="Subcategory"/>
    <tableColumn id="19" xr3:uid="{F4052EAE-4E5D-8F42-91B5-66822036CEA0}" name="Date Created Conversation" dataDxfId="6"/>
    <tableColumn id="20" xr3:uid="{50A00FDA-41ED-654D-801B-A9FB94BE568A}" name="Date Ended Conversation " dataDxfId="5"/>
    <tableColumn id="21" xr3:uid="{D6B65BB4-F9CD-334B-AA55-B528AD5B175F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577B-0F5E-BE41-A216-17FE03016FCD}">
  <dimension ref="A1:E18"/>
  <sheetViews>
    <sheetView zoomScale="85"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8358</v>
      </c>
      <c r="B1" t="s">
        <v>8323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4" t="s">
        <v>8367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4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4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4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4" t="s">
        <v>8368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4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4" t="s">
        <v>8369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4" t="s">
        <v>8370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4" t="s">
        <v>8371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4" t="s">
        <v>8372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4" t="s">
        <v>8373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4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4" t="s">
        <v>8362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27212-4830-7A48-A770-172D82D827A7}">
  <dimension ref="A1:H13"/>
  <sheetViews>
    <sheetView topLeftCell="A5" workbookViewId="0">
      <selection activeCell="E12" sqref="E12"/>
    </sheetView>
  </sheetViews>
  <sheetFormatPr baseColWidth="10" defaultRowHeight="15" x14ac:dyDescent="0.2"/>
  <cols>
    <col min="1" max="1" width="14" customWidth="1"/>
    <col min="2" max="2" width="15.6640625" customWidth="1"/>
    <col min="3" max="3" width="15" customWidth="1"/>
    <col min="4" max="4" width="14.83203125" customWidth="1"/>
    <col min="5" max="5" width="14.33203125" customWidth="1"/>
    <col min="6" max="6" width="21.5" customWidth="1"/>
    <col min="7" max="7" width="14.5" customWidth="1"/>
    <col min="8" max="8" width="15.83203125" customWidth="1"/>
  </cols>
  <sheetData>
    <row r="1" spans="1:8" s="20" customFormat="1" x14ac:dyDescent="0.2">
      <c r="A1" s="20" t="s">
        <v>8382</v>
      </c>
      <c r="B1" s="20" t="s">
        <v>8400</v>
      </c>
      <c r="C1" s="20" t="s">
        <v>8401</v>
      </c>
      <c r="D1" s="20" t="s">
        <v>8402</v>
      </c>
      <c r="E1" s="20" t="s">
        <v>8403</v>
      </c>
      <c r="F1" s="20" t="s">
        <v>8404</v>
      </c>
      <c r="G1" s="20" t="s">
        <v>8405</v>
      </c>
      <c r="H1" s="20" t="s">
        <v>8406</v>
      </c>
    </row>
    <row r="2" spans="1:8" x14ac:dyDescent="0.2">
      <c r="A2" t="s">
        <v>8407</v>
      </c>
      <c r="B2">
        <f>COUNTIFS(Kickstarter!$D:$D,"&lt;1000", Kickstarter!$F:$F,"Successful", Kickstarter!$R:$R, "plays")</f>
        <v>141</v>
      </c>
      <c r="C2">
        <f>COUNTIFS(Kickstarter!$D:$D,"&lt;1000", Kickstarter!$F:$F,"failed", Kickstarter!$R:$R, "plays")</f>
        <v>45</v>
      </c>
      <c r="D2">
        <f>COUNTIFS(Kickstarter!$D:$D,"&lt;1000", Kickstarter!$F:$F,"Canceled", Kickstarter!$R:$R,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8408</v>
      </c>
      <c r="B3">
        <f>COUNTIFS(Kickstarter!$D:$D,"&gt;=1000",Kickstarter!$D:$D, "&lt;=4999", Kickstarter!$F:$F,"Successful", Kickstarter!$R:$R, "plays")</f>
        <v>388</v>
      </c>
      <c r="C3">
        <f>COUNTIFS(Kickstarter!$D:$D,"&gt;=1000",Kickstarter!$D:$D, "&lt;=4999", Kickstarter!$F:$F,"failed", Kickstarter!$R:$R, "plays")</f>
        <v>146</v>
      </c>
      <c r="D3">
        <f>COUNTIFS(Kickstarter!$D:$D,"&gt;=1000",Kickstarter!$D:$D, "&lt;=4999", Kickstarter!$F:$F,"canceled", Kickstarter!$R:$R,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8409</v>
      </c>
      <c r="B4">
        <f>COUNTIFS(Kickstarter!$D:$D,"&gt;=5000",Kickstarter!$D:$D, "&lt;=9999", Kickstarter!$F:$F,"Successful", Kickstarter!$R:$R, "plays")</f>
        <v>93</v>
      </c>
      <c r="C4">
        <f>COUNTIFS(Kickstarter!$D:$D,"&gt;=5000",Kickstarter!$D:$D, "&lt;=9999", Kickstarter!$F:$F,"failed", Kickstarter!$R:$R, "plays")</f>
        <v>76</v>
      </c>
      <c r="D4">
        <f>COUNTIFS(Kickstarter!$D:$D,"&gt;=5000",Kickstarter!$D:$D, "&lt;=9999", Kickstarter!$F:$F,"canceled", 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8410</v>
      </c>
      <c r="B5">
        <f>COUNTIFS(Kickstarter!$D:$D,"&gt;=10000",Kickstarter!$D:$D, "&lt;=14999", Kickstarter!$F:$F,"Successful", Kickstarter!$R:$R, "plays")</f>
        <v>39</v>
      </c>
      <c r="C5">
        <f>COUNTIFS(Kickstarter!$D:$D,"&gt;=10000",Kickstarter!$D:$D, "&lt;=14999", Kickstarter!$F:$F,"failed", Kickstarter!$R:$R, "plays")</f>
        <v>33</v>
      </c>
      <c r="D5">
        <f>COUNTIFS(Kickstarter!$D:$D,"&gt;=10000",Kickstarter!$D:$D, "&lt;=14999", Kickstarter!$F:$F,"canceled", 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8411</v>
      </c>
      <c r="B6">
        <f>COUNTIFS(Kickstarter!$D:$D,"&gt;=15000",Kickstarter!$D:$D, "&lt;=19999", Kickstarter!$F:$F,"Successful", Kickstarter!$R:$R, "plays")</f>
        <v>12</v>
      </c>
      <c r="C6">
        <f>COUNTIFS(Kickstarter!$D:$D,"&gt;=15000",Kickstarter!$D:$D, "&lt;=19999", Kickstarter!$F:$F,"failed", Kickstarter!$R:$R, "plays")</f>
        <v>12</v>
      </c>
      <c r="D6">
        <f>COUNTIFS(Kickstarter!$D:$D,"&gt;=15000",Kickstarter!$D:$D, "&lt;=19999", Kickstarter!$F:$F,"canceled",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8412</v>
      </c>
      <c r="B7">
        <f>COUNTIFS(Kickstarter!$D:$D,"&gt;=20000",Kickstarter!$D:$D, "&lt;=24999", Kickstarter!$F:$F,"Successful", Kickstarter!$R:$R, "plays")</f>
        <v>9</v>
      </c>
      <c r="C7">
        <f>COUNTIFS(Kickstarter!$D:$D,"&gt;=20000",Kickstarter!$D:$D, "&lt;=24999", Kickstarter!$F:$F,"failed", Kickstarter!$R:$R, "plays")</f>
        <v>11</v>
      </c>
      <c r="D7">
        <f>COUNTIFS(Kickstarter!$D:$D,"&gt;=20000",Kickstarter!$D:$D, "&lt;=24999", Kickstarter!$F:$F,"canceled",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8418</v>
      </c>
      <c r="B8">
        <f>COUNTIFS(Kickstarter!$D:$D,"&gt;=25000",Kickstarter!$D:$D, "&lt;=29999", Kickstarter!$F:$F,"Successful", Kickstarter!$R:$R, "plays")</f>
        <v>1</v>
      </c>
      <c r="C8">
        <f>COUNTIFS(Kickstarter!$D:$D,"&gt;=25000",Kickstarter!$D:$D, "&lt;=29999", Kickstarter!$F:$F,"failed", Kickstarter!$R:$R, "plays")</f>
        <v>4</v>
      </c>
      <c r="D8">
        <f>COUNTIFS(Kickstarter!$D:$D,"&gt;=25000",Kickstarter!$D:$D, "&lt;=29999", Kickstarter!$F:$F,"canceled", Kickstarter!$R:$R, "plays")</f>
        <v>0</v>
      </c>
      <c r="E8">
        <f>SUM(B8:D8)</f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8413</v>
      </c>
      <c r="B9">
        <f>COUNTIFS(Kickstarter!$D:$D,"&gt;=30000",Kickstarter!$D:$D, "&lt;=34999", Kickstarter!$F:$F,"Successful", Kickstarter!$R:$R, "plays")</f>
        <v>3</v>
      </c>
      <c r="C9">
        <f>COUNTIFS(Kickstarter!$D:$D,"&gt;=30000",Kickstarter!$D:$D, "&lt;=34999", Kickstarter!$F:$F,"failed", Kickstarter!$R:$R, "plays")</f>
        <v>8</v>
      </c>
      <c r="D9">
        <f>COUNTIFS(Kickstarter!$D:$D,"&gt;=30000",Kickstarter!$D:$D, "&lt;=34999", Kickstarter!$F:$F,"canceled",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8414</v>
      </c>
      <c r="B10">
        <f>COUNTIFS(Kickstarter!$D:$D,"&gt;=35000",Kickstarter!$D:$D, "&lt;=39999", Kickstarter!$F:$F,"Successful", Kickstarter!$R:$R, "plays")</f>
        <v>4</v>
      </c>
      <c r="C10">
        <f>COUNTIFS(Kickstarter!$D:$D,"&gt;=35000",Kickstarter!$D:$D, "&lt;=39999", Kickstarter!$F:$F,"failed", Kickstarter!$R:$R, "plays")</f>
        <v>2</v>
      </c>
      <c r="D10">
        <f>COUNTIFS(Kickstarter!$D:$D,"&gt;=35000",Kickstarter!$D:$D, "&lt;=39999", Kickstarter!$F:$F,"canceled", 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8415</v>
      </c>
      <c r="B11">
        <f>COUNTIFS(Kickstarter!$D:$D,"&gt;=40000",Kickstarter!$D:$D, "&lt;=44999", Kickstarter!$F:$F,"Successful", Kickstarter!$R:$R, "plays")</f>
        <v>2</v>
      </c>
      <c r="C11">
        <f>COUNTIFS(Kickstarter!$D:$D,"&gt;=40000",Kickstarter!$D:$D, "&lt;=44999", Kickstarter!$F:$F,"failed", Kickstarter!$R:$R, "plays")</f>
        <v>1</v>
      </c>
      <c r="D11">
        <f>COUNTIFS(Kickstarter!$D:$D,"&gt;=40000",Kickstarter!$D:$D, "&lt;=44999", Kickstarter!$F:$F,"canceled", 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8416</v>
      </c>
      <c r="B12">
        <f>COUNTIFS(Kickstarter!$D:$D,"&gt;=45000",Kickstarter!$D:$D, "&lt;=49999", Kickstarter!$F:$F,"Successful", Kickstarter!$R:$R, "plays")</f>
        <v>0</v>
      </c>
      <c r="C12">
        <f>COUNTIFS(Kickstarter!$D:$D,"&gt;=45000",Kickstarter!$D:$D, "&lt;=49999", Kickstarter!$F:$F,"failed", Kickstarter!$R:$R, "plays")</f>
        <v>1</v>
      </c>
      <c r="D12">
        <f>COUNTIFS(Kickstarter!$D:$D,"&gt;=45000",Kickstarter!$D:$D, "&lt;=49999", Kickstarter!$F:$F,"canceled",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8417</v>
      </c>
      <c r="B13">
        <f>COUNTIFS(Kickstarter!$D:$D,"&gt;=50000", Kickstarter!$F:$F,"Successful", Kickstarter!$R:$R, "plays")</f>
        <v>2</v>
      </c>
      <c r="C13">
        <f>COUNTIFS(Kickstarter!$D:$D,"&gt;=50000", Kickstarter!$F:$F,"failed", Kickstarter!$R:$R, "plays")</f>
        <v>14</v>
      </c>
      <c r="D13">
        <f>COUNTIFS(Kickstarter!$D:$D,"&gt;=50000", Kickstarter!$F:$F,"canceled", 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10" sqref="C10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5" customWidth="1"/>
    <col min="17" max="17" width="41.1640625" customWidth="1"/>
    <col min="19" max="19" width="26.1640625" customWidth="1"/>
    <col min="20" max="20" width="24.3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x14ac:dyDescent="0.2">
      <c r="A542">
        <v>1268</v>
      </c>
      <c r="B542" s="9" t="s">
        <v>1269</v>
      </c>
      <c r="C542" s="3" t="s">
        <v>5378</v>
      </c>
      <c r="D542" s="5">
        <v>12000</v>
      </c>
      <c r="E542" s="7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40"/>
        <v>117</v>
      </c>
      <c r="P542">
        <f t="shared" si="41"/>
        <v>76.92</v>
      </c>
      <c r="Q542" s="11" t="s">
        <v>8327</v>
      </c>
      <c r="R542" t="s">
        <v>8331</v>
      </c>
      <c r="S542" s="15">
        <f t="shared" si="42"/>
        <v>41507.845451388886</v>
      </c>
      <c r="T542" s="15">
        <f t="shared" si="43"/>
        <v>41537.845451388886</v>
      </c>
      <c r="U542">
        <f t="shared" si="44"/>
        <v>2013</v>
      </c>
    </row>
    <row r="543" spans="1:21" ht="32" x14ac:dyDescent="0.2">
      <c r="A543">
        <v>969</v>
      </c>
      <c r="B543" s="9" t="s">
        <v>970</v>
      </c>
      <c r="C543" s="3" t="s">
        <v>5079</v>
      </c>
      <c r="D543" s="5">
        <v>30000</v>
      </c>
      <c r="E543" s="7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40"/>
        <v>47</v>
      </c>
      <c r="P543">
        <f t="shared" si="41"/>
        <v>1272.73</v>
      </c>
      <c r="Q543" s="11" t="s">
        <v>8308</v>
      </c>
      <c r="R543" t="s">
        <v>8310</v>
      </c>
      <c r="S543" s="15">
        <f t="shared" si="42"/>
        <v>42742.30332175926</v>
      </c>
      <c r="T543" s="15">
        <f t="shared" si="43"/>
        <v>42775.30332175926</v>
      </c>
      <c r="U543">
        <f t="shared" si="44"/>
        <v>2017</v>
      </c>
    </row>
    <row r="544" spans="1:21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x14ac:dyDescent="0.2">
      <c r="A597">
        <v>2985</v>
      </c>
      <c r="B597" s="9" t="s">
        <v>2985</v>
      </c>
      <c r="C597" s="3" t="s">
        <v>7095</v>
      </c>
      <c r="D597" s="5">
        <v>10000</v>
      </c>
      <c r="E597" s="7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 t="shared" si="45"/>
        <v>122</v>
      </c>
      <c r="P597">
        <f t="shared" si="46"/>
        <v>109.59</v>
      </c>
      <c r="Q597" s="11" t="s">
        <v>8323</v>
      </c>
      <c r="R597" t="s">
        <v>8324</v>
      </c>
      <c r="S597" s="15">
        <f t="shared" si="47"/>
        <v>42654.973703703698</v>
      </c>
      <c r="T597" s="15">
        <f t="shared" si="48"/>
        <v>42674.166666666672</v>
      </c>
      <c r="U597">
        <f t="shared" si="49"/>
        <v>2016</v>
      </c>
    </row>
    <row r="598" spans="1:21" ht="48" x14ac:dyDescent="0.2">
      <c r="A598">
        <v>360</v>
      </c>
      <c r="B598" s="9" t="s">
        <v>361</v>
      </c>
      <c r="C598" s="3" t="s">
        <v>4470</v>
      </c>
      <c r="D598" s="5">
        <v>12000</v>
      </c>
      <c r="E598" s="7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 t="shared" si="45"/>
        <v>101</v>
      </c>
      <c r="P598">
        <f t="shared" si="46"/>
        <v>139.83000000000001</v>
      </c>
      <c r="Q598" s="11" t="s">
        <v>8321</v>
      </c>
      <c r="R598" t="s">
        <v>8322</v>
      </c>
      <c r="S598" s="15">
        <f t="shared" si="47"/>
        <v>42163.897916666669</v>
      </c>
      <c r="T598" s="15">
        <f t="shared" si="48"/>
        <v>42208.132638888885</v>
      </c>
      <c r="U598">
        <f t="shared" si="49"/>
        <v>2015</v>
      </c>
    </row>
    <row r="599" spans="1:21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48" x14ac:dyDescent="0.2">
      <c r="A607">
        <v>362</v>
      </c>
      <c r="B607" s="9" t="s">
        <v>363</v>
      </c>
      <c r="C607" s="3" t="s">
        <v>4472</v>
      </c>
      <c r="D607" s="5">
        <v>9665</v>
      </c>
      <c r="E607" s="7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 t="shared" si="45"/>
        <v>124</v>
      </c>
      <c r="P607">
        <f t="shared" si="46"/>
        <v>139.53</v>
      </c>
      <c r="Q607" s="11" t="s">
        <v>8321</v>
      </c>
      <c r="R607" t="s">
        <v>8322</v>
      </c>
      <c r="S607" s="15">
        <f t="shared" si="47"/>
        <v>41837.210543981484</v>
      </c>
      <c r="T607" s="15">
        <f t="shared" si="48"/>
        <v>41859</v>
      </c>
      <c r="U607">
        <f t="shared" si="49"/>
        <v>2014</v>
      </c>
    </row>
    <row r="608" spans="1:21" ht="16" x14ac:dyDescent="0.2">
      <c r="A608">
        <v>49</v>
      </c>
      <c r="B608" s="9" t="s">
        <v>51</v>
      </c>
      <c r="C608" s="3" t="s">
        <v>4160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>
        <f t="shared" si="45"/>
        <v>100</v>
      </c>
      <c r="P608">
        <f t="shared" si="46"/>
        <v>137.93</v>
      </c>
      <c r="Q608" s="11" t="s">
        <v>8321</v>
      </c>
      <c r="R608" t="s">
        <v>8332</v>
      </c>
      <c r="S608" s="15">
        <f t="shared" si="47"/>
        <v>42271.176446759258</v>
      </c>
      <c r="T608" s="15">
        <f t="shared" si="48"/>
        <v>42301.176446759258</v>
      </c>
      <c r="U608">
        <f t="shared" si="49"/>
        <v>2015</v>
      </c>
    </row>
    <row r="609" spans="1:21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>YEAR(S713)</f>
        <v>2015</v>
      </c>
    </row>
    <row r="714" spans="1:21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</row>
    <row r="715" spans="1:21" ht="48" x14ac:dyDescent="0.2">
      <c r="A715">
        <v>1674</v>
      </c>
      <c r="B715" s="9" t="s">
        <v>1675</v>
      </c>
      <c r="C715" s="3" t="s">
        <v>5784</v>
      </c>
      <c r="D715" s="5">
        <v>5000</v>
      </c>
      <c r="E715" s="7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 t="shared" si="55"/>
        <v>202</v>
      </c>
      <c r="P715">
        <f t="shared" si="56"/>
        <v>89.25</v>
      </c>
      <c r="Q715" s="11" t="s">
        <v>8327</v>
      </c>
      <c r="R715" t="s">
        <v>8338</v>
      </c>
      <c r="S715" s="15">
        <f t="shared" si="57"/>
        <v>42569.605393518519</v>
      </c>
      <c r="T715" s="15">
        <f t="shared" si="58"/>
        <v>42600.290972222225</v>
      </c>
    </row>
    <row r="716" spans="1:21" ht="48" x14ac:dyDescent="0.2">
      <c r="A716">
        <v>527</v>
      </c>
      <c r="B716" s="9" t="s">
        <v>528</v>
      </c>
      <c r="C716" s="3" t="s">
        <v>4637</v>
      </c>
      <c r="D716" s="5">
        <v>10000</v>
      </c>
      <c r="E716" s="7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 t="shared" si="55"/>
        <v>101</v>
      </c>
      <c r="P716">
        <f t="shared" si="56"/>
        <v>63.83</v>
      </c>
      <c r="Q716" s="11" t="s">
        <v>8323</v>
      </c>
      <c r="R716" t="s">
        <v>8326</v>
      </c>
      <c r="S716" s="15">
        <f t="shared" si="57"/>
        <v>42753.205625000002</v>
      </c>
      <c r="T716" s="15">
        <f t="shared" si="58"/>
        <v>42783.670138888891</v>
      </c>
    </row>
    <row r="717" spans="1:21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</row>
    <row r="718" spans="1:21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</row>
    <row r="721" spans="1:20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</row>
    <row r="722" spans="1:20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</row>
    <row r="723" spans="1:20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</row>
    <row r="724" spans="1:20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</row>
    <row r="725" spans="1:20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</row>
    <row r="726" spans="1:20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</row>
    <row r="727" spans="1:20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</row>
    <row r="728" spans="1:20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</row>
    <row r="729" spans="1:20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</row>
    <row r="730" spans="1:20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</row>
    <row r="731" spans="1:20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</row>
    <row r="732" spans="1:20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</row>
    <row r="733" spans="1:20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</row>
    <row r="734" spans="1:20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</row>
    <row r="735" spans="1:20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</row>
    <row r="736" spans="1:20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</row>
    <row r="737" spans="1:20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</row>
    <row r="738" spans="1:20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</row>
    <row r="739" spans="1:20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</row>
    <row r="740" spans="1:20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</row>
    <row r="741" spans="1:20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</row>
    <row r="742" spans="1:20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</row>
    <row r="743" spans="1:20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</row>
    <row r="744" spans="1:20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</row>
    <row r="745" spans="1:20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</row>
    <row r="746" spans="1:20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</row>
    <row r="747" spans="1:20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</row>
    <row r="748" spans="1:20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</row>
    <row r="749" spans="1:20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</row>
    <row r="750" spans="1:20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</row>
    <row r="751" spans="1:20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</row>
    <row r="752" spans="1:20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</row>
    <row r="753" spans="1:20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</row>
    <row r="754" spans="1:20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</row>
    <row r="755" spans="1:20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</row>
    <row r="756" spans="1:20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</row>
    <row r="757" spans="1:20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</row>
    <row r="758" spans="1:20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</row>
    <row r="759" spans="1:20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</row>
    <row r="760" spans="1:20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</row>
    <row r="761" spans="1:20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</row>
    <row r="762" spans="1:20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</row>
    <row r="763" spans="1:20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</row>
    <row r="764" spans="1:20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</row>
    <row r="765" spans="1:20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</row>
    <row r="766" spans="1:20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</row>
    <row r="767" spans="1:20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</row>
    <row r="768" spans="1:20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</row>
    <row r="769" spans="1:20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</row>
    <row r="770" spans="1:20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</row>
    <row r="771" spans="1:20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</row>
    <row r="772" spans="1:20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</row>
    <row r="773" spans="1:20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</row>
    <row r="774" spans="1:20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</row>
    <row r="775" spans="1:20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</row>
    <row r="776" spans="1:20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</row>
    <row r="777" spans="1:20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</row>
    <row r="778" spans="1:20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</row>
    <row r="779" spans="1:20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</row>
    <row r="780" spans="1:20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</row>
    <row r="781" spans="1:20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</row>
    <row r="782" spans="1:20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</row>
    <row r="783" spans="1:20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</row>
    <row r="784" spans="1:20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</row>
    <row r="785" spans="1:20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</row>
    <row r="786" spans="1:20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</row>
    <row r="787" spans="1:20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</row>
    <row r="788" spans="1:20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</row>
    <row r="789" spans="1:20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</row>
    <row r="790" spans="1:20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</row>
    <row r="791" spans="1:20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</row>
    <row r="792" spans="1:20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</row>
    <row r="793" spans="1:20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</row>
    <row r="794" spans="1:20" ht="64" x14ac:dyDescent="0.2">
      <c r="A794">
        <v>3776</v>
      </c>
      <c r="B794" s="9" t="s">
        <v>3773</v>
      </c>
      <c r="C794" s="3" t="s">
        <v>7886</v>
      </c>
      <c r="D794" s="5">
        <v>8000</v>
      </c>
      <c r="E794" s="7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 t="shared" si="60"/>
        <v>107</v>
      </c>
      <c r="P794">
        <f t="shared" si="61"/>
        <v>90.82</v>
      </c>
      <c r="Q794" s="11" t="s">
        <v>8323</v>
      </c>
      <c r="R794" t="s">
        <v>8335</v>
      </c>
      <c r="S794" s="15">
        <f t="shared" si="62"/>
        <v>41814.367800925924</v>
      </c>
      <c r="T794" s="15">
        <f t="shared" si="63"/>
        <v>41852.041666666664</v>
      </c>
    </row>
    <row r="795" spans="1:20" ht="48" x14ac:dyDescent="0.2">
      <c r="A795">
        <v>1043</v>
      </c>
      <c r="B795" s="9" t="s">
        <v>1044</v>
      </c>
      <c r="C795" s="3" t="s">
        <v>5153</v>
      </c>
      <c r="D795" s="5">
        <v>100000</v>
      </c>
      <c r="E795" s="7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 t="shared" si="60"/>
        <v>9</v>
      </c>
      <c r="P795">
        <f t="shared" si="61"/>
        <v>29.24</v>
      </c>
      <c r="Q795" s="11" t="s">
        <v>8346</v>
      </c>
      <c r="R795" t="s">
        <v>8347</v>
      </c>
      <c r="S795" s="15">
        <f t="shared" si="62"/>
        <v>42114.252951388888</v>
      </c>
      <c r="T795" s="15">
        <f t="shared" si="63"/>
        <v>42144.252951388888</v>
      </c>
    </row>
    <row r="796" spans="1:20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</row>
    <row r="797" spans="1:20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</row>
    <row r="798" spans="1:20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</row>
    <row r="799" spans="1:20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</row>
    <row r="800" spans="1:20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</row>
    <row r="801" spans="1:20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</row>
    <row r="802" spans="1:20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</row>
    <row r="803" spans="1:20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</row>
    <row r="804" spans="1:20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</row>
    <row r="805" spans="1:20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</row>
    <row r="806" spans="1:20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</row>
    <row r="807" spans="1:20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</row>
    <row r="808" spans="1:20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</row>
    <row r="809" spans="1:20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</row>
    <row r="810" spans="1:20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</row>
    <row r="811" spans="1:20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</row>
    <row r="812" spans="1:20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</row>
    <row r="813" spans="1:20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</row>
    <row r="814" spans="1:20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</row>
    <row r="815" spans="1:20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</row>
    <row r="816" spans="1:20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</row>
    <row r="817" spans="1:20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</row>
    <row r="818" spans="1:20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</row>
    <row r="819" spans="1:20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</row>
    <row r="820" spans="1:20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</row>
    <row r="821" spans="1:20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</row>
    <row r="822" spans="1:20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</row>
    <row r="823" spans="1:20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</row>
    <row r="824" spans="1:20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</row>
    <row r="825" spans="1:20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</row>
    <row r="826" spans="1:20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</row>
    <row r="827" spans="1:20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</row>
    <row r="828" spans="1:20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</row>
    <row r="829" spans="1:20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</row>
    <row r="830" spans="1:20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</row>
    <row r="831" spans="1:20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</row>
    <row r="832" spans="1:20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</row>
    <row r="833" spans="1:20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</row>
    <row r="834" spans="1:20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</row>
    <row r="835" spans="1:20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4">ROUND(E835/D835*100,0)</f>
        <v>101</v>
      </c>
      <c r="P835">
        <f t="shared" ref="P835:P898" si="65">IFERROR(ROUND(E835/L835,2),0)</f>
        <v>104.99</v>
      </c>
      <c r="Q835" s="11" t="s">
        <v>8323</v>
      </c>
      <c r="R835" t="s">
        <v>8326</v>
      </c>
      <c r="S835" s="15">
        <f t="shared" ref="S835:S898" si="66">(((J835/60)/60)/24)+DATE(1970,1,1)</f>
        <v>42053.732627314821</v>
      </c>
      <c r="T835" s="15">
        <f t="shared" ref="T835:T898" si="67">(((I835/60)/60)/24)+DATE(1970,1,1)</f>
        <v>42083.705555555556</v>
      </c>
    </row>
    <row r="836" spans="1:20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1" t="s">
        <v>8327</v>
      </c>
      <c r="R836" t="s">
        <v>8331</v>
      </c>
      <c r="S836" s="15">
        <f t="shared" si="66"/>
        <v>40536.111550925925</v>
      </c>
      <c r="T836" s="15">
        <f t="shared" si="67"/>
        <v>40626.069884259261</v>
      </c>
    </row>
    <row r="837" spans="1:20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1" t="s">
        <v>8316</v>
      </c>
      <c r="R837" t="s">
        <v>8334</v>
      </c>
      <c r="S837" s="15">
        <f t="shared" si="66"/>
        <v>41417.228043981479</v>
      </c>
      <c r="T837" s="15">
        <f t="shared" si="67"/>
        <v>41462.228043981479</v>
      </c>
    </row>
    <row r="838" spans="1:20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1" t="s">
        <v>8316</v>
      </c>
      <c r="R838" t="s">
        <v>8334</v>
      </c>
      <c r="S838" s="15">
        <f t="shared" si="66"/>
        <v>42045.50535879629</v>
      </c>
      <c r="T838" s="15">
        <f t="shared" si="67"/>
        <v>42075.463692129633</v>
      </c>
    </row>
    <row r="839" spans="1:20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1" t="s">
        <v>8327</v>
      </c>
      <c r="R839" t="s">
        <v>8328</v>
      </c>
      <c r="S839" s="15">
        <f t="shared" si="66"/>
        <v>41591.964537037034</v>
      </c>
      <c r="T839" s="15">
        <f t="shared" si="67"/>
        <v>41640.964537037034</v>
      </c>
    </row>
    <row r="840" spans="1:20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1" t="s">
        <v>8316</v>
      </c>
      <c r="R840" t="s">
        <v>8317</v>
      </c>
      <c r="S840" s="15">
        <f t="shared" si="66"/>
        <v>42766.827546296292</v>
      </c>
      <c r="T840" s="15">
        <f t="shared" si="67"/>
        <v>42796.827546296292</v>
      </c>
    </row>
    <row r="841" spans="1:20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1" t="s">
        <v>8327</v>
      </c>
      <c r="R841" t="s">
        <v>8331</v>
      </c>
      <c r="S841" s="15">
        <f t="shared" si="66"/>
        <v>41341.870868055557</v>
      </c>
      <c r="T841" s="15">
        <f t="shared" si="67"/>
        <v>41373.270833333336</v>
      </c>
    </row>
    <row r="842" spans="1:20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1" t="s">
        <v>8327</v>
      </c>
      <c r="R842" t="s">
        <v>8331</v>
      </c>
      <c r="S842" s="15">
        <f t="shared" si="66"/>
        <v>40555.325937499998</v>
      </c>
      <c r="T842" s="15">
        <f t="shared" si="67"/>
        <v>40605.325937499998</v>
      </c>
    </row>
    <row r="843" spans="1:20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1" t="s">
        <v>8321</v>
      </c>
      <c r="R843" t="s">
        <v>8322</v>
      </c>
      <c r="S843" s="15">
        <f t="shared" si="66"/>
        <v>41394.842442129629</v>
      </c>
      <c r="T843" s="15">
        <f t="shared" si="67"/>
        <v>41454.842442129629</v>
      </c>
    </row>
    <row r="844" spans="1:20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1" t="s">
        <v>8327</v>
      </c>
      <c r="R844" t="s">
        <v>8341</v>
      </c>
      <c r="S844" s="15">
        <f t="shared" si="66"/>
        <v>41058.844571759262</v>
      </c>
      <c r="T844" s="15">
        <f t="shared" si="67"/>
        <v>41088.844571759262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1" t="s">
        <v>8327</v>
      </c>
      <c r="R845" t="s">
        <v>8336</v>
      </c>
      <c r="S845" s="15">
        <f t="shared" si="66"/>
        <v>42695.257870370369</v>
      </c>
      <c r="T845" s="15">
        <f t="shared" si="67"/>
        <v>42712.333333333328</v>
      </c>
    </row>
    <row r="846" spans="1:20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1" t="s">
        <v>8323</v>
      </c>
      <c r="R846" t="s">
        <v>8326</v>
      </c>
      <c r="S846" s="15">
        <f t="shared" si="66"/>
        <v>41941.683865740742</v>
      </c>
      <c r="T846" s="15">
        <f t="shared" si="67"/>
        <v>41970.125</v>
      </c>
    </row>
    <row r="847" spans="1:20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1" t="s">
        <v>8313</v>
      </c>
      <c r="R847" t="s">
        <v>8314</v>
      </c>
      <c r="S847" s="15">
        <f t="shared" si="66"/>
        <v>42123.86336805555</v>
      </c>
      <c r="T847" s="15">
        <f t="shared" si="67"/>
        <v>42156.945833333331</v>
      </c>
    </row>
    <row r="848" spans="1:20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1" t="s">
        <v>8323</v>
      </c>
      <c r="R848" t="s">
        <v>8326</v>
      </c>
      <c r="S848" s="15">
        <f t="shared" si="66"/>
        <v>42059.701319444444</v>
      </c>
      <c r="T848" s="15">
        <f t="shared" si="67"/>
        <v>42119.659652777773</v>
      </c>
    </row>
    <row r="849" spans="1:20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1" t="s">
        <v>8321</v>
      </c>
      <c r="R849" t="s">
        <v>8322</v>
      </c>
      <c r="S849" s="15">
        <f t="shared" si="66"/>
        <v>41078.91201388889</v>
      </c>
      <c r="T849" s="15">
        <f t="shared" si="67"/>
        <v>41108.91201388889</v>
      </c>
    </row>
    <row r="850" spans="1:20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1" t="s">
        <v>8313</v>
      </c>
      <c r="R850" t="s">
        <v>8314</v>
      </c>
      <c r="S850" s="15">
        <f t="shared" si="66"/>
        <v>42690.259699074071</v>
      </c>
      <c r="T850" s="15">
        <f t="shared" si="67"/>
        <v>42726.083333333328</v>
      </c>
    </row>
    <row r="851" spans="1:20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1" t="s">
        <v>8323</v>
      </c>
      <c r="R851" t="s">
        <v>8335</v>
      </c>
      <c r="S851" s="15">
        <f t="shared" si="66"/>
        <v>41820.776412037041</v>
      </c>
      <c r="T851" s="15">
        <f t="shared" si="67"/>
        <v>41850.776412037041</v>
      </c>
    </row>
    <row r="852" spans="1:20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1" t="s">
        <v>8327</v>
      </c>
      <c r="R852" t="s">
        <v>8338</v>
      </c>
      <c r="S852" s="15">
        <f t="shared" si="66"/>
        <v>41223.22184027778</v>
      </c>
      <c r="T852" s="15">
        <f t="shared" si="67"/>
        <v>41261.597222222219</v>
      </c>
    </row>
    <row r="853" spans="1:20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1" t="s">
        <v>8311</v>
      </c>
      <c r="R853" t="s">
        <v>8333</v>
      </c>
      <c r="S853" s="15">
        <f t="shared" si="66"/>
        <v>40731.837465277778</v>
      </c>
      <c r="T853" s="15">
        <f t="shared" si="67"/>
        <v>40776.837465277778</v>
      </c>
    </row>
    <row r="854" spans="1:20" ht="48" x14ac:dyDescent="0.2">
      <c r="A854">
        <v>3154</v>
      </c>
      <c r="B854" s="9" t="s">
        <v>3154</v>
      </c>
      <c r="C854" s="3" t="s">
        <v>7264</v>
      </c>
      <c r="D854" s="5">
        <v>7000</v>
      </c>
      <c r="E854" s="7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64"/>
        <v>113</v>
      </c>
      <c r="P854">
        <f t="shared" si="65"/>
        <v>64.27</v>
      </c>
      <c r="Q854" s="11" t="s">
        <v>8323</v>
      </c>
      <c r="R854" t="s">
        <v>8326</v>
      </c>
      <c r="S854" s="15">
        <f t="shared" si="66"/>
        <v>40970.875671296293</v>
      </c>
      <c r="T854" s="15">
        <f t="shared" si="67"/>
        <v>41000.834004629629</v>
      </c>
    </row>
    <row r="855" spans="1:20" ht="48" x14ac:dyDescent="0.2">
      <c r="A855">
        <v>3107</v>
      </c>
      <c r="B855" s="9" t="s">
        <v>3107</v>
      </c>
      <c r="C855" s="3" t="s">
        <v>7217</v>
      </c>
      <c r="D855" s="5">
        <v>40000</v>
      </c>
      <c r="E855" s="7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64"/>
        <v>20</v>
      </c>
      <c r="P855">
        <f t="shared" si="65"/>
        <v>272.58999999999997</v>
      </c>
      <c r="Q855" s="11" t="s">
        <v>8323</v>
      </c>
      <c r="R855" t="s">
        <v>8324</v>
      </c>
      <c r="S855" s="15">
        <f t="shared" si="66"/>
        <v>42128.814247685179</v>
      </c>
      <c r="T855" s="15">
        <f t="shared" si="67"/>
        <v>42135.814247685179</v>
      </c>
    </row>
    <row r="856" spans="1:20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1" t="s">
        <v>8323</v>
      </c>
      <c r="R856" t="s">
        <v>8326</v>
      </c>
      <c r="S856" s="15">
        <f t="shared" si="66"/>
        <v>42136.536134259266</v>
      </c>
      <c r="T856" s="15">
        <f t="shared" si="67"/>
        <v>42167.875</v>
      </c>
    </row>
    <row r="857" spans="1:20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1" t="s">
        <v>8321</v>
      </c>
      <c r="R857" t="s">
        <v>8322</v>
      </c>
      <c r="S857" s="15">
        <f t="shared" si="66"/>
        <v>41114.094872685186</v>
      </c>
      <c r="T857" s="15">
        <f t="shared" si="67"/>
        <v>41153.083333333336</v>
      </c>
    </row>
    <row r="858" spans="1:20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1" t="s">
        <v>8308</v>
      </c>
      <c r="R858" t="s">
        <v>8310</v>
      </c>
      <c r="S858" s="15">
        <f t="shared" si="66"/>
        <v>42522.276724537034</v>
      </c>
      <c r="T858" s="15">
        <f t="shared" si="67"/>
        <v>42553.166666666672</v>
      </c>
    </row>
    <row r="859" spans="1:20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1" t="s">
        <v>8323</v>
      </c>
      <c r="R859" t="s">
        <v>8326</v>
      </c>
      <c r="S859" s="15">
        <f t="shared" si="66"/>
        <v>41851.771354166667</v>
      </c>
      <c r="T859" s="15">
        <f t="shared" si="67"/>
        <v>41870.666666666664</v>
      </c>
    </row>
    <row r="860" spans="1:20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1" t="s">
        <v>8321</v>
      </c>
      <c r="R860" t="s">
        <v>8322</v>
      </c>
      <c r="S860" s="15">
        <f t="shared" si="66"/>
        <v>40757.889247685183</v>
      </c>
      <c r="T860" s="15">
        <f t="shared" si="67"/>
        <v>40802.889247685183</v>
      </c>
    </row>
    <row r="861" spans="1:20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1" t="s">
        <v>8327</v>
      </c>
      <c r="R861" t="s">
        <v>8328</v>
      </c>
      <c r="S861" s="15">
        <f t="shared" si="66"/>
        <v>42496.981597222228</v>
      </c>
      <c r="T861" s="15">
        <f t="shared" si="67"/>
        <v>42526.981597222228</v>
      </c>
    </row>
    <row r="862" spans="1:20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1" t="s">
        <v>8308</v>
      </c>
      <c r="R862" t="s">
        <v>8309</v>
      </c>
      <c r="S862" s="15">
        <f t="shared" si="66"/>
        <v>42095.240706018521</v>
      </c>
      <c r="T862" s="15">
        <f t="shared" si="67"/>
        <v>42125.240706018521</v>
      </c>
    </row>
    <row r="863" spans="1:20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1" t="s">
        <v>8323</v>
      </c>
      <c r="R863" t="s">
        <v>8326</v>
      </c>
      <c r="S863" s="15">
        <f t="shared" si="66"/>
        <v>42243.6252662037</v>
      </c>
      <c r="T863" s="15">
        <f t="shared" si="67"/>
        <v>42278.6252662037</v>
      </c>
    </row>
    <row r="864" spans="1:20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1" t="s">
        <v>8316</v>
      </c>
      <c r="R864" t="s">
        <v>8317</v>
      </c>
      <c r="S864" s="15">
        <f t="shared" si="66"/>
        <v>42759.724768518514</v>
      </c>
      <c r="T864" s="15">
        <f t="shared" si="67"/>
        <v>42780.724768518514</v>
      </c>
    </row>
    <row r="865" spans="1:20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1" t="s">
        <v>8308</v>
      </c>
      <c r="R865" t="s">
        <v>8310</v>
      </c>
      <c r="S865" s="15">
        <f t="shared" si="66"/>
        <v>42543.665601851855</v>
      </c>
      <c r="T865" s="15">
        <f t="shared" si="67"/>
        <v>42572.729166666672</v>
      </c>
    </row>
    <row r="866" spans="1:20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1" t="s">
        <v>8327</v>
      </c>
      <c r="R866" t="s">
        <v>8331</v>
      </c>
      <c r="S866" s="15">
        <f t="shared" si="66"/>
        <v>41557.780624999999</v>
      </c>
      <c r="T866" s="15">
        <f t="shared" si="67"/>
        <v>41591.249305555553</v>
      </c>
    </row>
    <row r="867" spans="1:20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1" t="s">
        <v>8327</v>
      </c>
      <c r="R867" t="s">
        <v>8328</v>
      </c>
      <c r="S867" s="15">
        <f t="shared" si="66"/>
        <v>40784.012696759259</v>
      </c>
      <c r="T867" s="15">
        <f t="shared" si="67"/>
        <v>40817.125</v>
      </c>
    </row>
    <row r="868" spans="1:20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1" t="s">
        <v>8321</v>
      </c>
      <c r="R868" t="s">
        <v>8339</v>
      </c>
      <c r="S868" s="15">
        <f t="shared" si="66"/>
        <v>41465.500173611108</v>
      </c>
      <c r="T868" s="15">
        <f t="shared" si="67"/>
        <v>41495.500173611108</v>
      </c>
    </row>
    <row r="869" spans="1:20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1" t="s">
        <v>8327</v>
      </c>
      <c r="R869" t="s">
        <v>8331</v>
      </c>
      <c r="S869" s="15">
        <f t="shared" si="66"/>
        <v>41463.743472222224</v>
      </c>
      <c r="T869" s="15">
        <f t="shared" si="67"/>
        <v>41483.743472222224</v>
      </c>
    </row>
    <row r="870" spans="1:20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1" t="s">
        <v>8327</v>
      </c>
      <c r="R870" t="s">
        <v>8329</v>
      </c>
      <c r="S870" s="15">
        <f t="shared" si="66"/>
        <v>41905.034108796295</v>
      </c>
      <c r="T870" s="15">
        <f t="shared" si="67"/>
        <v>41935.034108796295</v>
      </c>
    </row>
    <row r="871" spans="1:20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1" t="s">
        <v>8321</v>
      </c>
      <c r="R871" t="s">
        <v>8322</v>
      </c>
      <c r="S871" s="15">
        <f t="shared" si="66"/>
        <v>41780.859629629631</v>
      </c>
      <c r="T871" s="15">
        <f t="shared" si="67"/>
        <v>41811.165972222225</v>
      </c>
    </row>
    <row r="872" spans="1:20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1" t="s">
        <v>8321</v>
      </c>
      <c r="R872" t="s">
        <v>8322</v>
      </c>
      <c r="S872" s="15">
        <f t="shared" si="66"/>
        <v>42415.803159722222</v>
      </c>
      <c r="T872" s="15">
        <f t="shared" si="67"/>
        <v>42445.761493055557</v>
      </c>
    </row>
    <row r="873" spans="1:20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1" t="s">
        <v>8321</v>
      </c>
      <c r="R873" t="s">
        <v>8343</v>
      </c>
      <c r="S873" s="15">
        <f t="shared" si="66"/>
        <v>40635.982488425929</v>
      </c>
      <c r="T873" s="15">
        <f t="shared" si="67"/>
        <v>40657.982488425929</v>
      </c>
    </row>
    <row r="874" spans="1:20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1" t="s">
        <v>8323</v>
      </c>
      <c r="R874" t="s">
        <v>8326</v>
      </c>
      <c r="S874" s="15">
        <f t="shared" si="66"/>
        <v>42768.425370370373</v>
      </c>
      <c r="T874" s="15">
        <f t="shared" si="67"/>
        <v>42798.425370370373</v>
      </c>
    </row>
    <row r="875" spans="1:20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1" t="s">
        <v>8321</v>
      </c>
      <c r="R875" t="s">
        <v>8343</v>
      </c>
      <c r="S875" s="15">
        <f t="shared" si="66"/>
        <v>40505.131168981483</v>
      </c>
      <c r="T875" s="15">
        <f t="shared" si="67"/>
        <v>40535.131168981483</v>
      </c>
    </row>
    <row r="876" spans="1:20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1" t="s">
        <v>8321</v>
      </c>
      <c r="R876" t="s">
        <v>8337</v>
      </c>
      <c r="S876" s="15">
        <f t="shared" si="66"/>
        <v>41905.812581018516</v>
      </c>
      <c r="T876" s="15">
        <f t="shared" si="67"/>
        <v>41950.854247685187</v>
      </c>
    </row>
    <row r="877" spans="1:20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1" t="s">
        <v>8327</v>
      </c>
      <c r="R877" t="s">
        <v>8331</v>
      </c>
      <c r="S877" s="15">
        <f t="shared" si="66"/>
        <v>41561.683553240742</v>
      </c>
      <c r="T877" s="15">
        <f t="shared" si="67"/>
        <v>41591.725219907406</v>
      </c>
    </row>
    <row r="878" spans="1:20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1" t="s">
        <v>8327</v>
      </c>
      <c r="R878" t="s">
        <v>8341</v>
      </c>
      <c r="S878" s="15">
        <f t="shared" si="66"/>
        <v>41961.807372685187</v>
      </c>
      <c r="T878" s="15">
        <f t="shared" si="67"/>
        <v>41994.1875</v>
      </c>
    </row>
    <row r="879" spans="1:20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1" t="s">
        <v>8323</v>
      </c>
      <c r="R879" t="s">
        <v>8326</v>
      </c>
      <c r="S879" s="15">
        <f t="shared" si="66"/>
        <v>42466.608310185184</v>
      </c>
      <c r="T879" s="15">
        <f t="shared" si="67"/>
        <v>42496.608310185184</v>
      </c>
    </row>
    <row r="880" spans="1:20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1" t="s">
        <v>8323</v>
      </c>
      <c r="R880" t="s">
        <v>8324</v>
      </c>
      <c r="S880" s="15">
        <f t="shared" si="66"/>
        <v>41239.83625</v>
      </c>
      <c r="T880" s="15">
        <f t="shared" si="67"/>
        <v>41269.83625</v>
      </c>
    </row>
    <row r="881" spans="1:20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1" t="s">
        <v>8308</v>
      </c>
      <c r="R881" t="s">
        <v>8315</v>
      </c>
      <c r="S881" s="15">
        <f t="shared" si="66"/>
        <v>41143.81821759259</v>
      </c>
      <c r="T881" s="15">
        <f t="shared" si="67"/>
        <v>41173.81821759259</v>
      </c>
    </row>
    <row r="882" spans="1:20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1" t="s">
        <v>8311</v>
      </c>
      <c r="R882" t="s">
        <v>8333</v>
      </c>
      <c r="S882" s="15">
        <f t="shared" si="66"/>
        <v>41781.717268518521</v>
      </c>
      <c r="T882" s="15">
        <f t="shared" si="67"/>
        <v>41811.717268518521</v>
      </c>
    </row>
    <row r="883" spans="1:20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1" t="s">
        <v>8323</v>
      </c>
      <c r="R883" t="s">
        <v>8324</v>
      </c>
      <c r="S883" s="15">
        <f t="shared" si="66"/>
        <v>41761.509409722225</v>
      </c>
      <c r="T883" s="15">
        <f t="shared" si="67"/>
        <v>41789.666666666664</v>
      </c>
    </row>
    <row r="884" spans="1:20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1" t="s">
        <v>8323</v>
      </c>
      <c r="R884" t="s">
        <v>8326</v>
      </c>
      <c r="S884" s="15">
        <f t="shared" si="66"/>
        <v>42796.538275462968</v>
      </c>
      <c r="T884" s="15">
        <f t="shared" si="67"/>
        <v>42813.25</v>
      </c>
    </row>
    <row r="885" spans="1:20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1" t="s">
        <v>8321</v>
      </c>
      <c r="R885" t="s">
        <v>8339</v>
      </c>
      <c r="S885" s="15">
        <f t="shared" si="66"/>
        <v>41243.197592592594</v>
      </c>
      <c r="T885" s="15">
        <f t="shared" si="67"/>
        <v>41303.197592592594</v>
      </c>
    </row>
    <row r="886" spans="1:20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1" t="s">
        <v>8321</v>
      </c>
      <c r="R886" t="s">
        <v>8343</v>
      </c>
      <c r="S886" s="15">
        <f t="shared" si="66"/>
        <v>41835.821226851855</v>
      </c>
      <c r="T886" s="15">
        <f t="shared" si="67"/>
        <v>41862.249305555553</v>
      </c>
    </row>
    <row r="887" spans="1:20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1" t="s">
        <v>8327</v>
      </c>
      <c r="R887" t="s">
        <v>8338</v>
      </c>
      <c r="S887" s="15">
        <f t="shared" si="66"/>
        <v>41226.928842592592</v>
      </c>
      <c r="T887" s="15">
        <f t="shared" si="67"/>
        <v>41256.928842592592</v>
      </c>
    </row>
    <row r="888" spans="1:20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1" t="s">
        <v>8327</v>
      </c>
      <c r="R888" t="s">
        <v>8331</v>
      </c>
      <c r="S888" s="15">
        <f t="shared" si="66"/>
        <v>42049.733240740738</v>
      </c>
      <c r="T888" s="15">
        <f t="shared" si="67"/>
        <v>42079.691574074073</v>
      </c>
    </row>
    <row r="889" spans="1:20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1" t="s">
        <v>8316</v>
      </c>
      <c r="R889" t="s">
        <v>8317</v>
      </c>
      <c r="S889" s="15">
        <f t="shared" si="66"/>
        <v>42688.875902777778</v>
      </c>
      <c r="T889" s="15">
        <f t="shared" si="67"/>
        <v>42718.875902777778</v>
      </c>
    </row>
    <row r="890" spans="1:20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1" t="s">
        <v>8323</v>
      </c>
      <c r="R890" t="s">
        <v>8326</v>
      </c>
      <c r="S890" s="15">
        <f t="shared" si="66"/>
        <v>42726.920081018514</v>
      </c>
      <c r="T890" s="15">
        <f t="shared" si="67"/>
        <v>42786.75</v>
      </c>
    </row>
    <row r="891" spans="1:20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1" t="s">
        <v>8327</v>
      </c>
      <c r="R891" t="s">
        <v>8331</v>
      </c>
      <c r="S891" s="15">
        <f t="shared" si="66"/>
        <v>42101.758587962962</v>
      </c>
      <c r="T891" s="15">
        <f t="shared" si="67"/>
        <v>42131.758587962962</v>
      </c>
    </row>
    <row r="892" spans="1:20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1" t="s">
        <v>8308</v>
      </c>
      <c r="R892" t="s">
        <v>8309</v>
      </c>
      <c r="S892" s="15">
        <f t="shared" si="66"/>
        <v>41578.927118055559</v>
      </c>
      <c r="T892" s="15">
        <f t="shared" si="67"/>
        <v>41593.968784722223</v>
      </c>
    </row>
    <row r="893" spans="1:20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1" t="s">
        <v>8313</v>
      </c>
      <c r="R893" t="s">
        <v>8314</v>
      </c>
      <c r="S893" s="15">
        <f t="shared" si="66"/>
        <v>41834.980462962965</v>
      </c>
      <c r="T893" s="15">
        <f t="shared" si="67"/>
        <v>41864.980462962965</v>
      </c>
    </row>
    <row r="894" spans="1:20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1" t="s">
        <v>8321</v>
      </c>
      <c r="R894" t="s">
        <v>8343</v>
      </c>
      <c r="S894" s="15">
        <f t="shared" si="66"/>
        <v>41409.814317129632</v>
      </c>
      <c r="T894" s="15">
        <f t="shared" si="67"/>
        <v>41431.814317129632</v>
      </c>
    </row>
    <row r="895" spans="1:20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1" t="s">
        <v>8327</v>
      </c>
      <c r="R895" t="s">
        <v>8328</v>
      </c>
      <c r="S895" s="15">
        <f t="shared" si="66"/>
        <v>41075.835497685184</v>
      </c>
      <c r="T895" s="15">
        <f t="shared" si="67"/>
        <v>41105.835497685184</v>
      </c>
    </row>
    <row r="896" spans="1:20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1" t="s">
        <v>8308</v>
      </c>
      <c r="R896" t="s">
        <v>8309</v>
      </c>
      <c r="S896" s="15">
        <f t="shared" si="66"/>
        <v>42620.143564814818</v>
      </c>
      <c r="T896" s="15">
        <f t="shared" si="67"/>
        <v>42680.143564814818</v>
      </c>
    </row>
    <row r="897" spans="1:20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1" t="s">
        <v>8311</v>
      </c>
      <c r="R897" t="s">
        <v>8333</v>
      </c>
      <c r="S897" s="15">
        <f t="shared" si="66"/>
        <v>40694.638460648144</v>
      </c>
      <c r="T897" s="15">
        <f t="shared" si="67"/>
        <v>40724.638460648144</v>
      </c>
    </row>
    <row r="898" spans="1:20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4"/>
        <v>105</v>
      </c>
      <c r="P898">
        <f t="shared" si="65"/>
        <v>98.2</v>
      </c>
      <c r="Q898" s="11" t="s">
        <v>8323</v>
      </c>
      <c r="R898" t="s">
        <v>8326</v>
      </c>
      <c r="S898" s="15">
        <f t="shared" si="66"/>
        <v>41982.887280092589</v>
      </c>
      <c r="T898" s="15">
        <f t="shared" si="67"/>
        <v>42012.887280092589</v>
      </c>
    </row>
    <row r="899" spans="1:20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8">ROUND(E899/D899*100,0)</f>
        <v>29</v>
      </c>
      <c r="P899">
        <f t="shared" ref="P899:P962" si="69">IFERROR(ROUND(E899/L899,2),0)</f>
        <v>43.98</v>
      </c>
      <c r="Q899" s="11" t="s">
        <v>8316</v>
      </c>
      <c r="R899" t="s">
        <v>8334</v>
      </c>
      <c r="S899" s="15">
        <f t="shared" ref="S899:S962" si="70">(((J899/60)/60)/24)+DATE(1970,1,1)</f>
        <v>42353.16679398148</v>
      </c>
      <c r="T899" s="15">
        <f t="shared" ref="T899:T962" si="71">(((I899/60)/60)/24)+DATE(1970,1,1)</f>
        <v>42383.16679398148</v>
      </c>
    </row>
    <row r="900" spans="1:20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1" t="s">
        <v>8327</v>
      </c>
      <c r="R900" t="s">
        <v>8328</v>
      </c>
      <c r="S900" s="15">
        <f t="shared" si="70"/>
        <v>41870.86546296296</v>
      </c>
      <c r="T900" s="15">
        <f t="shared" si="71"/>
        <v>41905.86546296296</v>
      </c>
    </row>
    <row r="901" spans="1:20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1" t="s">
        <v>8308</v>
      </c>
      <c r="R901" t="s">
        <v>8309</v>
      </c>
      <c r="S901" s="15">
        <f t="shared" si="70"/>
        <v>41316.120949074073</v>
      </c>
      <c r="T901" s="15">
        <f t="shared" si="71"/>
        <v>41346.833333333336</v>
      </c>
    </row>
    <row r="902" spans="1:20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1" t="s">
        <v>8308</v>
      </c>
      <c r="R902" t="s">
        <v>8309</v>
      </c>
      <c r="S902" s="15">
        <f t="shared" si="70"/>
        <v>42199.32707175926</v>
      </c>
      <c r="T902" s="15">
        <f t="shared" si="71"/>
        <v>42231.32707175926</v>
      </c>
    </row>
    <row r="903" spans="1:20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1" t="s">
        <v>8327</v>
      </c>
      <c r="R903" t="s">
        <v>8331</v>
      </c>
      <c r="S903" s="15">
        <f t="shared" si="70"/>
        <v>41264.72314814815</v>
      </c>
      <c r="T903" s="15">
        <f t="shared" si="71"/>
        <v>41294.72314814815</v>
      </c>
    </row>
    <row r="904" spans="1:20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1" t="s">
        <v>8323</v>
      </c>
      <c r="R904" t="s">
        <v>8324</v>
      </c>
      <c r="S904" s="15">
        <f t="shared" si="70"/>
        <v>41432.062037037038</v>
      </c>
      <c r="T904" s="15">
        <f t="shared" si="71"/>
        <v>41468.75</v>
      </c>
    </row>
    <row r="905" spans="1:20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1" t="s">
        <v>8323</v>
      </c>
      <c r="R905" t="s">
        <v>8326</v>
      </c>
      <c r="S905" s="15">
        <f t="shared" si="70"/>
        <v>41789.726979166669</v>
      </c>
      <c r="T905" s="15">
        <f t="shared" si="71"/>
        <v>41799.726979166669</v>
      </c>
    </row>
    <row r="906" spans="1:20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1" t="s">
        <v>8311</v>
      </c>
      <c r="R906" t="s">
        <v>8333</v>
      </c>
      <c r="S906" s="15">
        <f t="shared" si="70"/>
        <v>41422.075821759259</v>
      </c>
      <c r="T906" s="15">
        <f t="shared" si="71"/>
        <v>41452.075821759259</v>
      </c>
    </row>
    <row r="907" spans="1:20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1" t="s">
        <v>8327</v>
      </c>
      <c r="R907" t="s">
        <v>8331</v>
      </c>
      <c r="S907" s="15">
        <f t="shared" si="70"/>
        <v>41422.822824074072</v>
      </c>
      <c r="T907" s="15">
        <f t="shared" si="71"/>
        <v>41456.165972222225</v>
      </c>
    </row>
    <row r="908" spans="1:20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1" t="s">
        <v>8313</v>
      </c>
      <c r="R908" t="s">
        <v>8314</v>
      </c>
      <c r="S908" s="15">
        <f t="shared" si="70"/>
        <v>41981.782060185185</v>
      </c>
      <c r="T908" s="15">
        <f t="shared" si="71"/>
        <v>42026.782060185185</v>
      </c>
    </row>
    <row r="909" spans="1:20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1" t="s">
        <v>8323</v>
      </c>
      <c r="R909" t="s">
        <v>8324</v>
      </c>
      <c r="S909" s="15">
        <f t="shared" si="70"/>
        <v>42097.732418981483</v>
      </c>
      <c r="T909" s="15">
        <f t="shared" si="71"/>
        <v>42115.249305555553</v>
      </c>
    </row>
    <row r="910" spans="1:20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1" t="s">
        <v>8323</v>
      </c>
      <c r="R910" t="s">
        <v>8326</v>
      </c>
      <c r="S910" s="15">
        <f t="shared" si="70"/>
        <v>42323.70930555556</v>
      </c>
      <c r="T910" s="15">
        <f t="shared" si="71"/>
        <v>42355.207638888889</v>
      </c>
    </row>
    <row r="911" spans="1:20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1" t="s">
        <v>8321</v>
      </c>
      <c r="R911" t="s">
        <v>8322</v>
      </c>
      <c r="S911" s="15">
        <f t="shared" si="70"/>
        <v>40893.551724537036</v>
      </c>
      <c r="T911" s="15">
        <f t="shared" si="71"/>
        <v>40923.551724537036</v>
      </c>
    </row>
    <row r="912" spans="1:20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8"/>
        <v>143</v>
      </c>
      <c r="P912">
        <f t="shared" si="69"/>
        <v>162.27000000000001</v>
      </c>
      <c r="Q912" s="11" t="s">
        <v>8327</v>
      </c>
      <c r="R912" t="s">
        <v>8331</v>
      </c>
      <c r="S912" s="15">
        <f t="shared" si="70"/>
        <v>40983.055949074071</v>
      </c>
      <c r="T912" s="15">
        <f t="shared" si="71"/>
        <v>41040.657638888886</v>
      </c>
    </row>
    <row r="913" spans="1:20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8"/>
        <v>119</v>
      </c>
      <c r="P913">
        <f t="shared" si="69"/>
        <v>66.11</v>
      </c>
      <c r="Q913" s="11" t="s">
        <v>8323</v>
      </c>
      <c r="R913" t="s">
        <v>8326</v>
      </c>
      <c r="S913" s="15">
        <f t="shared" si="70"/>
        <v>41920.787534722222</v>
      </c>
      <c r="T913" s="15">
        <f t="shared" si="71"/>
        <v>41941.787534722222</v>
      </c>
    </row>
    <row r="914" spans="1:20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1" t="s">
        <v>8323</v>
      </c>
      <c r="R914" t="s">
        <v>8326</v>
      </c>
      <c r="S914" s="15">
        <f t="shared" si="70"/>
        <v>40883.949317129627</v>
      </c>
      <c r="T914" s="15">
        <f t="shared" si="71"/>
        <v>40939.708333333336</v>
      </c>
    </row>
    <row r="915" spans="1:20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1" t="s">
        <v>8327</v>
      </c>
      <c r="R915" t="s">
        <v>8328</v>
      </c>
      <c r="S915" s="15">
        <f t="shared" si="70"/>
        <v>40850.111064814817</v>
      </c>
      <c r="T915" s="15">
        <f t="shared" si="71"/>
        <v>40890.152731481481</v>
      </c>
    </row>
    <row r="916" spans="1:20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1" t="s">
        <v>8321</v>
      </c>
      <c r="R916" t="s">
        <v>8343</v>
      </c>
      <c r="S916" s="15">
        <f t="shared" si="70"/>
        <v>40753.758425925924</v>
      </c>
      <c r="T916" s="15">
        <f t="shared" si="71"/>
        <v>40761.625</v>
      </c>
    </row>
    <row r="917" spans="1:20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1" t="s">
        <v>8323</v>
      </c>
      <c r="R917" t="s">
        <v>8324</v>
      </c>
      <c r="S917" s="15">
        <f t="shared" si="70"/>
        <v>42170.846446759257</v>
      </c>
      <c r="T917" s="15">
        <f t="shared" si="71"/>
        <v>42230.846446759257</v>
      </c>
    </row>
    <row r="918" spans="1:20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1" t="s">
        <v>8327</v>
      </c>
      <c r="R918" t="s">
        <v>8331</v>
      </c>
      <c r="S918" s="15">
        <f t="shared" si="70"/>
        <v>41950.29483796296</v>
      </c>
      <c r="T918" s="15">
        <f t="shared" si="71"/>
        <v>41990.332638888889</v>
      </c>
    </row>
    <row r="919" spans="1:20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1" t="s">
        <v>8323</v>
      </c>
      <c r="R919" t="s">
        <v>8326</v>
      </c>
      <c r="S919" s="15">
        <f t="shared" si="70"/>
        <v>42167.023206018523</v>
      </c>
      <c r="T919" s="15">
        <f t="shared" si="71"/>
        <v>42196.165972222225</v>
      </c>
    </row>
    <row r="920" spans="1:20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1" t="s">
        <v>8308</v>
      </c>
      <c r="R920" t="s">
        <v>8309</v>
      </c>
      <c r="S920" s="15">
        <f t="shared" si="70"/>
        <v>42661.176817129628</v>
      </c>
      <c r="T920" s="15">
        <f t="shared" si="71"/>
        <v>42715.207638888889</v>
      </c>
    </row>
    <row r="921" spans="1:20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1" t="s">
        <v>8311</v>
      </c>
      <c r="R921" t="s">
        <v>8333</v>
      </c>
      <c r="S921" s="15">
        <f t="shared" si="70"/>
        <v>41988.548831018517</v>
      </c>
      <c r="T921" s="15">
        <f t="shared" si="71"/>
        <v>42019.454166666663</v>
      </c>
    </row>
    <row r="922" spans="1:20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1" t="s">
        <v>8327</v>
      </c>
      <c r="R922" t="s">
        <v>8329</v>
      </c>
      <c r="S922" s="15">
        <f t="shared" si="70"/>
        <v>42426.407592592594</v>
      </c>
      <c r="T922" s="15">
        <f t="shared" si="71"/>
        <v>42460.365925925929</v>
      </c>
    </row>
    <row r="923" spans="1:20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1" t="s">
        <v>8321</v>
      </c>
      <c r="R923" t="s">
        <v>8339</v>
      </c>
      <c r="S923" s="15">
        <f t="shared" si="70"/>
        <v>42552.653993055559</v>
      </c>
      <c r="T923" s="15">
        <f t="shared" si="71"/>
        <v>42597.291666666672</v>
      </c>
    </row>
    <row r="924" spans="1:20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1" t="s">
        <v>8308</v>
      </c>
      <c r="R924" t="s">
        <v>8310</v>
      </c>
      <c r="S924" s="15">
        <f t="shared" si="70"/>
        <v>41856.865717592591</v>
      </c>
      <c r="T924" s="15">
        <f t="shared" si="71"/>
        <v>41886.290972222225</v>
      </c>
    </row>
    <row r="925" spans="1:20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1" t="s">
        <v>8321</v>
      </c>
      <c r="R925" t="s">
        <v>8343</v>
      </c>
      <c r="S925" s="15">
        <f t="shared" si="70"/>
        <v>41402.752222222225</v>
      </c>
      <c r="T925" s="15">
        <f t="shared" si="71"/>
        <v>41427.752222222225</v>
      </c>
    </row>
    <row r="926" spans="1:20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1" t="s">
        <v>8327</v>
      </c>
      <c r="R926" t="s">
        <v>8329</v>
      </c>
      <c r="S926" s="15">
        <f t="shared" si="70"/>
        <v>41548.747418981482</v>
      </c>
      <c r="T926" s="15">
        <f t="shared" si="71"/>
        <v>41582.041666666664</v>
      </c>
    </row>
    <row r="927" spans="1:20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1" t="s">
        <v>8327</v>
      </c>
      <c r="R927" t="s">
        <v>8331</v>
      </c>
      <c r="S927" s="15">
        <f t="shared" si="70"/>
        <v>42720.066192129627</v>
      </c>
      <c r="T927" s="15">
        <f t="shared" si="71"/>
        <v>42750.066192129627</v>
      </c>
    </row>
    <row r="928" spans="1:20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1" t="s">
        <v>8327</v>
      </c>
      <c r="R928" t="s">
        <v>8329</v>
      </c>
      <c r="S928" s="15">
        <f t="shared" si="70"/>
        <v>42611.483206018514</v>
      </c>
      <c r="T928" s="15">
        <f t="shared" si="71"/>
        <v>42625.483206018514</v>
      </c>
    </row>
    <row r="929" spans="1:20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1" t="s">
        <v>8323</v>
      </c>
      <c r="R929" t="s">
        <v>8335</v>
      </c>
      <c r="S929" s="15">
        <f t="shared" si="70"/>
        <v>42118.346435185187</v>
      </c>
      <c r="T929" s="15">
        <f t="shared" si="71"/>
        <v>42148.346435185187</v>
      </c>
    </row>
    <row r="930" spans="1:20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1" t="s">
        <v>8313</v>
      </c>
      <c r="R930" t="s">
        <v>8314</v>
      </c>
      <c r="S930" s="15">
        <f t="shared" si="70"/>
        <v>42689.56931712963</v>
      </c>
      <c r="T930" s="15">
        <f t="shared" si="71"/>
        <v>42719.56931712963</v>
      </c>
    </row>
    <row r="931" spans="1:20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1" t="s">
        <v>8327</v>
      </c>
      <c r="R931" t="s">
        <v>8331</v>
      </c>
      <c r="S931" s="15">
        <f t="shared" si="70"/>
        <v>42634.614780092597</v>
      </c>
      <c r="T931" s="15">
        <f t="shared" si="71"/>
        <v>42660.676388888889</v>
      </c>
    </row>
    <row r="932" spans="1:20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1" t="s">
        <v>8321</v>
      </c>
      <c r="R932" t="s">
        <v>8322</v>
      </c>
      <c r="S932" s="15">
        <f t="shared" si="70"/>
        <v>40430.604328703703</v>
      </c>
      <c r="T932" s="15">
        <f t="shared" si="71"/>
        <v>40467.152083333334</v>
      </c>
    </row>
    <row r="933" spans="1:20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1" t="s">
        <v>8327</v>
      </c>
      <c r="R933" t="s">
        <v>8338</v>
      </c>
      <c r="S933" s="15">
        <f t="shared" si="70"/>
        <v>42416.407129629632</v>
      </c>
      <c r="T933" s="15">
        <f t="shared" si="71"/>
        <v>42476.249305555553</v>
      </c>
    </row>
    <row r="934" spans="1:20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1" t="s">
        <v>8321</v>
      </c>
      <c r="R934" t="s">
        <v>8339</v>
      </c>
      <c r="S934" s="15">
        <f t="shared" si="70"/>
        <v>42024.888692129629</v>
      </c>
      <c r="T934" s="15">
        <f t="shared" si="71"/>
        <v>42054.888692129629</v>
      </c>
    </row>
    <row r="935" spans="1:20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1" t="s">
        <v>8323</v>
      </c>
      <c r="R935" t="s">
        <v>8324</v>
      </c>
      <c r="S935" s="15">
        <f t="shared" si="70"/>
        <v>42248.535787037035</v>
      </c>
      <c r="T935" s="15">
        <f t="shared" si="71"/>
        <v>42277.75</v>
      </c>
    </row>
    <row r="936" spans="1:20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1" t="s">
        <v>8327</v>
      </c>
      <c r="R936" t="s">
        <v>8328</v>
      </c>
      <c r="S936" s="15">
        <f t="shared" si="70"/>
        <v>41416.146944444445</v>
      </c>
      <c r="T936" s="15">
        <f t="shared" si="71"/>
        <v>41446.146944444445</v>
      </c>
    </row>
    <row r="937" spans="1:20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1" t="s">
        <v>8308</v>
      </c>
      <c r="R937" t="s">
        <v>8310</v>
      </c>
      <c r="S937" s="15">
        <f t="shared" si="70"/>
        <v>42444.583912037036</v>
      </c>
      <c r="T937" s="15">
        <f t="shared" si="71"/>
        <v>42478.583333333328</v>
      </c>
    </row>
    <row r="938" spans="1:20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1" t="s">
        <v>8323</v>
      </c>
      <c r="R938" t="s">
        <v>8335</v>
      </c>
      <c r="S938" s="15">
        <f t="shared" si="70"/>
        <v>42487.037905092591</v>
      </c>
      <c r="T938" s="15">
        <f t="shared" si="71"/>
        <v>42517.037905092591</v>
      </c>
    </row>
    <row r="939" spans="1:20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1" t="s">
        <v>8321</v>
      </c>
      <c r="R939" t="s">
        <v>8322</v>
      </c>
      <c r="S939" s="15">
        <f t="shared" si="70"/>
        <v>42697.32136574074</v>
      </c>
      <c r="T939" s="15">
        <f t="shared" si="71"/>
        <v>42725.332638888889</v>
      </c>
    </row>
    <row r="940" spans="1:20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1" t="s">
        <v>8313</v>
      </c>
      <c r="R940" t="s">
        <v>8314</v>
      </c>
      <c r="S940" s="15">
        <f t="shared" si="70"/>
        <v>42731.755787037036</v>
      </c>
      <c r="T940" s="15">
        <f t="shared" si="71"/>
        <v>42766.755787037036</v>
      </c>
    </row>
    <row r="941" spans="1:20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1" t="s">
        <v>8323</v>
      </c>
      <c r="R941" t="s">
        <v>8324</v>
      </c>
      <c r="S941" s="15">
        <f t="shared" si="70"/>
        <v>41844.125115740739</v>
      </c>
      <c r="T941" s="15">
        <f t="shared" si="71"/>
        <v>41879.125115740739</v>
      </c>
    </row>
    <row r="942" spans="1:20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1" t="s">
        <v>8321</v>
      </c>
      <c r="R942" t="s">
        <v>8322</v>
      </c>
      <c r="S942" s="15">
        <f t="shared" si="70"/>
        <v>39950.163344907407</v>
      </c>
      <c r="T942" s="15">
        <f t="shared" si="71"/>
        <v>40035.80972222222</v>
      </c>
    </row>
    <row r="943" spans="1:20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1" t="s">
        <v>8323</v>
      </c>
      <c r="R943" t="s">
        <v>8326</v>
      </c>
      <c r="S943" s="15">
        <f t="shared" si="70"/>
        <v>42431.102534722217</v>
      </c>
      <c r="T943" s="15">
        <f t="shared" si="71"/>
        <v>42461.06086805556</v>
      </c>
    </row>
    <row r="944" spans="1:20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1" t="s">
        <v>8308</v>
      </c>
      <c r="R944" t="s">
        <v>8310</v>
      </c>
      <c r="S944" s="15">
        <f t="shared" si="70"/>
        <v>41773.294560185182</v>
      </c>
      <c r="T944" s="15">
        <f t="shared" si="71"/>
        <v>41813.294560185182</v>
      </c>
    </row>
    <row r="945" spans="1:20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1" t="s">
        <v>8327</v>
      </c>
      <c r="R945" t="s">
        <v>8341</v>
      </c>
      <c r="S945" s="15">
        <f t="shared" si="70"/>
        <v>40973.773182870369</v>
      </c>
      <c r="T945" s="15">
        <f t="shared" si="71"/>
        <v>41003.731516203705</v>
      </c>
    </row>
    <row r="946" spans="1:20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1" t="s">
        <v>8308</v>
      </c>
      <c r="R946" t="s">
        <v>8310</v>
      </c>
      <c r="S946" s="15">
        <f t="shared" si="70"/>
        <v>42510.604699074072</v>
      </c>
      <c r="T946" s="15">
        <f t="shared" si="71"/>
        <v>42540.604699074072</v>
      </c>
    </row>
    <row r="947" spans="1:20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1" t="s">
        <v>8327</v>
      </c>
      <c r="R947" t="s">
        <v>8341</v>
      </c>
      <c r="S947" s="15">
        <f t="shared" si="70"/>
        <v>42228.634328703702</v>
      </c>
      <c r="T947" s="15">
        <f t="shared" si="71"/>
        <v>42285.165972222225</v>
      </c>
    </row>
    <row r="948" spans="1:20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1" t="s">
        <v>8321</v>
      </c>
      <c r="R948" t="s">
        <v>8339</v>
      </c>
      <c r="S948" s="15">
        <f t="shared" si="70"/>
        <v>41703.721979166665</v>
      </c>
      <c r="T948" s="15">
        <f t="shared" si="71"/>
        <v>41748.680312500001</v>
      </c>
    </row>
    <row r="949" spans="1:20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1" t="s">
        <v>8323</v>
      </c>
      <c r="R949" t="s">
        <v>8324</v>
      </c>
      <c r="S949" s="15">
        <f t="shared" si="70"/>
        <v>42418.031180555554</v>
      </c>
      <c r="T949" s="15">
        <f t="shared" si="71"/>
        <v>42477.989513888882</v>
      </c>
    </row>
    <row r="950" spans="1:20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1" t="s">
        <v>8313</v>
      </c>
      <c r="R950" t="s">
        <v>8314</v>
      </c>
      <c r="S950" s="15">
        <f t="shared" si="70"/>
        <v>42026.605057870373</v>
      </c>
      <c r="T950" s="15">
        <f t="shared" si="71"/>
        <v>42071.563391203701</v>
      </c>
    </row>
    <row r="951" spans="1:20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1" t="s">
        <v>8308</v>
      </c>
      <c r="R951" t="s">
        <v>8310</v>
      </c>
      <c r="S951" s="15">
        <f t="shared" si="70"/>
        <v>42194.833784722221</v>
      </c>
      <c r="T951" s="15">
        <f t="shared" si="71"/>
        <v>42236.833784722221</v>
      </c>
    </row>
    <row r="952" spans="1:20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1" t="s">
        <v>8327</v>
      </c>
      <c r="R952" t="s">
        <v>8328</v>
      </c>
      <c r="S952" s="15">
        <f t="shared" si="70"/>
        <v>41680.583402777782</v>
      </c>
      <c r="T952" s="15">
        <f t="shared" si="71"/>
        <v>41702.875</v>
      </c>
    </row>
    <row r="953" spans="1:20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1" t="s">
        <v>8323</v>
      </c>
      <c r="R953" t="s">
        <v>8326</v>
      </c>
      <c r="S953" s="15">
        <f t="shared" si="70"/>
        <v>42253.928530092591</v>
      </c>
      <c r="T953" s="15">
        <f t="shared" si="71"/>
        <v>42283.928530092591</v>
      </c>
    </row>
    <row r="954" spans="1:20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1" t="s">
        <v>8327</v>
      </c>
      <c r="R954" t="s">
        <v>8329</v>
      </c>
      <c r="S954" s="15">
        <f t="shared" si="70"/>
        <v>42555.166712962964</v>
      </c>
      <c r="T954" s="15">
        <f t="shared" si="71"/>
        <v>42587.165972222225</v>
      </c>
    </row>
    <row r="955" spans="1:20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1" t="s">
        <v>8327</v>
      </c>
      <c r="R955" t="s">
        <v>8341</v>
      </c>
      <c r="S955" s="15">
        <f t="shared" si="70"/>
        <v>42081.864641203705</v>
      </c>
      <c r="T955" s="15">
        <f t="shared" si="71"/>
        <v>42114.201388888891</v>
      </c>
    </row>
    <row r="956" spans="1:20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1" t="s">
        <v>8321</v>
      </c>
      <c r="R956" t="s">
        <v>8322</v>
      </c>
      <c r="S956" s="15">
        <f t="shared" si="70"/>
        <v>42093.760046296295</v>
      </c>
      <c r="T956" s="15">
        <f t="shared" si="71"/>
        <v>42123.760046296295</v>
      </c>
    </row>
    <row r="957" spans="1:20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1" t="s">
        <v>8327</v>
      </c>
      <c r="R957" t="s">
        <v>8331</v>
      </c>
      <c r="S957" s="15">
        <f t="shared" si="70"/>
        <v>42018.99863425926</v>
      </c>
      <c r="T957" s="15">
        <f t="shared" si="71"/>
        <v>42048.99863425926</v>
      </c>
    </row>
    <row r="958" spans="1:20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1" t="s">
        <v>8327</v>
      </c>
      <c r="R958" t="s">
        <v>8328</v>
      </c>
      <c r="S958" s="15">
        <f t="shared" si="70"/>
        <v>41307.987696759257</v>
      </c>
      <c r="T958" s="15">
        <f t="shared" si="71"/>
        <v>41342.987696759257</v>
      </c>
    </row>
    <row r="959" spans="1:20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1" t="s">
        <v>8321</v>
      </c>
      <c r="R959" t="s">
        <v>8343</v>
      </c>
      <c r="S959" s="15">
        <f t="shared" si="70"/>
        <v>42291.556076388893</v>
      </c>
      <c r="T959" s="15">
        <f t="shared" si="71"/>
        <v>42365.59774305555</v>
      </c>
    </row>
    <row r="960" spans="1:20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1" t="s">
        <v>8308</v>
      </c>
      <c r="R960" t="s">
        <v>8315</v>
      </c>
      <c r="S960" s="15">
        <f t="shared" si="70"/>
        <v>42108.538449074069</v>
      </c>
      <c r="T960" s="15">
        <f t="shared" si="71"/>
        <v>42138.538449074069</v>
      </c>
    </row>
    <row r="961" spans="1:20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1" t="s">
        <v>8316</v>
      </c>
      <c r="R961" t="s">
        <v>8334</v>
      </c>
      <c r="S961" s="15">
        <f t="shared" si="70"/>
        <v>41723.799386574072</v>
      </c>
      <c r="T961" s="15">
        <f t="shared" si="71"/>
        <v>41753.799386574072</v>
      </c>
    </row>
    <row r="962" spans="1:20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8"/>
        <v>21</v>
      </c>
      <c r="P962">
        <f t="shared" si="69"/>
        <v>108.05</v>
      </c>
      <c r="Q962" s="11" t="s">
        <v>8311</v>
      </c>
      <c r="R962" t="s">
        <v>8349</v>
      </c>
      <c r="S962" s="15">
        <f t="shared" si="70"/>
        <v>42549.916712962964</v>
      </c>
      <c r="T962" s="15">
        <f t="shared" si="71"/>
        <v>42578.916666666672</v>
      </c>
    </row>
    <row r="963" spans="1:20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2">ROUND(E963/D963*100,0)</f>
        <v>106</v>
      </c>
      <c r="P963">
        <f t="shared" ref="P963:P1026" si="73">IFERROR(ROUND(E963/L963,2),0)</f>
        <v>108.02</v>
      </c>
      <c r="Q963" s="11" t="s">
        <v>8327</v>
      </c>
      <c r="R963" t="s">
        <v>8331</v>
      </c>
      <c r="S963" s="15">
        <f t="shared" ref="S963:S1026" si="74">(((J963/60)/60)/24)+DATE(1970,1,1)</f>
        <v>40585.796817129631</v>
      </c>
      <c r="T963" s="15">
        <f t="shared" ref="T963:T1026" si="75">(((I963/60)/60)/24)+DATE(1970,1,1)</f>
        <v>40614.166666666664</v>
      </c>
    </row>
    <row r="964" spans="1:20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1" t="s">
        <v>8313</v>
      </c>
      <c r="R964" t="s">
        <v>8314</v>
      </c>
      <c r="S964" s="15">
        <f t="shared" si="74"/>
        <v>42761.846122685187</v>
      </c>
      <c r="T964" s="15">
        <f t="shared" si="75"/>
        <v>42791.846122685187</v>
      </c>
    </row>
    <row r="965" spans="1:20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1" t="s">
        <v>8323</v>
      </c>
      <c r="R965" t="s">
        <v>8326</v>
      </c>
      <c r="S965" s="15">
        <f t="shared" si="74"/>
        <v>41808.669571759259</v>
      </c>
      <c r="T965" s="15">
        <f t="shared" si="75"/>
        <v>41838.669571759259</v>
      </c>
    </row>
    <row r="966" spans="1:20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1" t="s">
        <v>8321</v>
      </c>
      <c r="R966" t="s">
        <v>8322</v>
      </c>
      <c r="S966" s="15">
        <f t="shared" si="74"/>
        <v>42549.076157407413</v>
      </c>
      <c r="T966" s="15">
        <f t="shared" si="75"/>
        <v>42579.076157407413</v>
      </c>
    </row>
    <row r="967" spans="1:20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1" t="s">
        <v>8323</v>
      </c>
      <c r="R967" t="s">
        <v>8326</v>
      </c>
      <c r="S967" s="15">
        <f t="shared" si="74"/>
        <v>42618.827013888891</v>
      </c>
      <c r="T967" s="15">
        <f t="shared" si="75"/>
        <v>42648.827013888891</v>
      </c>
    </row>
    <row r="968" spans="1:20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1" t="s">
        <v>8327</v>
      </c>
      <c r="R968" t="s">
        <v>8331</v>
      </c>
      <c r="S968" s="15">
        <f t="shared" si="74"/>
        <v>42096.633206018523</v>
      </c>
      <c r="T968" s="15">
        <f t="shared" si="75"/>
        <v>42126.633206018523</v>
      </c>
    </row>
    <row r="969" spans="1:20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1" t="s">
        <v>8311</v>
      </c>
      <c r="R969" t="s">
        <v>8333</v>
      </c>
      <c r="S969" s="15">
        <f t="shared" si="74"/>
        <v>40879.795682870368</v>
      </c>
      <c r="T969" s="15">
        <f t="shared" si="75"/>
        <v>40930.25</v>
      </c>
    </row>
    <row r="970" spans="1:20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1" t="s">
        <v>8323</v>
      </c>
      <c r="R970" t="s">
        <v>8326</v>
      </c>
      <c r="S970" s="15">
        <f t="shared" si="74"/>
        <v>42154.873124999998</v>
      </c>
      <c r="T970" s="15">
        <f t="shared" si="75"/>
        <v>42184.873124999998</v>
      </c>
    </row>
    <row r="971" spans="1:20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1" t="s">
        <v>8323</v>
      </c>
      <c r="R971" t="s">
        <v>8324</v>
      </c>
      <c r="S971" s="15">
        <f t="shared" si="74"/>
        <v>42555.340486111112</v>
      </c>
      <c r="T971" s="15">
        <f t="shared" si="75"/>
        <v>42605.340486111112</v>
      </c>
    </row>
    <row r="972" spans="1:20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1" t="s">
        <v>8327</v>
      </c>
      <c r="R972" t="s">
        <v>8341</v>
      </c>
      <c r="S972" s="15">
        <f t="shared" si="74"/>
        <v>40948.080729166664</v>
      </c>
      <c r="T972" s="15">
        <f t="shared" si="75"/>
        <v>40993.0390625</v>
      </c>
    </row>
    <row r="973" spans="1:20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1" t="s">
        <v>8321</v>
      </c>
      <c r="R973" t="s">
        <v>8322</v>
      </c>
      <c r="S973" s="15">
        <f t="shared" si="74"/>
        <v>40969.912372685183</v>
      </c>
      <c r="T973" s="15">
        <f t="shared" si="75"/>
        <v>41004.290972222225</v>
      </c>
    </row>
    <row r="974" spans="1:20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1" t="s">
        <v>8327</v>
      </c>
      <c r="R974" t="s">
        <v>8338</v>
      </c>
      <c r="S974" s="15">
        <f t="shared" si="74"/>
        <v>41146.824212962965</v>
      </c>
      <c r="T974" s="15">
        <f t="shared" si="75"/>
        <v>41176.824212962965</v>
      </c>
    </row>
    <row r="975" spans="1:20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1" t="s">
        <v>8327</v>
      </c>
      <c r="R975" t="s">
        <v>8331</v>
      </c>
      <c r="S975" s="15">
        <f t="shared" si="74"/>
        <v>41645.867280092592</v>
      </c>
      <c r="T975" s="15">
        <f t="shared" si="75"/>
        <v>41690.867280092592</v>
      </c>
    </row>
    <row r="976" spans="1:20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1" t="s">
        <v>8311</v>
      </c>
      <c r="R976" t="s">
        <v>8333</v>
      </c>
      <c r="S976" s="15">
        <f t="shared" si="74"/>
        <v>41430.038888888892</v>
      </c>
      <c r="T976" s="15">
        <f t="shared" si="75"/>
        <v>41460.038888888892</v>
      </c>
    </row>
    <row r="977" spans="1:20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1" t="s">
        <v>8323</v>
      </c>
      <c r="R977" t="s">
        <v>8326</v>
      </c>
      <c r="S977" s="15">
        <f t="shared" si="74"/>
        <v>42018.676898148144</v>
      </c>
      <c r="T977" s="15">
        <f t="shared" si="75"/>
        <v>42040.290972222225</v>
      </c>
    </row>
    <row r="978" spans="1:20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1" t="s">
        <v>8313</v>
      </c>
      <c r="R978" t="s">
        <v>8314</v>
      </c>
      <c r="S978" s="15">
        <f t="shared" si="74"/>
        <v>42756.501041666663</v>
      </c>
      <c r="T978" s="15">
        <f t="shared" si="75"/>
        <v>42786.501041666663</v>
      </c>
    </row>
    <row r="979" spans="1:20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1" t="s">
        <v>8323</v>
      </c>
      <c r="R979" t="s">
        <v>8326</v>
      </c>
      <c r="S979" s="15">
        <f t="shared" si="74"/>
        <v>42278.089039351849</v>
      </c>
      <c r="T979" s="15">
        <f t="shared" si="75"/>
        <v>42302.999305555553</v>
      </c>
    </row>
    <row r="980" spans="1:20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1" t="s">
        <v>8327</v>
      </c>
      <c r="R980" t="s">
        <v>8336</v>
      </c>
      <c r="S980" s="15">
        <f t="shared" si="74"/>
        <v>42452.827743055561</v>
      </c>
      <c r="T980" s="15">
        <f t="shared" si="75"/>
        <v>42485.207638888889</v>
      </c>
    </row>
    <row r="981" spans="1:20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1" t="s">
        <v>8327</v>
      </c>
      <c r="R981" t="s">
        <v>8328</v>
      </c>
      <c r="S981" s="15">
        <f t="shared" si="74"/>
        <v>40865.867141203707</v>
      </c>
      <c r="T981" s="15">
        <f t="shared" si="75"/>
        <v>40902.208333333336</v>
      </c>
    </row>
    <row r="982" spans="1:20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1" t="s">
        <v>8323</v>
      </c>
      <c r="R982" t="s">
        <v>8326</v>
      </c>
      <c r="S982" s="15">
        <f t="shared" si="74"/>
        <v>41926.942685185182</v>
      </c>
      <c r="T982" s="15">
        <f t="shared" si="75"/>
        <v>41956.984351851846</v>
      </c>
    </row>
    <row r="983" spans="1:20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1" t="s">
        <v>8313</v>
      </c>
      <c r="R983" t="s">
        <v>8314</v>
      </c>
      <c r="S983" s="15">
        <f t="shared" si="74"/>
        <v>42536.60701388889</v>
      </c>
      <c r="T983" s="15">
        <f t="shared" si="75"/>
        <v>42566.60701388889</v>
      </c>
    </row>
    <row r="984" spans="1:20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1" t="s">
        <v>8323</v>
      </c>
      <c r="R984" t="s">
        <v>8326</v>
      </c>
      <c r="S984" s="15">
        <f t="shared" si="74"/>
        <v>42614.268796296295</v>
      </c>
      <c r="T984" s="15">
        <f t="shared" si="75"/>
        <v>42645.375</v>
      </c>
    </row>
    <row r="985" spans="1:20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1" t="s">
        <v>8308</v>
      </c>
      <c r="R985" t="s">
        <v>8310</v>
      </c>
      <c r="S985" s="15">
        <f t="shared" si="74"/>
        <v>41985.043657407412</v>
      </c>
      <c r="T985" s="15">
        <f t="shared" si="75"/>
        <v>42015.043657407412</v>
      </c>
    </row>
    <row r="986" spans="1:20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1" t="s">
        <v>8311</v>
      </c>
      <c r="R986" t="s">
        <v>8333</v>
      </c>
      <c r="S986" s="15">
        <f t="shared" si="74"/>
        <v>41667.275312500002</v>
      </c>
      <c r="T986" s="15">
        <f t="shared" si="75"/>
        <v>41684.833333333336</v>
      </c>
    </row>
    <row r="987" spans="1:20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1" t="s">
        <v>8308</v>
      </c>
      <c r="R987" t="s">
        <v>8310</v>
      </c>
      <c r="S987" s="15">
        <f t="shared" si="74"/>
        <v>41813.662962962961</v>
      </c>
      <c r="T987" s="15">
        <f t="shared" si="75"/>
        <v>41843.662962962961</v>
      </c>
    </row>
    <row r="988" spans="1:20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1" t="s">
        <v>8327</v>
      </c>
      <c r="R988" t="s">
        <v>8341</v>
      </c>
      <c r="S988" s="15">
        <f t="shared" si="74"/>
        <v>42618.625428240746</v>
      </c>
      <c r="T988" s="15">
        <f t="shared" si="75"/>
        <v>42643.185416666667</v>
      </c>
    </row>
    <row r="989" spans="1:20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1" t="s">
        <v>8327</v>
      </c>
      <c r="R989" t="s">
        <v>8331</v>
      </c>
      <c r="S989" s="15">
        <f t="shared" si="74"/>
        <v>40751.814432870371</v>
      </c>
      <c r="T989" s="15">
        <f t="shared" si="75"/>
        <v>40811.814432870371</v>
      </c>
    </row>
    <row r="990" spans="1:20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1" t="s">
        <v>8327</v>
      </c>
      <c r="R990" t="s">
        <v>8331</v>
      </c>
      <c r="S990" s="15">
        <f t="shared" si="74"/>
        <v>41718.878182870372</v>
      </c>
      <c r="T990" s="15">
        <f t="shared" si="75"/>
        <v>41748.878182870372</v>
      </c>
    </row>
    <row r="991" spans="1:20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1" t="s">
        <v>8323</v>
      </c>
      <c r="R991" t="s">
        <v>8326</v>
      </c>
      <c r="S991" s="15">
        <f t="shared" si="74"/>
        <v>42062.296412037031</v>
      </c>
      <c r="T991" s="15">
        <f t="shared" si="75"/>
        <v>42095.207638888889</v>
      </c>
    </row>
    <row r="992" spans="1:20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1" t="s">
        <v>8321</v>
      </c>
      <c r="R992" t="s">
        <v>8322</v>
      </c>
      <c r="S992" s="15">
        <f t="shared" si="74"/>
        <v>41543.735995370371</v>
      </c>
      <c r="T992" s="15">
        <f t="shared" si="75"/>
        <v>41583.777662037035</v>
      </c>
    </row>
    <row r="993" spans="1:20" ht="32" x14ac:dyDescent="0.2">
      <c r="A993">
        <v>3281</v>
      </c>
      <c r="B993" s="9" t="s">
        <v>3281</v>
      </c>
      <c r="C993" s="3" t="s">
        <v>7391</v>
      </c>
      <c r="D993" s="5">
        <v>5000</v>
      </c>
      <c r="E993" s="7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 t="shared" si="72"/>
        <v>122</v>
      </c>
      <c r="P993">
        <f t="shared" si="73"/>
        <v>129.36000000000001</v>
      </c>
      <c r="Q993" s="11" t="s">
        <v>8323</v>
      </c>
      <c r="R993" t="s">
        <v>8326</v>
      </c>
      <c r="S993" s="15">
        <f t="shared" si="74"/>
        <v>42219.019733796296</v>
      </c>
      <c r="T993" s="15">
        <f t="shared" si="75"/>
        <v>42249.019733796296</v>
      </c>
    </row>
    <row r="994" spans="1:20" ht="48" x14ac:dyDescent="0.2">
      <c r="A994">
        <v>802</v>
      </c>
      <c r="B994" s="9" t="s">
        <v>803</v>
      </c>
      <c r="C994" s="3" t="s">
        <v>4912</v>
      </c>
      <c r="D994" s="5">
        <v>6000</v>
      </c>
      <c r="E994" s="7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 t="shared" si="72"/>
        <v>101</v>
      </c>
      <c r="P994">
        <f t="shared" si="73"/>
        <v>81.069999999999993</v>
      </c>
      <c r="Q994" s="11" t="s">
        <v>8327</v>
      </c>
      <c r="R994" t="s">
        <v>8331</v>
      </c>
      <c r="S994" s="15">
        <f t="shared" si="74"/>
        <v>41123.022268518522</v>
      </c>
      <c r="T994" s="15">
        <f t="shared" si="75"/>
        <v>41169.170138888891</v>
      </c>
    </row>
    <row r="995" spans="1:20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1" t="s">
        <v>8327</v>
      </c>
      <c r="R995" t="s">
        <v>8328</v>
      </c>
      <c r="S995" s="15">
        <f t="shared" si="74"/>
        <v>40763.707546296297</v>
      </c>
      <c r="T995" s="15">
        <f t="shared" si="75"/>
        <v>40823.707546296297</v>
      </c>
    </row>
    <row r="996" spans="1:20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1" t="s">
        <v>8327</v>
      </c>
      <c r="R996" t="s">
        <v>8331</v>
      </c>
      <c r="S996" s="15">
        <f t="shared" si="74"/>
        <v>41579.845509259263</v>
      </c>
      <c r="T996" s="15">
        <f t="shared" si="75"/>
        <v>41609.887175925927</v>
      </c>
    </row>
    <row r="997" spans="1:20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1" t="s">
        <v>8319</v>
      </c>
      <c r="R997" t="s">
        <v>8345</v>
      </c>
      <c r="S997" s="15">
        <f t="shared" si="74"/>
        <v>42187.940081018518</v>
      </c>
      <c r="T997" s="15">
        <f t="shared" si="75"/>
        <v>42218.916666666672</v>
      </c>
    </row>
    <row r="998" spans="1:20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1" t="s">
        <v>8327</v>
      </c>
      <c r="R998" t="s">
        <v>8331</v>
      </c>
      <c r="S998" s="15">
        <f t="shared" si="74"/>
        <v>41003.60665509259</v>
      </c>
      <c r="T998" s="15">
        <f t="shared" si="75"/>
        <v>41057.165972222225</v>
      </c>
    </row>
    <row r="999" spans="1:20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1" t="s">
        <v>8321</v>
      </c>
      <c r="R999" t="s">
        <v>8332</v>
      </c>
      <c r="S999" s="15">
        <f t="shared" si="74"/>
        <v>41808.02648148148</v>
      </c>
      <c r="T999" s="15">
        <f t="shared" si="75"/>
        <v>41833.582638888889</v>
      </c>
    </row>
    <row r="1000" spans="1:20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1" t="s">
        <v>8327</v>
      </c>
      <c r="R1000" t="s">
        <v>8328</v>
      </c>
      <c r="S1000" s="15">
        <f t="shared" si="74"/>
        <v>40050.643680555557</v>
      </c>
      <c r="T1000" s="15">
        <f t="shared" si="75"/>
        <v>40082.165972222225</v>
      </c>
    </row>
    <row r="1001" spans="1:20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1" t="s">
        <v>8327</v>
      </c>
      <c r="R1001" t="s">
        <v>8328</v>
      </c>
      <c r="S1001" s="15">
        <f t="shared" si="74"/>
        <v>40502.815868055557</v>
      </c>
      <c r="T1001" s="15">
        <f t="shared" si="75"/>
        <v>40544.207638888889</v>
      </c>
    </row>
    <row r="1002" spans="1:20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1" t="s">
        <v>8327</v>
      </c>
      <c r="R1002" t="s">
        <v>8331</v>
      </c>
      <c r="S1002" s="15">
        <f t="shared" si="74"/>
        <v>40747.012881944444</v>
      </c>
      <c r="T1002" s="15">
        <f t="shared" si="75"/>
        <v>40756.291666666664</v>
      </c>
    </row>
    <row r="1003" spans="1:20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1" t="s">
        <v>8327</v>
      </c>
      <c r="R1003" t="s">
        <v>8331</v>
      </c>
      <c r="S1003" s="15">
        <f t="shared" si="74"/>
        <v>40833.200474537036</v>
      </c>
      <c r="T1003" s="15">
        <f t="shared" si="75"/>
        <v>40893.242141203707</v>
      </c>
    </row>
    <row r="1004" spans="1:20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1" t="s">
        <v>8316</v>
      </c>
      <c r="R1004" t="s">
        <v>8317</v>
      </c>
      <c r="S1004" s="15">
        <f t="shared" si="74"/>
        <v>42467.788194444445</v>
      </c>
      <c r="T1004" s="15">
        <f t="shared" si="75"/>
        <v>42481.916666666672</v>
      </c>
    </row>
    <row r="1005" spans="1:20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1" t="s">
        <v>8323</v>
      </c>
      <c r="R1005" t="s">
        <v>8326</v>
      </c>
      <c r="S1005" s="15">
        <f t="shared" si="74"/>
        <v>42238.13282407407</v>
      </c>
      <c r="T1005" s="15">
        <f t="shared" si="75"/>
        <v>42268.13282407407</v>
      </c>
    </row>
    <row r="1006" spans="1:20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1" t="s">
        <v>8313</v>
      </c>
      <c r="R1006" t="s">
        <v>8314</v>
      </c>
      <c r="S1006" s="15">
        <f t="shared" si="74"/>
        <v>42089.477500000001</v>
      </c>
      <c r="T1006" s="15">
        <f t="shared" si="75"/>
        <v>42110.477500000001</v>
      </c>
    </row>
    <row r="1007" spans="1:20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1" t="s">
        <v>8323</v>
      </c>
      <c r="R1007" t="s">
        <v>8335</v>
      </c>
      <c r="S1007" s="15">
        <f t="shared" si="74"/>
        <v>42016.981574074074</v>
      </c>
      <c r="T1007" s="15">
        <f t="shared" si="75"/>
        <v>42045.332638888889</v>
      </c>
    </row>
    <row r="1008" spans="1:20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2"/>
        <v>121</v>
      </c>
      <c r="P1008">
        <f t="shared" si="73"/>
        <v>80.33</v>
      </c>
      <c r="Q1008" s="11" t="s">
        <v>8321</v>
      </c>
      <c r="R1008" t="s">
        <v>8332</v>
      </c>
      <c r="S1008" s="15">
        <f t="shared" si="74"/>
        <v>42572.778495370367</v>
      </c>
      <c r="T1008" s="15">
        <f t="shared" si="75"/>
        <v>42604.125</v>
      </c>
    </row>
    <row r="1009" spans="1:20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2"/>
        <v>100</v>
      </c>
      <c r="P1009">
        <f t="shared" si="73"/>
        <v>89.93</v>
      </c>
      <c r="Q1009" s="11" t="s">
        <v>8313</v>
      </c>
      <c r="R1009" t="s">
        <v>8314</v>
      </c>
      <c r="S1009" s="15">
        <f t="shared" si="74"/>
        <v>42586.925636574073</v>
      </c>
      <c r="T1009" s="15">
        <f t="shared" si="75"/>
        <v>42609.165972222225</v>
      </c>
    </row>
    <row r="1010" spans="1:20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1" t="s">
        <v>8327</v>
      </c>
      <c r="R1010" t="s">
        <v>8328</v>
      </c>
      <c r="S1010" s="15">
        <f t="shared" si="74"/>
        <v>40946.11383101852</v>
      </c>
      <c r="T1010" s="15">
        <f t="shared" si="75"/>
        <v>40976.11383101852</v>
      </c>
    </row>
    <row r="1011" spans="1:20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1" t="s">
        <v>8327</v>
      </c>
      <c r="R1011" t="s">
        <v>8336</v>
      </c>
      <c r="S1011" s="15">
        <f t="shared" si="74"/>
        <v>42578.205972222218</v>
      </c>
      <c r="T1011" s="15">
        <f t="shared" si="75"/>
        <v>42618.165972222225</v>
      </c>
    </row>
    <row r="1012" spans="1:20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1" t="s">
        <v>8308</v>
      </c>
      <c r="R1012" t="s">
        <v>8310</v>
      </c>
      <c r="S1012" s="15">
        <f t="shared" si="74"/>
        <v>42697.74927083333</v>
      </c>
      <c r="T1012" s="15">
        <f t="shared" si="75"/>
        <v>42727.74927083333</v>
      </c>
    </row>
    <row r="1013" spans="1:20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1" t="s">
        <v>8323</v>
      </c>
      <c r="R1013" t="s">
        <v>8326</v>
      </c>
      <c r="S1013" s="15">
        <f t="shared" si="74"/>
        <v>42171.763414351852</v>
      </c>
      <c r="T1013" s="15">
        <f t="shared" si="75"/>
        <v>42211.763414351852</v>
      </c>
    </row>
    <row r="1014" spans="1:20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1" t="s">
        <v>8321</v>
      </c>
      <c r="R1014" t="s">
        <v>8322</v>
      </c>
      <c r="S1014" s="15">
        <f t="shared" si="74"/>
        <v>41376.769050925926</v>
      </c>
      <c r="T1014" s="15">
        <f t="shared" si="75"/>
        <v>41395.000694444447</v>
      </c>
    </row>
    <row r="1015" spans="1:20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1" t="s">
        <v>8323</v>
      </c>
      <c r="R1015" t="s">
        <v>8326</v>
      </c>
      <c r="S1015" s="15">
        <f t="shared" si="74"/>
        <v>42292.087592592594</v>
      </c>
      <c r="T1015" s="15">
        <f t="shared" si="75"/>
        <v>42329.125</v>
      </c>
    </row>
    <row r="1016" spans="1:20" ht="32" x14ac:dyDescent="0.2">
      <c r="A1016">
        <v>262</v>
      </c>
      <c r="B1016" s="9" t="s">
        <v>263</v>
      </c>
      <c r="C1016" s="3" t="s">
        <v>4372</v>
      </c>
      <c r="D1016" s="5">
        <v>2500</v>
      </c>
      <c r="E1016" s="7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 t="shared" si="72"/>
        <v>240</v>
      </c>
      <c r="P1016">
        <f t="shared" si="73"/>
        <v>41.38</v>
      </c>
      <c r="Q1016" s="11" t="s">
        <v>8321</v>
      </c>
      <c r="R1016" t="s">
        <v>8322</v>
      </c>
      <c r="S1016" s="15">
        <f t="shared" si="74"/>
        <v>40555.24800925926</v>
      </c>
      <c r="T1016" s="15">
        <f t="shared" si="75"/>
        <v>40600.24800925926</v>
      </c>
    </row>
    <row r="1017" spans="1:20" ht="48" x14ac:dyDescent="0.2">
      <c r="A1017">
        <v>45</v>
      </c>
      <c r="B1017" s="9" t="s">
        <v>47</v>
      </c>
      <c r="C1017" s="3" t="s">
        <v>4156</v>
      </c>
      <c r="D1017" s="5">
        <v>5000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>
        <f t="shared" si="72"/>
        <v>120</v>
      </c>
      <c r="P1017">
        <f t="shared" si="73"/>
        <v>98.36</v>
      </c>
      <c r="Q1017" s="11" t="s">
        <v>8321</v>
      </c>
      <c r="R1017" t="s">
        <v>8332</v>
      </c>
      <c r="S1017" s="15">
        <f t="shared" si="74"/>
        <v>42457.623923611114</v>
      </c>
      <c r="T1017" s="15">
        <f t="shared" si="75"/>
        <v>42487.623923611114</v>
      </c>
    </row>
    <row r="1018" spans="1:20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2"/>
        <v>100</v>
      </c>
      <c r="P1018">
        <f t="shared" si="73"/>
        <v>600</v>
      </c>
      <c r="Q1018" s="11" t="s">
        <v>8327</v>
      </c>
      <c r="R1018" t="s">
        <v>8328</v>
      </c>
      <c r="S1018" s="15">
        <f t="shared" si="74"/>
        <v>41327.996435185189</v>
      </c>
      <c r="T1018" s="15">
        <f t="shared" si="75"/>
        <v>41362.954768518517</v>
      </c>
    </row>
    <row r="1019" spans="1:20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2"/>
        <v>100</v>
      </c>
      <c r="P1019">
        <f t="shared" si="73"/>
        <v>63.83</v>
      </c>
      <c r="Q1019" s="11" t="s">
        <v>8323</v>
      </c>
      <c r="R1019" t="s">
        <v>8326</v>
      </c>
      <c r="S1019" s="15">
        <f t="shared" si="74"/>
        <v>42060.683935185181</v>
      </c>
      <c r="T1019" s="15">
        <f t="shared" si="75"/>
        <v>42090.642268518524</v>
      </c>
    </row>
    <row r="1020" spans="1:20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2"/>
        <v>100</v>
      </c>
      <c r="P1020">
        <f t="shared" si="73"/>
        <v>72.290000000000006</v>
      </c>
      <c r="Q1020" s="11" t="s">
        <v>8323</v>
      </c>
      <c r="R1020" t="s">
        <v>8326</v>
      </c>
      <c r="S1020" s="15">
        <f t="shared" si="74"/>
        <v>41809.860300925924</v>
      </c>
      <c r="T1020" s="15">
        <f t="shared" si="75"/>
        <v>41839.860300925924</v>
      </c>
    </row>
    <row r="1021" spans="1:20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1" t="s">
        <v>8311</v>
      </c>
      <c r="R1021" t="s">
        <v>8333</v>
      </c>
      <c r="S1021" s="15">
        <f t="shared" si="74"/>
        <v>41963.506168981476</v>
      </c>
      <c r="T1021" s="15">
        <f t="shared" si="75"/>
        <v>41991.506168981476</v>
      </c>
    </row>
    <row r="1022" spans="1:20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1" t="s">
        <v>8323</v>
      </c>
      <c r="R1022" t="s">
        <v>8326</v>
      </c>
      <c r="S1022" s="15">
        <f t="shared" si="74"/>
        <v>42766.805034722223</v>
      </c>
      <c r="T1022" s="15">
        <f t="shared" si="75"/>
        <v>42796.805034722223</v>
      </c>
    </row>
    <row r="1023" spans="1:20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1" t="s">
        <v>8308</v>
      </c>
      <c r="R1023" t="s">
        <v>8309</v>
      </c>
      <c r="S1023" s="15">
        <f t="shared" si="74"/>
        <v>42472.73265046296</v>
      </c>
      <c r="T1023" s="15">
        <f t="shared" si="75"/>
        <v>42505.73265046296</v>
      </c>
    </row>
    <row r="1024" spans="1:20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1" t="s">
        <v>8321</v>
      </c>
      <c r="R1024" t="s">
        <v>8322</v>
      </c>
      <c r="S1024" s="15">
        <f t="shared" si="74"/>
        <v>41010.620312500003</v>
      </c>
      <c r="T1024" s="15">
        <f t="shared" si="75"/>
        <v>41040.620312500003</v>
      </c>
    </row>
    <row r="1025" spans="1:20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1" t="s">
        <v>8316</v>
      </c>
      <c r="R1025" t="s">
        <v>8317</v>
      </c>
      <c r="S1025" s="15">
        <f t="shared" si="74"/>
        <v>41336.703298611108</v>
      </c>
      <c r="T1025" s="15">
        <f t="shared" si="75"/>
        <v>41366.661631944444</v>
      </c>
    </row>
    <row r="1026" spans="1:20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2"/>
        <v>148</v>
      </c>
      <c r="P1026">
        <f t="shared" si="73"/>
        <v>95.23</v>
      </c>
      <c r="Q1026" s="11" t="s">
        <v>8321</v>
      </c>
      <c r="R1026" t="s">
        <v>8322</v>
      </c>
      <c r="S1026" s="15">
        <f t="shared" si="74"/>
        <v>40967.081874999996</v>
      </c>
      <c r="T1026" s="15">
        <f t="shared" si="75"/>
        <v>41027.040208333332</v>
      </c>
    </row>
    <row r="1027" spans="1:20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6">ROUND(E1027/D1027*100,0)</f>
        <v>49</v>
      </c>
      <c r="P1027">
        <f t="shared" ref="P1027:P1090" si="77">IFERROR(ROUND(E1027/L1027,2),0)</f>
        <v>42.16</v>
      </c>
      <c r="Q1027" s="11" t="s">
        <v>8313</v>
      </c>
      <c r="R1027" t="s">
        <v>8314</v>
      </c>
      <c r="S1027" s="15">
        <f t="shared" ref="S1027:S1090" si="78">(((J1027/60)/60)/24)+DATE(1970,1,1)</f>
        <v>42033.314074074078</v>
      </c>
      <c r="T1027" s="15">
        <f t="shared" ref="T1027:T1090" si="79">(((I1027/60)/60)/24)+DATE(1970,1,1)</f>
        <v>42063.314074074078</v>
      </c>
    </row>
    <row r="1028" spans="1:20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1" t="s">
        <v>8308</v>
      </c>
      <c r="R1028" t="s">
        <v>8315</v>
      </c>
      <c r="S1028" s="15">
        <f t="shared" si="78"/>
        <v>41771.651932870373</v>
      </c>
      <c r="T1028" s="15">
        <f t="shared" si="79"/>
        <v>41803.166666666664</v>
      </c>
    </row>
    <row r="1029" spans="1:20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1" t="s">
        <v>8319</v>
      </c>
      <c r="R1029" t="s">
        <v>8345</v>
      </c>
      <c r="S1029" s="15">
        <f t="shared" si="78"/>
        <v>41781.806875000002</v>
      </c>
      <c r="T1029" s="15">
        <f t="shared" si="79"/>
        <v>41818.806875000002</v>
      </c>
    </row>
    <row r="1030" spans="1:20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1" t="s">
        <v>8327</v>
      </c>
      <c r="R1030" t="s">
        <v>8329</v>
      </c>
      <c r="S1030" s="15">
        <f t="shared" si="78"/>
        <v>42514.666956018518</v>
      </c>
      <c r="T1030" s="15">
        <f t="shared" si="79"/>
        <v>42544.666956018518</v>
      </c>
    </row>
    <row r="1031" spans="1:20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1" t="s">
        <v>8323</v>
      </c>
      <c r="R1031" t="s">
        <v>8324</v>
      </c>
      <c r="S1031" s="15">
        <f t="shared" si="78"/>
        <v>42528.542627314819</v>
      </c>
      <c r="T1031" s="15">
        <f t="shared" si="79"/>
        <v>42560.082638888889</v>
      </c>
    </row>
    <row r="1032" spans="1:20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1" t="s">
        <v>8323</v>
      </c>
      <c r="R1032" t="s">
        <v>8326</v>
      </c>
      <c r="S1032" s="15">
        <f t="shared" si="78"/>
        <v>42196.028703703705</v>
      </c>
      <c r="T1032" s="15">
        <f t="shared" si="79"/>
        <v>42228</v>
      </c>
    </row>
    <row r="1033" spans="1:20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1" t="s">
        <v>8323</v>
      </c>
      <c r="R1033" t="s">
        <v>8326</v>
      </c>
      <c r="S1033" s="15">
        <f t="shared" si="78"/>
        <v>42507.264699074076</v>
      </c>
      <c r="T1033" s="15">
        <f t="shared" si="79"/>
        <v>42538.666666666672</v>
      </c>
    </row>
    <row r="1034" spans="1:20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1" t="s">
        <v>8327</v>
      </c>
      <c r="R1034" t="s">
        <v>8331</v>
      </c>
      <c r="S1034" s="15">
        <f t="shared" si="78"/>
        <v>41144.763379629629</v>
      </c>
      <c r="T1034" s="15">
        <f t="shared" si="79"/>
        <v>41174.763379629629</v>
      </c>
    </row>
    <row r="1035" spans="1:20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1" t="s">
        <v>8327</v>
      </c>
      <c r="R1035" t="s">
        <v>8336</v>
      </c>
      <c r="S1035" s="15">
        <f t="shared" si="78"/>
        <v>41905.684629629628</v>
      </c>
      <c r="T1035" s="15">
        <f t="shared" si="79"/>
        <v>41944.207638888889</v>
      </c>
    </row>
    <row r="1036" spans="1:20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1" t="s">
        <v>8323</v>
      </c>
      <c r="R1036" t="s">
        <v>8326</v>
      </c>
      <c r="S1036" s="15">
        <f t="shared" si="78"/>
        <v>42173.803217592591</v>
      </c>
      <c r="T1036" s="15">
        <f t="shared" si="79"/>
        <v>42203.290972222225</v>
      </c>
    </row>
    <row r="1037" spans="1:20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1" t="s">
        <v>8313</v>
      </c>
      <c r="R1037" t="s">
        <v>8314</v>
      </c>
      <c r="S1037" s="15">
        <f t="shared" si="78"/>
        <v>42733.827349537038</v>
      </c>
      <c r="T1037" s="15">
        <f t="shared" si="79"/>
        <v>42763.811805555553</v>
      </c>
    </row>
    <row r="1038" spans="1:20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1" t="s">
        <v>8323</v>
      </c>
      <c r="R1038" t="s">
        <v>8326</v>
      </c>
      <c r="S1038" s="15">
        <f t="shared" si="78"/>
        <v>42145.746689814812</v>
      </c>
      <c r="T1038" s="15">
        <f t="shared" si="79"/>
        <v>42175.746689814812</v>
      </c>
    </row>
    <row r="1039" spans="1:20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1" t="s">
        <v>8308</v>
      </c>
      <c r="R1039" t="s">
        <v>8310</v>
      </c>
      <c r="S1039" s="15">
        <f t="shared" si="78"/>
        <v>42387.503229166665</v>
      </c>
      <c r="T1039" s="15">
        <f t="shared" si="79"/>
        <v>42417.503229166665</v>
      </c>
    </row>
    <row r="1040" spans="1:20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1" t="s">
        <v>8323</v>
      </c>
      <c r="R1040" t="s">
        <v>8326</v>
      </c>
      <c r="S1040" s="15">
        <f t="shared" si="78"/>
        <v>41821.205636574072</v>
      </c>
      <c r="T1040" s="15">
        <f t="shared" si="79"/>
        <v>41852.290972222225</v>
      </c>
    </row>
    <row r="1041" spans="1:20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1" t="s">
        <v>8327</v>
      </c>
      <c r="R1041" t="s">
        <v>8331</v>
      </c>
      <c r="S1041" s="15">
        <f t="shared" si="78"/>
        <v>42292.002893518518</v>
      </c>
      <c r="T1041" s="15">
        <f t="shared" si="79"/>
        <v>42322.044560185182</v>
      </c>
    </row>
    <row r="1042" spans="1:20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1" t="s">
        <v>8323</v>
      </c>
      <c r="R1042" t="s">
        <v>8326</v>
      </c>
      <c r="S1042" s="15">
        <f t="shared" si="78"/>
        <v>41447.839722222219</v>
      </c>
      <c r="T1042" s="15">
        <f t="shared" si="79"/>
        <v>41477.839722222219</v>
      </c>
    </row>
    <row r="1043" spans="1:20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1" t="s">
        <v>8323</v>
      </c>
      <c r="R1043" t="s">
        <v>8326</v>
      </c>
      <c r="S1043" s="15">
        <f t="shared" si="78"/>
        <v>42042.197824074072</v>
      </c>
      <c r="T1043" s="15">
        <f t="shared" si="79"/>
        <v>42072.156157407408</v>
      </c>
    </row>
    <row r="1044" spans="1:20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1" t="s">
        <v>8327</v>
      </c>
      <c r="R1044" t="s">
        <v>8350</v>
      </c>
      <c r="S1044" s="15">
        <f t="shared" si="78"/>
        <v>41878.530011574076</v>
      </c>
      <c r="T1044" s="15">
        <f t="shared" si="79"/>
        <v>41913.530011574076</v>
      </c>
    </row>
    <row r="1045" spans="1:20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1" t="s">
        <v>8323</v>
      </c>
      <c r="R1045" t="s">
        <v>8326</v>
      </c>
      <c r="S1045" s="15">
        <f t="shared" si="78"/>
        <v>41866.025347222225</v>
      </c>
      <c r="T1045" s="15">
        <f t="shared" si="79"/>
        <v>41883.665972222225</v>
      </c>
    </row>
    <row r="1046" spans="1:20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1" t="s">
        <v>8323</v>
      </c>
      <c r="R1046" t="s">
        <v>8326</v>
      </c>
      <c r="S1046" s="15">
        <f t="shared" si="78"/>
        <v>42016.050451388888</v>
      </c>
      <c r="T1046" s="15">
        <f t="shared" si="79"/>
        <v>42046.708333333328</v>
      </c>
    </row>
    <row r="1047" spans="1:20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1" t="s">
        <v>8311</v>
      </c>
      <c r="R1047" t="s">
        <v>8333</v>
      </c>
      <c r="S1047" s="15">
        <f t="shared" si="78"/>
        <v>42522.789803240739</v>
      </c>
      <c r="T1047" s="15">
        <f t="shared" si="79"/>
        <v>42551.789803240739</v>
      </c>
    </row>
    <row r="1048" spans="1:20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1" t="s">
        <v>8323</v>
      </c>
      <c r="R1048" t="s">
        <v>8326</v>
      </c>
      <c r="S1048" s="15">
        <f t="shared" si="78"/>
        <v>42054.74418981481</v>
      </c>
      <c r="T1048" s="15">
        <f t="shared" si="79"/>
        <v>42100.166666666672</v>
      </c>
    </row>
    <row r="1049" spans="1:20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1" t="s">
        <v>8321</v>
      </c>
      <c r="R1049" t="s">
        <v>8322</v>
      </c>
      <c r="S1049" s="15">
        <f t="shared" si="78"/>
        <v>42367.719814814816</v>
      </c>
      <c r="T1049" s="15">
        <f t="shared" si="79"/>
        <v>42392.719814814816</v>
      </c>
    </row>
    <row r="1050" spans="1:20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1" t="s">
        <v>8313</v>
      </c>
      <c r="R1050" t="s">
        <v>8314</v>
      </c>
      <c r="S1050" s="15">
        <f t="shared" si="78"/>
        <v>42571.167465277773</v>
      </c>
      <c r="T1050" s="15">
        <f t="shared" si="79"/>
        <v>42611.167465277773</v>
      </c>
    </row>
    <row r="1051" spans="1:20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1" t="s">
        <v>8321</v>
      </c>
      <c r="R1051" t="s">
        <v>8343</v>
      </c>
      <c r="S1051" s="15">
        <f t="shared" si="78"/>
        <v>40723.053657407407</v>
      </c>
      <c r="T1051" s="15">
        <f t="shared" si="79"/>
        <v>40753.053657407407</v>
      </c>
    </row>
    <row r="1052" spans="1:20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1" t="s">
        <v>8327</v>
      </c>
      <c r="R1052" t="s">
        <v>8331</v>
      </c>
      <c r="S1052" s="15">
        <f t="shared" si="78"/>
        <v>42515.71775462963</v>
      </c>
      <c r="T1052" s="15">
        <f t="shared" si="79"/>
        <v>42546.165972222225</v>
      </c>
    </row>
    <row r="1053" spans="1:20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1" t="s">
        <v>8323</v>
      </c>
      <c r="R1053" t="s">
        <v>8326</v>
      </c>
      <c r="S1053" s="15">
        <f t="shared" si="78"/>
        <v>41753.635775462964</v>
      </c>
      <c r="T1053" s="15">
        <f t="shared" si="79"/>
        <v>41783.875</v>
      </c>
    </row>
    <row r="1054" spans="1:20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1" t="s">
        <v>8321</v>
      </c>
      <c r="R1054" t="s">
        <v>8322</v>
      </c>
      <c r="S1054" s="15">
        <f t="shared" si="78"/>
        <v>40123.83829861111</v>
      </c>
      <c r="T1054" s="15">
        <f t="shared" si="79"/>
        <v>40211.332638888889</v>
      </c>
    </row>
    <row r="1055" spans="1:20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1" t="s">
        <v>8323</v>
      </c>
      <c r="R1055" t="s">
        <v>8326</v>
      </c>
      <c r="S1055" s="15">
        <f t="shared" si="78"/>
        <v>41829.599791666667</v>
      </c>
      <c r="T1055" s="15">
        <f t="shared" si="79"/>
        <v>41889.599791666667</v>
      </c>
    </row>
    <row r="1056" spans="1:20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1" t="s">
        <v>8308</v>
      </c>
      <c r="R1056" t="s">
        <v>8315</v>
      </c>
      <c r="S1056" s="15">
        <f t="shared" si="78"/>
        <v>42551.928854166668</v>
      </c>
      <c r="T1056" s="15">
        <f t="shared" si="79"/>
        <v>42585.0625</v>
      </c>
    </row>
    <row r="1057" spans="1:20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1" t="s">
        <v>8327</v>
      </c>
      <c r="R1057" t="s">
        <v>8328</v>
      </c>
      <c r="S1057" s="15">
        <f t="shared" si="78"/>
        <v>40911.809872685182</v>
      </c>
      <c r="T1057" s="15">
        <f t="shared" si="79"/>
        <v>40932.809872685182</v>
      </c>
    </row>
    <row r="1058" spans="1:20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1" t="s">
        <v>8323</v>
      </c>
      <c r="R1058" t="s">
        <v>8326</v>
      </c>
      <c r="S1058" s="15">
        <f t="shared" si="78"/>
        <v>42762.942430555559</v>
      </c>
      <c r="T1058" s="15">
        <f t="shared" si="79"/>
        <v>42794.208333333328</v>
      </c>
    </row>
    <row r="1059" spans="1:20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1" t="s">
        <v>8323</v>
      </c>
      <c r="R1059" t="s">
        <v>8326</v>
      </c>
      <c r="S1059" s="15">
        <f t="shared" si="78"/>
        <v>41026.953055555554</v>
      </c>
      <c r="T1059" s="15">
        <f t="shared" si="79"/>
        <v>41061.953055555554</v>
      </c>
    </row>
    <row r="1060" spans="1:20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1" t="s">
        <v>8321</v>
      </c>
      <c r="R1060" t="s">
        <v>8332</v>
      </c>
      <c r="S1060" s="15">
        <f t="shared" si="78"/>
        <v>42508.677187499998</v>
      </c>
      <c r="T1060" s="15">
        <f t="shared" si="79"/>
        <v>42544.852083333331</v>
      </c>
    </row>
    <row r="1061" spans="1:20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1" t="s">
        <v>8311</v>
      </c>
      <c r="R1061" t="s">
        <v>8333</v>
      </c>
      <c r="S1061" s="15">
        <f t="shared" si="78"/>
        <v>42639.421493055561</v>
      </c>
      <c r="T1061" s="15">
        <f t="shared" si="79"/>
        <v>42659.458333333328</v>
      </c>
    </row>
    <row r="1062" spans="1:20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1" t="s">
        <v>8327</v>
      </c>
      <c r="R1062" t="s">
        <v>8331</v>
      </c>
      <c r="S1062" s="15">
        <f t="shared" si="78"/>
        <v>40973.038541666669</v>
      </c>
      <c r="T1062" s="15">
        <f t="shared" si="79"/>
        <v>40993.996874999997</v>
      </c>
    </row>
    <row r="1063" spans="1:20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1" t="s">
        <v>8308</v>
      </c>
      <c r="R1063" t="s">
        <v>8310</v>
      </c>
      <c r="S1063" s="15">
        <f t="shared" si="78"/>
        <v>42564.026319444441</v>
      </c>
      <c r="T1063" s="15">
        <f t="shared" si="79"/>
        <v>42594.026319444441</v>
      </c>
    </row>
    <row r="1064" spans="1:20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1" t="s">
        <v>8321</v>
      </c>
      <c r="R1064" t="s">
        <v>8322</v>
      </c>
      <c r="S1064" s="15">
        <f t="shared" si="78"/>
        <v>40809.15252314815</v>
      </c>
      <c r="T1064" s="15">
        <f t="shared" si="79"/>
        <v>40854.194189814814</v>
      </c>
    </row>
    <row r="1065" spans="1:20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1" t="s">
        <v>8319</v>
      </c>
      <c r="R1065" t="s">
        <v>8345</v>
      </c>
      <c r="S1065" s="15">
        <f t="shared" si="78"/>
        <v>42082.575555555552</v>
      </c>
      <c r="T1065" s="15">
        <f t="shared" si="79"/>
        <v>42105.25</v>
      </c>
    </row>
    <row r="1066" spans="1:20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1" t="s">
        <v>8321</v>
      </c>
      <c r="R1066" t="s">
        <v>8322</v>
      </c>
      <c r="S1066" s="15">
        <f t="shared" si="78"/>
        <v>40267.245717592588</v>
      </c>
      <c r="T1066" s="15">
        <f t="shared" si="79"/>
        <v>40308.844444444447</v>
      </c>
    </row>
    <row r="1067" spans="1:20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1" t="s">
        <v>8327</v>
      </c>
      <c r="R1067" t="s">
        <v>8338</v>
      </c>
      <c r="S1067" s="15">
        <f t="shared" si="78"/>
        <v>41521.617361111108</v>
      </c>
      <c r="T1067" s="15">
        <f t="shared" si="79"/>
        <v>41535.617361111108</v>
      </c>
    </row>
    <row r="1068" spans="1:20" ht="32" x14ac:dyDescent="0.2">
      <c r="A1068">
        <v>2195</v>
      </c>
      <c r="B1068" s="9" t="s">
        <v>2196</v>
      </c>
      <c r="C1068" s="3" t="s">
        <v>6305</v>
      </c>
      <c r="D1068" s="5">
        <v>4600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 t="shared" si="76"/>
        <v>120</v>
      </c>
      <c r="P1068">
        <f t="shared" si="77"/>
        <v>48.13</v>
      </c>
      <c r="Q1068" s="11" t="s">
        <v>8316</v>
      </c>
      <c r="R1068" t="s">
        <v>8317</v>
      </c>
      <c r="S1068" s="15">
        <f t="shared" si="78"/>
        <v>42197.771990740745</v>
      </c>
      <c r="T1068" s="15">
        <f t="shared" si="79"/>
        <v>42227.771990740745</v>
      </c>
    </row>
    <row r="1069" spans="1:20" ht="48" x14ac:dyDescent="0.2">
      <c r="A1069">
        <v>1368</v>
      </c>
      <c r="B1069" s="9" t="s">
        <v>1369</v>
      </c>
      <c r="C1069" s="3" t="s">
        <v>5478</v>
      </c>
      <c r="D1069" s="5">
        <v>5000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 t="shared" si="76"/>
        <v>111</v>
      </c>
      <c r="P1069">
        <f t="shared" si="77"/>
        <v>63.62</v>
      </c>
      <c r="Q1069" s="11" t="s">
        <v>8327</v>
      </c>
      <c r="R1069" t="s">
        <v>8331</v>
      </c>
      <c r="S1069" s="15">
        <f t="shared" si="78"/>
        <v>42146.190902777773</v>
      </c>
      <c r="T1069" s="15">
        <f t="shared" si="79"/>
        <v>42170.190902777773</v>
      </c>
    </row>
    <row r="1070" spans="1:20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1" t="s">
        <v>8323</v>
      </c>
      <c r="R1070" t="s">
        <v>8326</v>
      </c>
      <c r="S1070" s="15">
        <f t="shared" si="78"/>
        <v>42401.806562500002</v>
      </c>
      <c r="T1070" s="15">
        <f t="shared" si="79"/>
        <v>42431.806562500002</v>
      </c>
    </row>
    <row r="1071" spans="1:20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1" t="s">
        <v>8323</v>
      </c>
      <c r="R1071" t="s">
        <v>8326</v>
      </c>
      <c r="S1071" s="15">
        <f t="shared" si="78"/>
        <v>42466.558796296296</v>
      </c>
      <c r="T1071" s="15">
        <f t="shared" si="79"/>
        <v>42490.165972222225</v>
      </c>
    </row>
    <row r="1072" spans="1:20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1" t="s">
        <v>8323</v>
      </c>
      <c r="R1072" t="s">
        <v>8335</v>
      </c>
      <c r="S1072" s="15">
        <f t="shared" si="78"/>
        <v>42682.616967592592</v>
      </c>
      <c r="T1072" s="15">
        <f t="shared" si="79"/>
        <v>42703.25</v>
      </c>
    </row>
    <row r="1073" spans="1:20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6"/>
        <v>220</v>
      </c>
      <c r="P1073">
        <f t="shared" si="77"/>
        <v>37.479999999999997</v>
      </c>
      <c r="Q1073" s="11" t="s">
        <v>8316</v>
      </c>
      <c r="R1073" t="s">
        <v>8317</v>
      </c>
      <c r="S1073" s="15">
        <f t="shared" si="78"/>
        <v>42781.549097222218</v>
      </c>
      <c r="T1073" s="15">
        <f t="shared" si="79"/>
        <v>42806.507430555561</v>
      </c>
    </row>
    <row r="1074" spans="1:20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6"/>
        <v>110</v>
      </c>
      <c r="P1074">
        <f t="shared" si="77"/>
        <v>68.86</v>
      </c>
      <c r="Q1074" s="11" t="s">
        <v>8319</v>
      </c>
      <c r="R1074" t="s">
        <v>8320</v>
      </c>
      <c r="S1074" s="15">
        <f t="shared" si="78"/>
        <v>42495.871736111112</v>
      </c>
      <c r="T1074" s="15">
        <f t="shared" si="79"/>
        <v>42530.791666666672</v>
      </c>
    </row>
    <row r="1075" spans="1:20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1" t="s">
        <v>8323</v>
      </c>
      <c r="R1075" t="s">
        <v>8326</v>
      </c>
      <c r="S1075" s="15">
        <f t="shared" si="78"/>
        <v>42193.771481481483</v>
      </c>
      <c r="T1075" s="15">
        <f t="shared" si="79"/>
        <v>42212.957638888889</v>
      </c>
    </row>
    <row r="1076" spans="1:20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1" t="s">
        <v>8323</v>
      </c>
      <c r="R1076" t="s">
        <v>8326</v>
      </c>
      <c r="S1076" s="15">
        <f t="shared" si="78"/>
        <v>42329.838159722218</v>
      </c>
      <c r="T1076" s="15">
        <f t="shared" si="79"/>
        <v>42388.957638888889</v>
      </c>
    </row>
    <row r="1077" spans="1:20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1" t="s">
        <v>8327</v>
      </c>
      <c r="R1077" t="s">
        <v>8331</v>
      </c>
      <c r="S1077" s="15">
        <f t="shared" si="78"/>
        <v>40730.105625000004</v>
      </c>
      <c r="T1077" s="15">
        <f t="shared" si="79"/>
        <v>40747.165972222225</v>
      </c>
    </row>
    <row r="1078" spans="1:20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1" t="s">
        <v>8316</v>
      </c>
      <c r="R1078" t="s">
        <v>8317</v>
      </c>
      <c r="S1078" s="15">
        <f t="shared" si="78"/>
        <v>42774.621712962966</v>
      </c>
      <c r="T1078" s="15">
        <f t="shared" si="79"/>
        <v>42804.621712962966</v>
      </c>
    </row>
    <row r="1079" spans="1:20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1" t="s">
        <v>8323</v>
      </c>
      <c r="R1079" t="s">
        <v>8326</v>
      </c>
      <c r="S1079" s="15">
        <f t="shared" si="78"/>
        <v>42061.212488425925</v>
      </c>
      <c r="T1079" s="15">
        <f t="shared" si="79"/>
        <v>42089.166666666672</v>
      </c>
    </row>
    <row r="1080" spans="1:20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1" t="s">
        <v>8323</v>
      </c>
      <c r="R1080" t="s">
        <v>8326</v>
      </c>
      <c r="S1080" s="15">
        <f t="shared" si="78"/>
        <v>40531.886886574073</v>
      </c>
      <c r="T1080" s="15">
        <f t="shared" si="79"/>
        <v>40591.886886574073</v>
      </c>
    </row>
    <row r="1081" spans="1:20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1" t="s">
        <v>8311</v>
      </c>
      <c r="R1081" t="s">
        <v>8333</v>
      </c>
      <c r="S1081" s="15">
        <f t="shared" si="78"/>
        <v>42184.816539351858</v>
      </c>
      <c r="T1081" s="15">
        <f t="shared" si="79"/>
        <v>42215.165972222225</v>
      </c>
    </row>
    <row r="1082" spans="1:20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1" t="s">
        <v>8327</v>
      </c>
      <c r="R1082" t="s">
        <v>8331</v>
      </c>
      <c r="S1082" s="15">
        <f t="shared" si="78"/>
        <v>42126.92123842593</v>
      </c>
      <c r="T1082" s="15">
        <f t="shared" si="79"/>
        <v>42158.1875</v>
      </c>
    </row>
    <row r="1083" spans="1:20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1" t="s">
        <v>8323</v>
      </c>
      <c r="R1083" t="s">
        <v>8326</v>
      </c>
      <c r="S1083" s="15">
        <f t="shared" si="78"/>
        <v>42303.672662037032</v>
      </c>
      <c r="T1083" s="15">
        <f t="shared" si="79"/>
        <v>42338.714328703703</v>
      </c>
    </row>
    <row r="1084" spans="1:20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1" t="s">
        <v>8321</v>
      </c>
      <c r="R1084" t="s">
        <v>8322</v>
      </c>
      <c r="S1084" s="15">
        <f t="shared" si="78"/>
        <v>42058.235289351855</v>
      </c>
      <c r="T1084" s="15">
        <f t="shared" si="79"/>
        <v>42085.333333333328</v>
      </c>
    </row>
    <row r="1085" spans="1:20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1" t="s">
        <v>8313</v>
      </c>
      <c r="R1085" t="s">
        <v>8314</v>
      </c>
      <c r="S1085" s="15">
        <f t="shared" si="78"/>
        <v>42282.678287037037</v>
      </c>
      <c r="T1085" s="15">
        <f t="shared" si="79"/>
        <v>42322.719953703709</v>
      </c>
    </row>
    <row r="1086" spans="1:20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1" t="s">
        <v>8311</v>
      </c>
      <c r="R1086" t="s">
        <v>8333</v>
      </c>
      <c r="S1086" s="15">
        <f t="shared" si="78"/>
        <v>41247.020243055551</v>
      </c>
      <c r="T1086" s="15">
        <f t="shared" si="79"/>
        <v>41288.888888888891</v>
      </c>
    </row>
    <row r="1087" spans="1:20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1" t="s">
        <v>8327</v>
      </c>
      <c r="R1087" t="s">
        <v>8331</v>
      </c>
      <c r="S1087" s="15">
        <f t="shared" si="78"/>
        <v>41228.924884259257</v>
      </c>
      <c r="T1087" s="15">
        <f t="shared" si="79"/>
        <v>41258.924884259257</v>
      </c>
    </row>
    <row r="1088" spans="1:20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1" t="s">
        <v>8327</v>
      </c>
      <c r="R1088" t="s">
        <v>8328</v>
      </c>
      <c r="S1088" s="15">
        <f t="shared" si="78"/>
        <v>41696.817129629628</v>
      </c>
      <c r="T1088" s="15">
        <f t="shared" si="79"/>
        <v>41731.775462962964</v>
      </c>
    </row>
    <row r="1089" spans="1:20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1" t="s">
        <v>8311</v>
      </c>
      <c r="R1089" t="s">
        <v>8348</v>
      </c>
      <c r="S1089" s="15">
        <f t="shared" si="78"/>
        <v>42304.210833333331</v>
      </c>
      <c r="T1089" s="15">
        <f t="shared" si="79"/>
        <v>42334.252500000002</v>
      </c>
    </row>
    <row r="1090" spans="1:20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6"/>
        <v>109</v>
      </c>
      <c r="P1090">
        <f t="shared" si="77"/>
        <v>54.3</v>
      </c>
      <c r="Q1090" s="11" t="s">
        <v>8323</v>
      </c>
      <c r="R1090" t="s">
        <v>8326</v>
      </c>
      <c r="S1090" s="15">
        <f t="shared" si="78"/>
        <v>41931.682939814818</v>
      </c>
      <c r="T1090" s="15">
        <f t="shared" si="79"/>
        <v>41961.724606481483</v>
      </c>
    </row>
    <row r="1091" spans="1:20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0">ROUND(E1091/D1091*100,0)</f>
        <v>15</v>
      </c>
      <c r="P1091">
        <f t="shared" ref="P1091:P1154" si="81">IFERROR(ROUND(E1091/L1091,2),0)</f>
        <v>71.34</v>
      </c>
      <c r="Q1091" s="11" t="s">
        <v>8313</v>
      </c>
      <c r="R1091" t="s">
        <v>8314</v>
      </c>
      <c r="S1091" s="15">
        <f t="shared" ref="S1091:S1154" si="82">(((J1091/60)/60)/24)+DATE(1970,1,1)</f>
        <v>42388.575104166666</v>
      </c>
      <c r="T1091" s="15">
        <f t="shared" ref="T1091:T1154" si="83">(((I1091/60)/60)/24)+DATE(1970,1,1)</f>
        <v>42421.575104166666</v>
      </c>
    </row>
    <row r="1092" spans="1:20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1" t="s">
        <v>8316</v>
      </c>
      <c r="R1092" t="s">
        <v>8317</v>
      </c>
      <c r="S1092" s="15">
        <f t="shared" si="82"/>
        <v>42338.709108796291</v>
      </c>
      <c r="T1092" s="15">
        <f t="shared" si="83"/>
        <v>42372.957638888889</v>
      </c>
    </row>
    <row r="1093" spans="1:20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0"/>
        <v>155</v>
      </c>
      <c r="P1093">
        <f t="shared" si="81"/>
        <v>102.08</v>
      </c>
      <c r="Q1093" s="11" t="s">
        <v>8321</v>
      </c>
      <c r="R1093" t="s">
        <v>8343</v>
      </c>
      <c r="S1093" s="15">
        <f t="shared" si="82"/>
        <v>42125.333182870367</v>
      </c>
      <c r="T1093" s="15">
        <f t="shared" si="83"/>
        <v>42155.333182870367</v>
      </c>
    </row>
    <row r="1094" spans="1:20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0"/>
        <v>108</v>
      </c>
      <c r="P1094">
        <f t="shared" si="81"/>
        <v>94.91</v>
      </c>
      <c r="Q1094" s="11" t="s">
        <v>8323</v>
      </c>
      <c r="R1094" t="s">
        <v>8335</v>
      </c>
      <c r="S1094" s="15">
        <f t="shared" si="82"/>
        <v>42656.005173611105</v>
      </c>
      <c r="T1094" s="15">
        <f t="shared" si="83"/>
        <v>42689.088888888888</v>
      </c>
    </row>
    <row r="1095" spans="1:20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1" t="s">
        <v>8327</v>
      </c>
      <c r="R1095" t="s">
        <v>8331</v>
      </c>
      <c r="S1095" s="15">
        <f t="shared" si="82"/>
        <v>41792.667361111111</v>
      </c>
      <c r="T1095" s="15">
        <f t="shared" si="83"/>
        <v>41813.667361111111</v>
      </c>
    </row>
    <row r="1096" spans="1:20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1" t="s">
        <v>8308</v>
      </c>
      <c r="R1096" t="s">
        <v>8309</v>
      </c>
      <c r="S1096" s="15">
        <f t="shared" si="82"/>
        <v>42705.764513888891</v>
      </c>
      <c r="T1096" s="15">
        <f t="shared" si="83"/>
        <v>42735.764513888891</v>
      </c>
    </row>
    <row r="1097" spans="1:20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1" t="s">
        <v>8313</v>
      </c>
      <c r="R1097" t="s">
        <v>8314</v>
      </c>
      <c r="S1097" s="15">
        <f t="shared" si="82"/>
        <v>42018.071550925932</v>
      </c>
      <c r="T1097" s="15">
        <f t="shared" si="83"/>
        <v>42049.071550925932</v>
      </c>
    </row>
    <row r="1098" spans="1:20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1" t="s">
        <v>8321</v>
      </c>
      <c r="R1098" t="s">
        <v>8322</v>
      </c>
      <c r="S1098" s="15">
        <f t="shared" si="82"/>
        <v>40697.498449074075</v>
      </c>
      <c r="T1098" s="15">
        <f t="shared" si="83"/>
        <v>40727.498449074075</v>
      </c>
    </row>
    <row r="1099" spans="1:20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1" t="s">
        <v>8321</v>
      </c>
      <c r="R1099" t="s">
        <v>8332</v>
      </c>
      <c r="S1099" s="15">
        <f t="shared" si="82"/>
        <v>41932.819525462961</v>
      </c>
      <c r="T1099" s="15">
        <f t="shared" si="83"/>
        <v>41992.861192129625</v>
      </c>
    </row>
    <row r="1100" spans="1:20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1" t="s">
        <v>8323</v>
      </c>
      <c r="R1100" t="s">
        <v>8335</v>
      </c>
      <c r="S1100" s="15">
        <f t="shared" si="82"/>
        <v>42084.881539351853</v>
      </c>
      <c r="T1100" s="15">
        <f t="shared" si="83"/>
        <v>42114.881539351853</v>
      </c>
    </row>
    <row r="1101" spans="1:20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1" t="s">
        <v>8323</v>
      </c>
      <c r="R1101" t="s">
        <v>8326</v>
      </c>
      <c r="S1101" s="15">
        <f t="shared" si="82"/>
        <v>42495.992800925931</v>
      </c>
      <c r="T1101" s="15">
        <f t="shared" si="83"/>
        <v>42552.958333333328</v>
      </c>
    </row>
    <row r="1102" spans="1:20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1" t="s">
        <v>8323</v>
      </c>
      <c r="R1102" t="s">
        <v>8326</v>
      </c>
      <c r="S1102" s="15">
        <f t="shared" si="82"/>
        <v>42185.521087962959</v>
      </c>
      <c r="T1102" s="15">
        <f t="shared" si="83"/>
        <v>42215.521087962959</v>
      </c>
    </row>
    <row r="1103" spans="1:20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1" t="s">
        <v>8321</v>
      </c>
      <c r="R1103" t="s">
        <v>8332</v>
      </c>
      <c r="S1103" s="15">
        <f t="shared" si="82"/>
        <v>42286.660891203705</v>
      </c>
      <c r="T1103" s="15">
        <f t="shared" si="83"/>
        <v>42316.702557870376</v>
      </c>
    </row>
    <row r="1104" spans="1:20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1" t="s">
        <v>8327</v>
      </c>
      <c r="R1104" t="s">
        <v>8331</v>
      </c>
      <c r="S1104" s="15">
        <f t="shared" si="82"/>
        <v>42279.669768518521</v>
      </c>
      <c r="T1104" s="15">
        <f t="shared" si="83"/>
        <v>42321.711435185185</v>
      </c>
    </row>
    <row r="1105" spans="1:20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1" t="s">
        <v>8323</v>
      </c>
      <c r="R1105" t="s">
        <v>8326</v>
      </c>
      <c r="S1105" s="15">
        <f t="shared" si="82"/>
        <v>41793.668761574074</v>
      </c>
      <c r="T1105" s="15">
        <f t="shared" si="83"/>
        <v>41823.668761574074</v>
      </c>
    </row>
    <row r="1106" spans="1:20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1" t="s">
        <v>8327</v>
      </c>
      <c r="R1106" t="s">
        <v>8331</v>
      </c>
      <c r="S1106" s="15">
        <f t="shared" si="82"/>
        <v>42703.214409722219</v>
      </c>
      <c r="T1106" s="15">
        <f t="shared" si="83"/>
        <v>42733.214409722219</v>
      </c>
    </row>
    <row r="1107" spans="1:20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1" t="s">
        <v>8323</v>
      </c>
      <c r="R1107" t="s">
        <v>8326</v>
      </c>
      <c r="S1107" s="15">
        <f t="shared" si="82"/>
        <v>41915.762835648151</v>
      </c>
      <c r="T1107" s="15">
        <f t="shared" si="83"/>
        <v>41944.720833333333</v>
      </c>
    </row>
    <row r="1108" spans="1:20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1" t="s">
        <v>8327</v>
      </c>
      <c r="R1108" t="s">
        <v>8331</v>
      </c>
      <c r="S1108" s="15">
        <f t="shared" si="82"/>
        <v>41495.692627314813</v>
      </c>
      <c r="T1108" s="15">
        <f t="shared" si="83"/>
        <v>41527.165972222225</v>
      </c>
    </row>
    <row r="1109" spans="1:20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1" t="s">
        <v>8313</v>
      </c>
      <c r="R1109" t="s">
        <v>8314</v>
      </c>
      <c r="S1109" s="15">
        <f t="shared" si="82"/>
        <v>42068.829039351855</v>
      </c>
      <c r="T1109" s="15">
        <f t="shared" si="83"/>
        <v>42088.787372685183</v>
      </c>
    </row>
    <row r="1110" spans="1:20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1" t="s">
        <v>8323</v>
      </c>
      <c r="R1110" t="s">
        <v>8324</v>
      </c>
      <c r="S1110" s="15">
        <f t="shared" si="82"/>
        <v>41885.595138888886</v>
      </c>
      <c r="T1110" s="15">
        <f t="shared" si="83"/>
        <v>41916.595138888886</v>
      </c>
    </row>
    <row r="1111" spans="1:20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1" t="s">
        <v>8321</v>
      </c>
      <c r="R1111" t="s">
        <v>8322</v>
      </c>
      <c r="S1111" s="15">
        <f t="shared" si="82"/>
        <v>40235.900358796294</v>
      </c>
      <c r="T1111" s="15">
        <f t="shared" si="83"/>
        <v>40296.78402777778</v>
      </c>
    </row>
    <row r="1112" spans="1:20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1" t="s">
        <v>8327</v>
      </c>
      <c r="R1112" t="s">
        <v>8328</v>
      </c>
      <c r="S1112" s="15">
        <f t="shared" si="82"/>
        <v>41099.093865740739</v>
      </c>
      <c r="T1112" s="15">
        <f t="shared" si="83"/>
        <v>41131.916666666664</v>
      </c>
    </row>
    <row r="1113" spans="1:20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1" t="s">
        <v>8323</v>
      </c>
      <c r="R1113" t="s">
        <v>8324</v>
      </c>
      <c r="S1113" s="15">
        <f t="shared" si="82"/>
        <v>41843.155729166669</v>
      </c>
      <c r="T1113" s="15">
        <f t="shared" si="83"/>
        <v>41873.155729166669</v>
      </c>
    </row>
    <row r="1114" spans="1:20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1" t="s">
        <v>8327</v>
      </c>
      <c r="R1114" t="s">
        <v>8331</v>
      </c>
      <c r="S1114" s="15">
        <f t="shared" si="82"/>
        <v>40274.745127314818</v>
      </c>
      <c r="T1114" s="15">
        <f t="shared" si="83"/>
        <v>40344.166666666664</v>
      </c>
    </row>
    <row r="1115" spans="1:20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1" t="s">
        <v>8313</v>
      </c>
      <c r="R1115" t="s">
        <v>8314</v>
      </c>
      <c r="S1115" s="15">
        <f t="shared" si="82"/>
        <v>42484.829062500001</v>
      </c>
      <c r="T1115" s="15">
        <f t="shared" si="83"/>
        <v>42513.916666666672</v>
      </c>
    </row>
    <row r="1116" spans="1:20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1" t="s">
        <v>8323</v>
      </c>
      <c r="R1116" t="s">
        <v>8326</v>
      </c>
      <c r="S1116" s="15">
        <f t="shared" si="82"/>
        <v>41851.541585648149</v>
      </c>
      <c r="T1116" s="15">
        <f t="shared" si="83"/>
        <v>41872.686111111114</v>
      </c>
    </row>
    <row r="1117" spans="1:20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1" t="s">
        <v>8323</v>
      </c>
      <c r="R1117" t="s">
        <v>8326</v>
      </c>
      <c r="S1117" s="15">
        <f t="shared" si="82"/>
        <v>42737.910138888896</v>
      </c>
      <c r="T1117" s="15">
        <f t="shared" si="83"/>
        <v>42767.957638888889</v>
      </c>
    </row>
    <row r="1118" spans="1:20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1" t="s">
        <v>8323</v>
      </c>
      <c r="R1118" t="s">
        <v>8326</v>
      </c>
      <c r="S1118" s="15">
        <f t="shared" si="82"/>
        <v>41753.593275462961</v>
      </c>
      <c r="T1118" s="15">
        <f t="shared" si="83"/>
        <v>41778.875</v>
      </c>
    </row>
    <row r="1119" spans="1:20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1" t="s">
        <v>8323</v>
      </c>
      <c r="R1119" t="s">
        <v>8326</v>
      </c>
      <c r="S1119" s="15">
        <f t="shared" si="82"/>
        <v>42151.069606481484</v>
      </c>
      <c r="T1119" s="15">
        <f t="shared" si="83"/>
        <v>42172.069606481484</v>
      </c>
    </row>
    <row r="1120" spans="1:20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1" t="s">
        <v>8321</v>
      </c>
      <c r="R1120" t="s">
        <v>8322</v>
      </c>
      <c r="S1120" s="15">
        <f t="shared" si="82"/>
        <v>40718.310659722221</v>
      </c>
      <c r="T1120" s="15">
        <f t="shared" si="83"/>
        <v>40765.297222222223</v>
      </c>
    </row>
    <row r="1121" spans="1:20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1" t="s">
        <v>8323</v>
      </c>
      <c r="R1121" t="s">
        <v>8326</v>
      </c>
      <c r="S1121" s="15">
        <f t="shared" si="82"/>
        <v>41809.12300925926</v>
      </c>
      <c r="T1121" s="15">
        <f t="shared" si="83"/>
        <v>41831.677083333336</v>
      </c>
    </row>
    <row r="1122" spans="1:20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1" t="s">
        <v>8321</v>
      </c>
      <c r="R1122" t="s">
        <v>8343</v>
      </c>
      <c r="S1122" s="15">
        <f t="shared" si="82"/>
        <v>42721.198877314819</v>
      </c>
      <c r="T1122" s="15">
        <f t="shared" si="83"/>
        <v>42767.333333333328</v>
      </c>
    </row>
    <row r="1123" spans="1:20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1" t="s">
        <v>8321</v>
      </c>
      <c r="R1123" t="s">
        <v>8322</v>
      </c>
      <c r="S1123" s="15">
        <f t="shared" si="82"/>
        <v>42417.818078703705</v>
      </c>
      <c r="T1123" s="15">
        <f t="shared" si="83"/>
        <v>42477.776412037041</v>
      </c>
    </row>
    <row r="1124" spans="1:20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1" t="s">
        <v>8323</v>
      </c>
      <c r="R1124" t="s">
        <v>8326</v>
      </c>
      <c r="S1124" s="15">
        <f t="shared" si="82"/>
        <v>42426.949988425928</v>
      </c>
      <c r="T1124" s="15">
        <f t="shared" si="83"/>
        <v>42461.165972222225</v>
      </c>
    </row>
    <row r="1125" spans="1:20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1" t="s">
        <v>8323</v>
      </c>
      <c r="R1125" t="s">
        <v>8326</v>
      </c>
      <c r="S1125" s="15">
        <f t="shared" si="82"/>
        <v>42796.682476851856</v>
      </c>
      <c r="T1125" s="15">
        <f t="shared" si="83"/>
        <v>42841.640810185185</v>
      </c>
    </row>
    <row r="1126" spans="1:20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1" t="s">
        <v>8323</v>
      </c>
      <c r="R1126" t="s">
        <v>8326</v>
      </c>
      <c r="S1126" s="15">
        <f t="shared" si="82"/>
        <v>42139.525567129633</v>
      </c>
      <c r="T1126" s="15">
        <f t="shared" si="83"/>
        <v>42169.525567129633</v>
      </c>
    </row>
    <row r="1127" spans="1:20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1" t="s">
        <v>8327</v>
      </c>
      <c r="R1127" t="s">
        <v>8338</v>
      </c>
      <c r="S1127" s="15">
        <f t="shared" si="82"/>
        <v>41039.409456018519</v>
      </c>
      <c r="T1127" s="15">
        <f t="shared" si="83"/>
        <v>41069.409456018519</v>
      </c>
    </row>
    <row r="1128" spans="1:20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1" t="s">
        <v>8327</v>
      </c>
      <c r="R1128" t="s">
        <v>8328</v>
      </c>
      <c r="S1128" s="15">
        <f t="shared" si="82"/>
        <v>40458.815625000003</v>
      </c>
      <c r="T1128" s="15">
        <f t="shared" si="83"/>
        <v>40521.207638888889</v>
      </c>
    </row>
    <row r="1129" spans="1:20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1" t="s">
        <v>8323</v>
      </c>
      <c r="R1129" t="s">
        <v>8326</v>
      </c>
      <c r="S1129" s="15">
        <f t="shared" si="82"/>
        <v>42558.189432870371</v>
      </c>
      <c r="T1129" s="15">
        <f t="shared" si="83"/>
        <v>42587.875</v>
      </c>
    </row>
    <row r="1130" spans="1:20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1" t="s">
        <v>8308</v>
      </c>
      <c r="R1130" t="s">
        <v>8315</v>
      </c>
      <c r="S1130" s="15">
        <f t="shared" si="82"/>
        <v>42327.805659722217</v>
      </c>
      <c r="T1130" s="15">
        <f t="shared" si="83"/>
        <v>42355.805659722217</v>
      </c>
    </row>
    <row r="1131" spans="1:20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1" t="s">
        <v>8323</v>
      </c>
      <c r="R1131" t="s">
        <v>8326</v>
      </c>
      <c r="S1131" s="15">
        <f t="shared" si="82"/>
        <v>42646.092812499999</v>
      </c>
      <c r="T1131" s="15">
        <f t="shared" si="83"/>
        <v>42675.207638888889</v>
      </c>
    </row>
    <row r="1132" spans="1:20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0"/>
        <v>131</v>
      </c>
      <c r="P1132">
        <f t="shared" si="81"/>
        <v>43.55</v>
      </c>
      <c r="Q1132" s="11" t="s">
        <v>8311</v>
      </c>
      <c r="R1132" t="s">
        <v>8333</v>
      </c>
      <c r="S1132" s="15">
        <f t="shared" si="82"/>
        <v>41111.185891203706</v>
      </c>
      <c r="T1132" s="15">
        <f t="shared" si="83"/>
        <v>41171.185891203706</v>
      </c>
    </row>
    <row r="1133" spans="1:20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0"/>
        <v>105</v>
      </c>
      <c r="P1133">
        <f t="shared" si="81"/>
        <v>80.400000000000006</v>
      </c>
      <c r="Q1133" s="11" t="s">
        <v>8323</v>
      </c>
      <c r="R1133" t="s">
        <v>8326</v>
      </c>
      <c r="S1133" s="15">
        <f t="shared" si="82"/>
        <v>42248.697754629626</v>
      </c>
      <c r="T1133" s="15">
        <f t="shared" si="83"/>
        <v>42283.697754629626</v>
      </c>
    </row>
    <row r="1134" spans="1:20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1" t="s">
        <v>8327</v>
      </c>
      <c r="R1134" t="s">
        <v>8331</v>
      </c>
      <c r="S1134" s="15">
        <f t="shared" si="82"/>
        <v>41067.74086805556</v>
      </c>
      <c r="T1134" s="15">
        <f t="shared" si="83"/>
        <v>41097.74086805556</v>
      </c>
    </row>
    <row r="1135" spans="1:20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1" t="s">
        <v>8323</v>
      </c>
      <c r="R1135" t="s">
        <v>8324</v>
      </c>
      <c r="S1135" s="15">
        <f t="shared" si="82"/>
        <v>42660.618854166663</v>
      </c>
      <c r="T1135" s="15">
        <f t="shared" si="83"/>
        <v>42696.249305555553</v>
      </c>
    </row>
    <row r="1136" spans="1:20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1" t="s">
        <v>8323</v>
      </c>
      <c r="R1136" t="s">
        <v>8326</v>
      </c>
      <c r="S1136" s="15">
        <f t="shared" si="82"/>
        <v>42648.546111111107</v>
      </c>
      <c r="T1136" s="15">
        <f t="shared" si="83"/>
        <v>42678.546111111107</v>
      </c>
    </row>
    <row r="1137" spans="1:20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1" t="s">
        <v>8327</v>
      </c>
      <c r="R1137" t="s">
        <v>8330</v>
      </c>
      <c r="S1137" s="15">
        <f t="shared" si="82"/>
        <v>42796.071643518517</v>
      </c>
      <c r="T1137" s="15">
        <f t="shared" si="83"/>
        <v>42826.166666666672</v>
      </c>
    </row>
    <row r="1138" spans="1:20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1" t="s">
        <v>8311</v>
      </c>
      <c r="R1138" t="s">
        <v>8333</v>
      </c>
      <c r="S1138" s="15">
        <f t="shared" si="82"/>
        <v>42334.013124999998</v>
      </c>
      <c r="T1138" s="15">
        <f t="shared" si="83"/>
        <v>42364.013124999998</v>
      </c>
    </row>
    <row r="1139" spans="1:20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1" t="s">
        <v>8321</v>
      </c>
      <c r="R1139" t="s">
        <v>8343</v>
      </c>
      <c r="S1139" s="15">
        <f t="shared" si="82"/>
        <v>41718.043032407404</v>
      </c>
      <c r="T1139" s="15">
        <f t="shared" si="83"/>
        <v>41742.083333333336</v>
      </c>
    </row>
    <row r="1140" spans="1:20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1" t="s">
        <v>8308</v>
      </c>
      <c r="R1140" t="s">
        <v>8310</v>
      </c>
      <c r="S1140" s="15">
        <f t="shared" si="82"/>
        <v>42720.720057870371</v>
      </c>
      <c r="T1140" s="15">
        <f t="shared" si="83"/>
        <v>42765.720057870371</v>
      </c>
    </row>
    <row r="1141" spans="1:20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1" t="s">
        <v>8323</v>
      </c>
      <c r="R1141" t="s">
        <v>8326</v>
      </c>
      <c r="S1141" s="15">
        <f t="shared" si="82"/>
        <v>42690.041435185187</v>
      </c>
      <c r="T1141" s="15">
        <f t="shared" si="83"/>
        <v>42750.041435185187</v>
      </c>
    </row>
    <row r="1142" spans="1:20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1" t="s">
        <v>8321</v>
      </c>
      <c r="R1142" t="s">
        <v>8322</v>
      </c>
      <c r="S1142" s="15">
        <f t="shared" si="82"/>
        <v>41107.053067129629</v>
      </c>
      <c r="T1142" s="15">
        <f t="shared" si="83"/>
        <v>41137.053067129629</v>
      </c>
    </row>
    <row r="1143" spans="1:20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1" t="s">
        <v>8323</v>
      </c>
      <c r="R1143" t="s">
        <v>8335</v>
      </c>
      <c r="S1143" s="15">
        <f t="shared" si="82"/>
        <v>42395.706435185188</v>
      </c>
      <c r="T1143" s="15">
        <f t="shared" si="83"/>
        <v>42416.249305555553</v>
      </c>
    </row>
    <row r="1144" spans="1:20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1" t="s">
        <v>8323</v>
      </c>
      <c r="R1144" t="s">
        <v>8326</v>
      </c>
      <c r="S1144" s="15">
        <f t="shared" si="82"/>
        <v>41827.605057870373</v>
      </c>
      <c r="T1144" s="15">
        <f t="shared" si="83"/>
        <v>41848.605057870373</v>
      </c>
    </row>
    <row r="1145" spans="1:20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1" t="s">
        <v>8323</v>
      </c>
      <c r="R1145" t="s">
        <v>8335</v>
      </c>
      <c r="S1145" s="15">
        <f t="shared" si="82"/>
        <v>42128.824074074073</v>
      </c>
      <c r="T1145" s="15">
        <f t="shared" si="83"/>
        <v>42158</v>
      </c>
    </row>
    <row r="1146" spans="1:20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1" t="s">
        <v>8323</v>
      </c>
      <c r="R1146" t="s">
        <v>8324</v>
      </c>
      <c r="S1146" s="15">
        <f t="shared" si="82"/>
        <v>42225.559675925921</v>
      </c>
      <c r="T1146" s="15">
        <f t="shared" si="83"/>
        <v>42270.559675925921</v>
      </c>
    </row>
    <row r="1147" spans="1:20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1" t="s">
        <v>8308</v>
      </c>
      <c r="R1147" t="s">
        <v>8340</v>
      </c>
      <c r="S1147" s="15">
        <f t="shared" si="82"/>
        <v>41542.958449074074</v>
      </c>
      <c r="T1147" s="15">
        <f t="shared" si="83"/>
        <v>41572.958449074074</v>
      </c>
    </row>
    <row r="1148" spans="1:20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1" t="s">
        <v>8327</v>
      </c>
      <c r="R1148" t="s">
        <v>8331</v>
      </c>
      <c r="S1148" s="15">
        <f t="shared" si="82"/>
        <v>41794.981122685182</v>
      </c>
      <c r="T1148" s="15">
        <f t="shared" si="83"/>
        <v>41854.708333333336</v>
      </c>
    </row>
    <row r="1149" spans="1:20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1" t="s">
        <v>8323</v>
      </c>
      <c r="R1149" t="s">
        <v>8326</v>
      </c>
      <c r="S1149" s="15">
        <f t="shared" si="82"/>
        <v>42575.130057870367</v>
      </c>
      <c r="T1149" s="15">
        <f t="shared" si="83"/>
        <v>42605.130057870367</v>
      </c>
    </row>
    <row r="1150" spans="1:20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1" t="s">
        <v>8311</v>
      </c>
      <c r="R1150" t="s">
        <v>8333</v>
      </c>
      <c r="S1150" s="15">
        <f t="shared" si="82"/>
        <v>41226.95721064815</v>
      </c>
      <c r="T1150" s="15">
        <f t="shared" si="83"/>
        <v>41256.95721064815</v>
      </c>
    </row>
    <row r="1151" spans="1:20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1" t="s">
        <v>8323</v>
      </c>
      <c r="R1151" t="s">
        <v>8326</v>
      </c>
      <c r="S1151" s="15">
        <f t="shared" si="82"/>
        <v>42318.702094907407</v>
      </c>
      <c r="T1151" s="15">
        <f t="shared" si="83"/>
        <v>42348.702094907407</v>
      </c>
    </row>
    <row r="1152" spans="1:20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1" t="s">
        <v>8323</v>
      </c>
      <c r="R1152" t="s">
        <v>8324</v>
      </c>
      <c r="S1152" s="15">
        <f t="shared" si="82"/>
        <v>42381.686840277776</v>
      </c>
      <c r="T1152" s="15">
        <f t="shared" si="83"/>
        <v>42411.686840277776</v>
      </c>
    </row>
    <row r="1153" spans="1:20" ht="48" x14ac:dyDescent="0.2">
      <c r="A1153">
        <v>3589</v>
      </c>
      <c r="B1153" s="9" t="s">
        <v>3588</v>
      </c>
      <c r="C1153" s="3" t="s">
        <v>7699</v>
      </c>
      <c r="D1153" s="5">
        <v>4000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 t="shared" si="80"/>
        <v>128</v>
      </c>
      <c r="P1153">
        <f t="shared" si="81"/>
        <v>82.26</v>
      </c>
      <c r="Q1153" s="11" t="s">
        <v>8323</v>
      </c>
      <c r="R1153" t="s">
        <v>8326</v>
      </c>
      <c r="S1153" s="15">
        <f t="shared" si="82"/>
        <v>42125.647534722222</v>
      </c>
      <c r="T1153" s="15">
        <f t="shared" si="83"/>
        <v>42150.647534722222</v>
      </c>
    </row>
    <row r="1154" spans="1:20" ht="48" x14ac:dyDescent="0.2">
      <c r="A1154">
        <v>2974</v>
      </c>
      <c r="B1154" s="9" t="s">
        <v>2974</v>
      </c>
      <c r="C1154" s="3" t="s">
        <v>7084</v>
      </c>
      <c r="D1154" s="5">
        <v>5000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 t="shared" si="80"/>
        <v>102</v>
      </c>
      <c r="P1154">
        <f t="shared" si="81"/>
        <v>58.62</v>
      </c>
      <c r="Q1154" s="11" t="s">
        <v>8323</v>
      </c>
      <c r="R1154" t="s">
        <v>8326</v>
      </c>
      <c r="S1154" s="15">
        <f t="shared" si="82"/>
        <v>41880.061006944445</v>
      </c>
      <c r="T1154" s="15">
        <f t="shared" si="83"/>
        <v>41908.065972222219</v>
      </c>
    </row>
    <row r="1155" spans="1:20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4">ROUND(E1155/D1155*100,0)</f>
        <v>102</v>
      </c>
      <c r="P1155">
        <f t="shared" ref="P1155:P1218" si="85">IFERROR(ROUND(E1155/L1155,2),0)</f>
        <v>51.47</v>
      </c>
      <c r="Q1155" s="11" t="s">
        <v>8311</v>
      </c>
      <c r="R1155" t="s">
        <v>8333</v>
      </c>
      <c r="S1155" s="15">
        <f t="shared" ref="S1155:S1218" si="86">(((J1155/60)/60)/24)+DATE(1970,1,1)</f>
        <v>41789.330312500002</v>
      </c>
      <c r="T1155" s="15">
        <f t="shared" ref="T1155:T1218" si="87">(((I1155/60)/60)/24)+DATE(1970,1,1)</f>
        <v>41829.330312500002</v>
      </c>
    </row>
    <row r="1156" spans="1:20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1" t="s">
        <v>8316</v>
      </c>
      <c r="R1156" t="s">
        <v>8317</v>
      </c>
      <c r="S1156" s="15">
        <f t="shared" si="86"/>
        <v>41926.585162037038</v>
      </c>
      <c r="T1156" s="15">
        <f t="shared" si="87"/>
        <v>41961</v>
      </c>
    </row>
    <row r="1157" spans="1:20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1" t="s">
        <v>8323</v>
      </c>
      <c r="R1157" t="s">
        <v>8326</v>
      </c>
      <c r="S1157" s="15">
        <f t="shared" si="86"/>
        <v>41799.685902777775</v>
      </c>
      <c r="T1157" s="15">
        <f t="shared" si="87"/>
        <v>41827.083333333336</v>
      </c>
    </row>
    <row r="1158" spans="1:20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1" t="s">
        <v>8327</v>
      </c>
      <c r="R1158" t="s">
        <v>8328</v>
      </c>
      <c r="S1158" s="15">
        <f t="shared" si="86"/>
        <v>41951.788807870369</v>
      </c>
      <c r="T1158" s="15">
        <f t="shared" si="87"/>
        <v>41964.166666666672</v>
      </c>
    </row>
    <row r="1159" spans="1:20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1" t="s">
        <v>8308</v>
      </c>
      <c r="R1159" t="s">
        <v>8309</v>
      </c>
      <c r="S1159" s="15">
        <f t="shared" si="86"/>
        <v>42289.957175925927</v>
      </c>
      <c r="T1159" s="15">
        <f t="shared" si="87"/>
        <v>42319.998842592591</v>
      </c>
    </row>
    <row r="1160" spans="1:20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1" t="s">
        <v>8323</v>
      </c>
      <c r="R1160" t="s">
        <v>8326</v>
      </c>
      <c r="S1160" s="15">
        <f t="shared" si="86"/>
        <v>42201.675011574072</v>
      </c>
      <c r="T1160" s="15">
        <f t="shared" si="87"/>
        <v>42216.666666666672</v>
      </c>
    </row>
    <row r="1161" spans="1:20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1" t="s">
        <v>8323</v>
      </c>
      <c r="R1161" t="s">
        <v>8326</v>
      </c>
      <c r="S1161" s="15">
        <f t="shared" si="86"/>
        <v>41993.824340277773</v>
      </c>
      <c r="T1161" s="15">
        <f t="shared" si="87"/>
        <v>42010.25</v>
      </c>
    </row>
    <row r="1162" spans="1:20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1" t="s">
        <v>8327</v>
      </c>
      <c r="R1162" t="s">
        <v>8336</v>
      </c>
      <c r="S1162" s="15">
        <f t="shared" si="86"/>
        <v>41923.838692129626</v>
      </c>
      <c r="T1162" s="15">
        <f t="shared" si="87"/>
        <v>41953.88035879629</v>
      </c>
    </row>
    <row r="1163" spans="1:20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1" t="s">
        <v>8327</v>
      </c>
      <c r="R1163" t="s">
        <v>8329</v>
      </c>
      <c r="S1163" s="15">
        <f t="shared" si="86"/>
        <v>41249.448958333334</v>
      </c>
      <c r="T1163" s="15">
        <f t="shared" si="87"/>
        <v>41281.333333333336</v>
      </c>
    </row>
    <row r="1164" spans="1:20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1" t="s">
        <v>8323</v>
      </c>
      <c r="R1164" t="s">
        <v>8326</v>
      </c>
      <c r="S1164" s="15">
        <f t="shared" si="86"/>
        <v>41806.395428240743</v>
      </c>
      <c r="T1164" s="15">
        <f t="shared" si="87"/>
        <v>41843.458333333336</v>
      </c>
    </row>
    <row r="1165" spans="1:20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1" t="s">
        <v>8327</v>
      </c>
      <c r="R1165" t="s">
        <v>8331</v>
      </c>
      <c r="S1165" s="15">
        <f t="shared" si="86"/>
        <v>41813.766099537039</v>
      </c>
      <c r="T1165" s="15">
        <f t="shared" si="87"/>
        <v>41844.766099537039</v>
      </c>
    </row>
    <row r="1166" spans="1:20" ht="48" x14ac:dyDescent="0.2">
      <c r="A1166">
        <v>2053</v>
      </c>
      <c r="B1166" s="9" t="s">
        <v>2054</v>
      </c>
      <c r="C1166" s="3" t="s">
        <v>6163</v>
      </c>
      <c r="D1166" s="5">
        <v>5000</v>
      </c>
      <c r="E1166" s="7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 t="shared" si="84"/>
        <v>101</v>
      </c>
      <c r="P1166">
        <f t="shared" si="85"/>
        <v>41.74</v>
      </c>
      <c r="Q1166" s="11" t="s">
        <v>8308</v>
      </c>
      <c r="R1166" t="s">
        <v>8309</v>
      </c>
      <c r="S1166" s="15">
        <f t="shared" si="86"/>
        <v>42303.617488425924</v>
      </c>
      <c r="T1166" s="15">
        <f t="shared" si="87"/>
        <v>42333.659155092595</v>
      </c>
    </row>
    <row r="1167" spans="1:20" ht="48" x14ac:dyDescent="0.2">
      <c r="A1167">
        <v>1066</v>
      </c>
      <c r="B1167" s="9" t="s">
        <v>1067</v>
      </c>
      <c r="C1167" s="3" t="s">
        <v>5176</v>
      </c>
      <c r="D1167" s="5">
        <v>150000</v>
      </c>
      <c r="E1167" s="7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 t="shared" si="84"/>
        <v>3</v>
      </c>
      <c r="P1167">
        <f t="shared" si="85"/>
        <v>34.130000000000003</v>
      </c>
      <c r="Q1167" s="11" t="s">
        <v>8316</v>
      </c>
      <c r="R1167" t="s">
        <v>8334</v>
      </c>
      <c r="S1167" s="15">
        <f t="shared" si="86"/>
        <v>41445.962754629632</v>
      </c>
      <c r="T1167" s="15">
        <f t="shared" si="87"/>
        <v>41490.962754629632</v>
      </c>
    </row>
    <row r="1168" spans="1:20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1" t="s">
        <v>8323</v>
      </c>
      <c r="R1168" t="s">
        <v>8335</v>
      </c>
      <c r="S1168" s="15">
        <f t="shared" si="86"/>
        <v>41739.525300925925</v>
      </c>
      <c r="T1168" s="15">
        <f t="shared" si="87"/>
        <v>41764.525300925925</v>
      </c>
    </row>
    <row r="1169" spans="1:20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1" t="s">
        <v>8323</v>
      </c>
      <c r="R1169" t="s">
        <v>8326</v>
      </c>
      <c r="S1169" s="15">
        <f t="shared" si="86"/>
        <v>41829.795729166668</v>
      </c>
      <c r="T1169" s="15">
        <f t="shared" si="87"/>
        <v>41859.795729166668</v>
      </c>
    </row>
    <row r="1170" spans="1:20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1" t="s">
        <v>8327</v>
      </c>
      <c r="R1170" t="s">
        <v>8331</v>
      </c>
      <c r="S1170" s="15">
        <f t="shared" si="86"/>
        <v>41524.056921296295</v>
      </c>
      <c r="T1170" s="15">
        <f t="shared" si="87"/>
        <v>41554.056921296295</v>
      </c>
    </row>
    <row r="1171" spans="1:20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1" t="s">
        <v>8327</v>
      </c>
      <c r="R1171" t="s">
        <v>8341</v>
      </c>
      <c r="S1171" s="15">
        <f t="shared" si="86"/>
        <v>41107.849143518521</v>
      </c>
      <c r="T1171" s="15">
        <f t="shared" si="87"/>
        <v>41137.849143518521</v>
      </c>
    </row>
    <row r="1172" spans="1:20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1" t="s">
        <v>8327</v>
      </c>
      <c r="R1172" t="s">
        <v>8341</v>
      </c>
      <c r="S1172" s="15">
        <f t="shared" si="86"/>
        <v>41068.520474537036</v>
      </c>
      <c r="T1172" s="15">
        <f t="shared" si="87"/>
        <v>41098.520474537036</v>
      </c>
    </row>
    <row r="1173" spans="1:20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1" t="s">
        <v>8323</v>
      </c>
      <c r="R1173" t="s">
        <v>8326</v>
      </c>
      <c r="S1173" s="15">
        <f t="shared" si="86"/>
        <v>41927.936157407406</v>
      </c>
      <c r="T1173" s="15">
        <f t="shared" si="87"/>
        <v>41948.977824074071</v>
      </c>
    </row>
    <row r="1174" spans="1:20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1" t="s">
        <v>8323</v>
      </c>
      <c r="R1174" t="s">
        <v>8326</v>
      </c>
      <c r="S1174" s="15">
        <f t="shared" si="86"/>
        <v>41827.909942129627</v>
      </c>
      <c r="T1174" s="15">
        <f t="shared" si="87"/>
        <v>41857.897222222222</v>
      </c>
    </row>
    <row r="1175" spans="1:20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1" t="s">
        <v>8321</v>
      </c>
      <c r="R1175" t="s">
        <v>8343</v>
      </c>
      <c r="S1175" s="15">
        <f t="shared" si="86"/>
        <v>40987.776631944449</v>
      </c>
      <c r="T1175" s="15">
        <f t="shared" si="87"/>
        <v>41001.776631944449</v>
      </c>
    </row>
    <row r="1176" spans="1:20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1" t="s">
        <v>8323</v>
      </c>
      <c r="R1176" t="s">
        <v>8326</v>
      </c>
      <c r="S1176" s="15">
        <f t="shared" si="86"/>
        <v>41982.688611111109</v>
      </c>
      <c r="T1176" s="15">
        <f t="shared" si="87"/>
        <v>42012.688611111109</v>
      </c>
    </row>
    <row r="1177" spans="1:20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1" t="s">
        <v>8323</v>
      </c>
      <c r="R1177" t="s">
        <v>8326</v>
      </c>
      <c r="S1177" s="15">
        <f t="shared" si="86"/>
        <v>41827.674143518518</v>
      </c>
      <c r="T1177" s="15">
        <f t="shared" si="87"/>
        <v>41854.958333333336</v>
      </c>
    </row>
    <row r="1178" spans="1:20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1" t="s">
        <v>8323</v>
      </c>
      <c r="R1178" t="s">
        <v>8326</v>
      </c>
      <c r="S1178" s="15">
        <f t="shared" si="86"/>
        <v>41787.218229166669</v>
      </c>
      <c r="T1178" s="15">
        <f t="shared" si="87"/>
        <v>41817.218229166669</v>
      </c>
    </row>
    <row r="1179" spans="1:20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1" t="s">
        <v>8308</v>
      </c>
      <c r="R1179" t="s">
        <v>8310</v>
      </c>
      <c r="S1179" s="15">
        <f t="shared" si="86"/>
        <v>42632.373414351852</v>
      </c>
      <c r="T1179" s="15">
        <f t="shared" si="87"/>
        <v>42672.373414351852</v>
      </c>
    </row>
    <row r="1180" spans="1:20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1" t="s">
        <v>8323</v>
      </c>
      <c r="R1180" t="s">
        <v>8326</v>
      </c>
      <c r="S1180" s="15">
        <f t="shared" si="86"/>
        <v>41902.333726851852</v>
      </c>
      <c r="T1180" s="15">
        <f t="shared" si="87"/>
        <v>41932.333726851852</v>
      </c>
    </row>
    <row r="1181" spans="1:20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1" t="s">
        <v>8327</v>
      </c>
      <c r="R1181" t="s">
        <v>8331</v>
      </c>
      <c r="S1181" s="15">
        <f t="shared" si="86"/>
        <v>40996.667199074072</v>
      </c>
      <c r="T1181" s="15">
        <f t="shared" si="87"/>
        <v>41026.667199074072</v>
      </c>
    </row>
    <row r="1182" spans="1:20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1" t="s">
        <v>8327</v>
      </c>
      <c r="R1182" t="s">
        <v>8328</v>
      </c>
      <c r="S1182" s="15">
        <f t="shared" si="86"/>
        <v>40417.011296296296</v>
      </c>
      <c r="T1182" s="15">
        <f t="shared" si="87"/>
        <v>40462.011296296296</v>
      </c>
    </row>
    <row r="1183" spans="1:20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1" t="s">
        <v>8321</v>
      </c>
      <c r="R1183" t="s">
        <v>8343</v>
      </c>
      <c r="S1183" s="15">
        <f t="shared" si="86"/>
        <v>41197.753310185188</v>
      </c>
      <c r="T1183" s="15">
        <f t="shared" si="87"/>
        <v>41217.794976851852</v>
      </c>
    </row>
    <row r="1184" spans="1:20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1" t="s">
        <v>8321</v>
      </c>
      <c r="R1184" t="s">
        <v>8322</v>
      </c>
      <c r="S1184" s="15">
        <f t="shared" si="86"/>
        <v>40343.084421296298</v>
      </c>
      <c r="T1184" s="15">
        <f t="shared" si="87"/>
        <v>40378.666666666664</v>
      </c>
    </row>
    <row r="1185" spans="1:20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1" t="s">
        <v>8327</v>
      </c>
      <c r="R1185" t="s">
        <v>8341</v>
      </c>
      <c r="S1185" s="15">
        <f t="shared" si="86"/>
        <v>42460.573611111111</v>
      </c>
      <c r="T1185" s="15">
        <f t="shared" si="87"/>
        <v>42482.619444444441</v>
      </c>
    </row>
    <row r="1186" spans="1:20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1" t="s">
        <v>8323</v>
      </c>
      <c r="R1186" t="s">
        <v>8335</v>
      </c>
      <c r="S1186" s="15">
        <f t="shared" si="86"/>
        <v>42065.750300925924</v>
      </c>
      <c r="T1186" s="15">
        <f t="shared" si="87"/>
        <v>42095.708634259259</v>
      </c>
    </row>
    <row r="1187" spans="1:20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1" t="s">
        <v>8323</v>
      </c>
      <c r="R1187" t="s">
        <v>8326</v>
      </c>
      <c r="S1187" s="15">
        <f t="shared" si="86"/>
        <v>41944.527627314819</v>
      </c>
      <c r="T1187" s="15">
        <f t="shared" si="87"/>
        <v>42004.569293981483</v>
      </c>
    </row>
    <row r="1188" spans="1:20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1" t="s">
        <v>8327</v>
      </c>
      <c r="R1188" t="s">
        <v>8329</v>
      </c>
      <c r="S1188" s="15">
        <f t="shared" si="86"/>
        <v>42016.641435185185</v>
      </c>
      <c r="T1188" s="15">
        <f t="shared" si="87"/>
        <v>42046.641435185185</v>
      </c>
    </row>
    <row r="1189" spans="1:20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1" t="s">
        <v>8308</v>
      </c>
      <c r="R1189" t="s">
        <v>8310</v>
      </c>
      <c r="S1189" s="15">
        <f t="shared" si="86"/>
        <v>42313.936365740738</v>
      </c>
      <c r="T1189" s="15">
        <f t="shared" si="87"/>
        <v>42343.936365740738</v>
      </c>
    </row>
    <row r="1190" spans="1:20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1" t="s">
        <v>8308</v>
      </c>
      <c r="R1190" t="s">
        <v>8318</v>
      </c>
      <c r="S1190" s="15">
        <f t="shared" si="86"/>
        <v>41905.429155092592</v>
      </c>
      <c r="T1190" s="15">
        <f t="shared" si="87"/>
        <v>41935.429155092592</v>
      </c>
    </row>
    <row r="1191" spans="1:20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1" t="s">
        <v>8323</v>
      </c>
      <c r="R1191" t="s">
        <v>8335</v>
      </c>
      <c r="S1191" s="15">
        <f t="shared" si="86"/>
        <v>41865.882928240739</v>
      </c>
      <c r="T1191" s="15">
        <f t="shared" si="87"/>
        <v>41890.882928240739</v>
      </c>
    </row>
    <row r="1192" spans="1:20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1" t="s">
        <v>8308</v>
      </c>
      <c r="R1192" t="s">
        <v>8310</v>
      </c>
      <c r="S1192" s="15">
        <f t="shared" si="86"/>
        <v>42626.633703703701</v>
      </c>
      <c r="T1192" s="15">
        <f t="shared" si="87"/>
        <v>42656.633703703701</v>
      </c>
    </row>
    <row r="1193" spans="1:20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1" t="s">
        <v>8321</v>
      </c>
      <c r="R1193" t="s">
        <v>8339</v>
      </c>
      <c r="S1193" s="15">
        <f t="shared" si="86"/>
        <v>41757.975011574075</v>
      </c>
      <c r="T1193" s="15">
        <f t="shared" si="87"/>
        <v>41793.165972222225</v>
      </c>
    </row>
    <row r="1194" spans="1:20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1" t="s">
        <v>8323</v>
      </c>
      <c r="R1194" t="s">
        <v>8326</v>
      </c>
      <c r="S1194" s="15">
        <f t="shared" si="86"/>
        <v>42062.834444444445</v>
      </c>
      <c r="T1194" s="15">
        <f t="shared" si="87"/>
        <v>42083.852083333331</v>
      </c>
    </row>
    <row r="1195" spans="1:20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1" t="s">
        <v>8327</v>
      </c>
      <c r="R1195" t="s">
        <v>8329</v>
      </c>
      <c r="S1195" s="15">
        <f t="shared" si="86"/>
        <v>41716.785011574073</v>
      </c>
      <c r="T1195" s="15">
        <f t="shared" si="87"/>
        <v>41739.290972222225</v>
      </c>
    </row>
    <row r="1196" spans="1:20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1" t="s">
        <v>8321</v>
      </c>
      <c r="R1196" t="s">
        <v>8339</v>
      </c>
      <c r="S1196" s="15">
        <f t="shared" si="86"/>
        <v>41904.407812500001</v>
      </c>
      <c r="T1196" s="15">
        <f t="shared" si="87"/>
        <v>41964.449479166666</v>
      </c>
    </row>
    <row r="1197" spans="1:20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1" t="s">
        <v>8316</v>
      </c>
      <c r="R1197" t="s">
        <v>8317</v>
      </c>
      <c r="S1197" s="15">
        <f t="shared" si="86"/>
        <v>41614.651493055557</v>
      </c>
      <c r="T1197" s="15">
        <f t="shared" si="87"/>
        <v>41644.651493055557</v>
      </c>
    </row>
    <row r="1198" spans="1:20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1" t="s">
        <v>8313</v>
      </c>
      <c r="R1198" t="s">
        <v>8314</v>
      </c>
      <c r="S1198" s="15">
        <f t="shared" si="86"/>
        <v>41897.134895833333</v>
      </c>
      <c r="T1198" s="15">
        <f t="shared" si="87"/>
        <v>41928</v>
      </c>
    </row>
    <row r="1199" spans="1:20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1" t="s">
        <v>8327</v>
      </c>
      <c r="R1199" t="s">
        <v>8331</v>
      </c>
      <c r="S1199" s="15">
        <f t="shared" si="86"/>
        <v>42526.874236111107</v>
      </c>
      <c r="T1199" s="15">
        <f t="shared" si="87"/>
        <v>42556.874236111107</v>
      </c>
    </row>
    <row r="1200" spans="1:20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1" t="s">
        <v>8327</v>
      </c>
      <c r="R1200" t="s">
        <v>8331</v>
      </c>
      <c r="S1200" s="15">
        <f t="shared" si="86"/>
        <v>41543.988067129627</v>
      </c>
      <c r="T1200" s="15">
        <f t="shared" si="87"/>
        <v>41571.988067129627</v>
      </c>
    </row>
    <row r="1201" spans="1:20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1" t="s">
        <v>8316</v>
      </c>
      <c r="R1201" t="s">
        <v>8317</v>
      </c>
      <c r="S1201" s="15">
        <f t="shared" si="86"/>
        <v>42469.874907407408</v>
      </c>
      <c r="T1201" s="15">
        <f t="shared" si="87"/>
        <v>42487.083333333328</v>
      </c>
    </row>
    <row r="1202" spans="1:20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1" t="s">
        <v>8321</v>
      </c>
      <c r="R1202" t="s">
        <v>8322</v>
      </c>
      <c r="S1202" s="15">
        <f t="shared" si="86"/>
        <v>40526.36917824074</v>
      </c>
      <c r="T1202" s="15">
        <f t="shared" si="87"/>
        <v>40576.332638888889</v>
      </c>
    </row>
    <row r="1203" spans="1:20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1" t="s">
        <v>8327</v>
      </c>
      <c r="R1203" t="s">
        <v>8336</v>
      </c>
      <c r="S1203" s="15">
        <f t="shared" si="86"/>
        <v>42051.148888888885</v>
      </c>
      <c r="T1203" s="15">
        <f t="shared" si="87"/>
        <v>42079.107222222221</v>
      </c>
    </row>
    <row r="1204" spans="1:20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1" t="s">
        <v>8323</v>
      </c>
      <c r="R1204" t="s">
        <v>8326</v>
      </c>
      <c r="S1204" s="15">
        <f t="shared" si="86"/>
        <v>41375.702210648145</v>
      </c>
      <c r="T1204" s="15">
        <f t="shared" si="87"/>
        <v>41400.702210648145</v>
      </c>
    </row>
    <row r="1205" spans="1:20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1" t="s">
        <v>8323</v>
      </c>
      <c r="R1205" t="s">
        <v>8326</v>
      </c>
      <c r="S1205" s="15">
        <f t="shared" si="86"/>
        <v>42089.412557870368</v>
      </c>
      <c r="T1205" s="15">
        <f t="shared" si="87"/>
        <v>42117.770833333328</v>
      </c>
    </row>
    <row r="1206" spans="1:20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1" t="s">
        <v>8327</v>
      </c>
      <c r="R1206" t="s">
        <v>8329</v>
      </c>
      <c r="S1206" s="15">
        <f t="shared" si="86"/>
        <v>42145.919687500005</v>
      </c>
      <c r="T1206" s="15">
        <f t="shared" si="87"/>
        <v>42175.919687500005</v>
      </c>
    </row>
    <row r="1207" spans="1:20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1" t="s">
        <v>8321</v>
      </c>
      <c r="R1207" t="s">
        <v>8337</v>
      </c>
      <c r="S1207" s="15">
        <f t="shared" si="86"/>
        <v>42186.257418981477</v>
      </c>
      <c r="T1207" s="15">
        <f t="shared" si="87"/>
        <v>42217.207638888889</v>
      </c>
    </row>
    <row r="1208" spans="1:20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1" t="s">
        <v>8323</v>
      </c>
      <c r="R1208" t="s">
        <v>8324</v>
      </c>
      <c r="S1208" s="15">
        <f t="shared" si="86"/>
        <v>42024.702893518523</v>
      </c>
      <c r="T1208" s="15">
        <f t="shared" si="87"/>
        <v>42045.702893518523</v>
      </c>
    </row>
    <row r="1209" spans="1:20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1" t="s">
        <v>8327</v>
      </c>
      <c r="R1209" t="s">
        <v>8328</v>
      </c>
      <c r="S1209" s="15">
        <f t="shared" si="86"/>
        <v>41373.690266203703</v>
      </c>
      <c r="T1209" s="15">
        <f t="shared" si="87"/>
        <v>41403.690266203703</v>
      </c>
    </row>
    <row r="1210" spans="1:20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1" t="s">
        <v>8327</v>
      </c>
      <c r="R1210" t="s">
        <v>8331</v>
      </c>
      <c r="S1210" s="15">
        <f t="shared" si="86"/>
        <v>42707.074976851851</v>
      </c>
      <c r="T1210" s="15">
        <f t="shared" si="87"/>
        <v>42727.074976851851</v>
      </c>
    </row>
    <row r="1211" spans="1:20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1" t="s">
        <v>8308</v>
      </c>
      <c r="R1211" t="s">
        <v>8310</v>
      </c>
      <c r="S1211" s="15">
        <f t="shared" si="86"/>
        <v>41921.263078703705</v>
      </c>
      <c r="T1211" s="15">
        <f t="shared" si="87"/>
        <v>41973.957638888889</v>
      </c>
    </row>
    <row r="1212" spans="1:20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1" t="s">
        <v>8316</v>
      </c>
      <c r="R1212" t="s">
        <v>8344</v>
      </c>
      <c r="S1212" s="15">
        <f t="shared" si="86"/>
        <v>41923.783576388887</v>
      </c>
      <c r="T1212" s="15">
        <f t="shared" si="87"/>
        <v>41963.825243055559</v>
      </c>
    </row>
    <row r="1213" spans="1:20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1" t="s">
        <v>8327</v>
      </c>
      <c r="R1213" t="s">
        <v>8331</v>
      </c>
      <c r="S1213" s="15">
        <f t="shared" si="86"/>
        <v>40663.08666666667</v>
      </c>
      <c r="T1213" s="15">
        <f t="shared" si="87"/>
        <v>40706.166666666664</v>
      </c>
    </row>
    <row r="1214" spans="1:20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1" t="s">
        <v>8323</v>
      </c>
      <c r="R1214" t="s">
        <v>8326</v>
      </c>
      <c r="S1214" s="15">
        <f t="shared" si="86"/>
        <v>42126.87501157407</v>
      </c>
      <c r="T1214" s="15">
        <f t="shared" si="87"/>
        <v>42158.290972222225</v>
      </c>
    </row>
    <row r="1215" spans="1:20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1" t="s">
        <v>8321</v>
      </c>
      <c r="R1215" t="s">
        <v>8343</v>
      </c>
      <c r="S1215" s="15">
        <f t="shared" si="86"/>
        <v>41701.901817129627</v>
      </c>
      <c r="T1215" s="15">
        <f t="shared" si="87"/>
        <v>41721</v>
      </c>
    </row>
    <row r="1216" spans="1:20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1" t="s">
        <v>8321</v>
      </c>
      <c r="R1216" t="s">
        <v>8343</v>
      </c>
      <c r="S1216" s="15">
        <f t="shared" si="86"/>
        <v>41311.799513888887</v>
      </c>
      <c r="T1216" s="15">
        <f t="shared" si="87"/>
        <v>41336.799513888887</v>
      </c>
    </row>
    <row r="1217" spans="1:20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1" t="s">
        <v>8319</v>
      </c>
      <c r="R1217" t="s">
        <v>8320</v>
      </c>
      <c r="S1217" s="15">
        <f t="shared" si="86"/>
        <v>42738.692233796297</v>
      </c>
      <c r="T1217" s="15">
        <f t="shared" si="87"/>
        <v>42768.692233796297</v>
      </c>
    </row>
    <row r="1218" spans="1:20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84"/>
        <v>31</v>
      </c>
      <c r="P1218">
        <f t="shared" si="85"/>
        <v>231.75</v>
      </c>
      <c r="Q1218" s="11" t="s">
        <v>8327</v>
      </c>
      <c r="R1218" t="s">
        <v>8350</v>
      </c>
      <c r="S1218" s="15">
        <f t="shared" si="86"/>
        <v>40847.171018518515</v>
      </c>
      <c r="T1218" s="15">
        <f t="shared" si="87"/>
        <v>40889.212685185186</v>
      </c>
    </row>
    <row r="1219" spans="1:20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88">ROUND(E1219/D1219*100,0)</f>
        <v>4</v>
      </c>
      <c r="P1219">
        <f t="shared" ref="P1219:P1282" si="89">IFERROR(ROUND(E1219/L1219,2),0)</f>
        <v>125.27</v>
      </c>
      <c r="Q1219" s="11" t="s">
        <v>8323</v>
      </c>
      <c r="R1219" t="s">
        <v>8324</v>
      </c>
      <c r="S1219" s="15">
        <f t="shared" ref="S1219:S1282" si="90">(((J1219/60)/60)/24)+DATE(1970,1,1)</f>
        <v>42081.731273148151</v>
      </c>
      <c r="T1219" s="15">
        <f t="shared" ref="T1219:T1282" si="91">(((I1219/60)/60)/24)+DATE(1970,1,1)</f>
        <v>42111.731273148151</v>
      </c>
    </row>
    <row r="1220" spans="1:20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1" t="s">
        <v>8308</v>
      </c>
      <c r="R1220" t="s">
        <v>8310</v>
      </c>
      <c r="S1220" s="15">
        <f t="shared" si="90"/>
        <v>42668.726701388892</v>
      </c>
      <c r="T1220" s="15">
        <f t="shared" si="91"/>
        <v>42698.768368055549</v>
      </c>
    </row>
    <row r="1221" spans="1:20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1" t="s">
        <v>8323</v>
      </c>
      <c r="R1221" t="s">
        <v>8326</v>
      </c>
      <c r="S1221" s="15">
        <f t="shared" si="90"/>
        <v>41791.993414351848</v>
      </c>
      <c r="T1221" s="15">
        <f t="shared" si="91"/>
        <v>41821.993414351848</v>
      </c>
    </row>
    <row r="1222" spans="1:20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1" t="s">
        <v>8323</v>
      </c>
      <c r="R1222" t="s">
        <v>8326</v>
      </c>
      <c r="S1222" s="15">
        <f t="shared" si="90"/>
        <v>41943.753032407411</v>
      </c>
      <c r="T1222" s="15">
        <f t="shared" si="91"/>
        <v>41973.794699074075</v>
      </c>
    </row>
    <row r="1223" spans="1:20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1" t="s">
        <v>8323</v>
      </c>
      <c r="R1223" t="s">
        <v>8326</v>
      </c>
      <c r="S1223" s="15">
        <f t="shared" si="90"/>
        <v>42034.928252314814</v>
      </c>
      <c r="T1223" s="15">
        <f t="shared" si="91"/>
        <v>42090</v>
      </c>
    </row>
    <row r="1224" spans="1:20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1" t="s">
        <v>8323</v>
      </c>
      <c r="R1224" t="s">
        <v>8326</v>
      </c>
      <c r="S1224" s="15">
        <f t="shared" si="90"/>
        <v>41841.26489583333</v>
      </c>
      <c r="T1224" s="15">
        <f t="shared" si="91"/>
        <v>41864.207638888889</v>
      </c>
    </row>
    <row r="1225" spans="1:20" ht="48" x14ac:dyDescent="0.2">
      <c r="A1225">
        <v>3344</v>
      </c>
      <c r="B1225" s="9" t="s">
        <v>3344</v>
      </c>
      <c r="C1225" s="3" t="s">
        <v>7454</v>
      </c>
      <c r="D1225" s="5">
        <v>4500</v>
      </c>
      <c r="E1225" s="7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 t="shared" si="88"/>
        <v>101</v>
      </c>
      <c r="P1225">
        <f t="shared" si="89"/>
        <v>114.13</v>
      </c>
      <c r="Q1225" s="11" t="s">
        <v>8323</v>
      </c>
      <c r="R1225" t="s">
        <v>8326</v>
      </c>
      <c r="S1225" s="15">
        <f t="shared" si="90"/>
        <v>41851.200150462959</v>
      </c>
      <c r="T1225" s="15">
        <f t="shared" si="91"/>
        <v>41881.200150462959</v>
      </c>
    </row>
    <row r="1226" spans="1:20" ht="48" x14ac:dyDescent="0.2">
      <c r="A1226">
        <v>2145</v>
      </c>
      <c r="B1226" s="9" t="s">
        <v>2146</v>
      </c>
      <c r="C1226" s="3" t="s">
        <v>6255</v>
      </c>
      <c r="D1226" s="5">
        <v>15000</v>
      </c>
      <c r="E1226" s="7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 t="shared" si="88"/>
        <v>30</v>
      </c>
      <c r="P1226">
        <f t="shared" si="89"/>
        <v>51.29</v>
      </c>
      <c r="Q1226" s="11" t="s">
        <v>8316</v>
      </c>
      <c r="R1226" t="s">
        <v>8334</v>
      </c>
      <c r="S1226" s="15">
        <f t="shared" si="90"/>
        <v>41575.237430555557</v>
      </c>
      <c r="T1226" s="15">
        <f t="shared" si="91"/>
        <v>41605.279097222221</v>
      </c>
    </row>
    <row r="1227" spans="1:20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1" t="s">
        <v>8323</v>
      </c>
      <c r="R1227" t="s">
        <v>8326</v>
      </c>
      <c r="S1227" s="15">
        <f t="shared" si="90"/>
        <v>42566.441203703704</v>
      </c>
      <c r="T1227" s="15">
        <f t="shared" si="91"/>
        <v>42582.458333333328</v>
      </c>
    </row>
    <row r="1228" spans="1:20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1" t="s">
        <v>8311</v>
      </c>
      <c r="R1228" t="s">
        <v>8333</v>
      </c>
      <c r="S1228" s="15">
        <f t="shared" si="90"/>
        <v>41299.878148148149</v>
      </c>
      <c r="T1228" s="15">
        <f t="shared" si="91"/>
        <v>41329.878148148149</v>
      </c>
    </row>
    <row r="1229" spans="1:20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1" t="s">
        <v>8323</v>
      </c>
      <c r="R1229" t="s">
        <v>8335</v>
      </c>
      <c r="S1229" s="15">
        <f t="shared" si="90"/>
        <v>41771.814791666664</v>
      </c>
      <c r="T1229" s="15">
        <f t="shared" si="91"/>
        <v>41801.814791666664</v>
      </c>
    </row>
    <row r="1230" spans="1:20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1" t="s">
        <v>8323</v>
      </c>
      <c r="R1230" t="s">
        <v>8326</v>
      </c>
      <c r="S1230" s="15">
        <f t="shared" si="90"/>
        <v>42581.397546296299</v>
      </c>
      <c r="T1230" s="15">
        <f t="shared" si="91"/>
        <v>42638.958333333328</v>
      </c>
    </row>
    <row r="1231" spans="1:20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1" t="s">
        <v>8323</v>
      </c>
      <c r="R1231" t="s">
        <v>8326</v>
      </c>
      <c r="S1231" s="15">
        <f t="shared" si="90"/>
        <v>41914.295104166667</v>
      </c>
      <c r="T1231" s="15">
        <f t="shared" si="91"/>
        <v>41948.536111111112</v>
      </c>
    </row>
    <row r="1232" spans="1:20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1" t="s">
        <v>8327</v>
      </c>
      <c r="R1232" t="s">
        <v>8338</v>
      </c>
      <c r="S1232" s="15">
        <f t="shared" si="90"/>
        <v>41572.492974537039</v>
      </c>
      <c r="T1232" s="15">
        <f t="shared" si="91"/>
        <v>41602.534641203703</v>
      </c>
    </row>
    <row r="1233" spans="1:20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1" t="s">
        <v>8313</v>
      </c>
      <c r="R1233" t="s">
        <v>8314</v>
      </c>
      <c r="S1233" s="15">
        <f t="shared" si="90"/>
        <v>42570.702986111108</v>
      </c>
      <c r="T1233" s="15">
        <f t="shared" si="91"/>
        <v>42600.702986111108</v>
      </c>
    </row>
    <row r="1234" spans="1:20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1" t="s">
        <v>8321</v>
      </c>
      <c r="R1234" t="s">
        <v>8343</v>
      </c>
      <c r="S1234" s="15">
        <f t="shared" si="90"/>
        <v>40248.834999999999</v>
      </c>
      <c r="T1234" s="15">
        <f t="shared" si="91"/>
        <v>40338.791666666664</v>
      </c>
    </row>
    <row r="1235" spans="1:20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8"/>
        <v>113</v>
      </c>
      <c r="P1235">
        <f t="shared" si="89"/>
        <v>136.91</v>
      </c>
      <c r="Q1235" s="11" t="s">
        <v>8327</v>
      </c>
      <c r="R1235" t="s">
        <v>8341</v>
      </c>
      <c r="S1235" s="15">
        <f t="shared" si="90"/>
        <v>41953.091134259259</v>
      </c>
      <c r="T1235" s="15">
        <f t="shared" si="91"/>
        <v>41981.207638888889</v>
      </c>
    </row>
    <row r="1236" spans="1:20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8"/>
        <v>100</v>
      </c>
      <c r="P1236">
        <f t="shared" si="89"/>
        <v>74.069999999999993</v>
      </c>
      <c r="Q1236" s="11" t="s">
        <v>8327</v>
      </c>
      <c r="R1236" t="s">
        <v>8341</v>
      </c>
      <c r="S1236" s="15">
        <f t="shared" si="90"/>
        <v>42208.680023148147</v>
      </c>
      <c r="T1236" s="15">
        <f t="shared" si="91"/>
        <v>42231.165972222225</v>
      </c>
    </row>
    <row r="1237" spans="1:20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1" t="s">
        <v>8327</v>
      </c>
      <c r="R1237" t="s">
        <v>8328</v>
      </c>
      <c r="S1237" s="15">
        <f t="shared" si="90"/>
        <v>40999.645925925928</v>
      </c>
      <c r="T1237" s="15">
        <f t="shared" si="91"/>
        <v>41029.645925925928</v>
      </c>
    </row>
    <row r="1238" spans="1:20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1" t="s">
        <v>8323</v>
      </c>
      <c r="R1238" t="s">
        <v>8326</v>
      </c>
      <c r="S1238" s="15">
        <f t="shared" si="90"/>
        <v>42208.84646990741</v>
      </c>
      <c r="T1238" s="15">
        <f t="shared" si="91"/>
        <v>42238.84646990741</v>
      </c>
    </row>
    <row r="1239" spans="1:20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1" t="s">
        <v>8327</v>
      </c>
      <c r="R1239" t="s">
        <v>8328</v>
      </c>
      <c r="S1239" s="15">
        <f t="shared" si="90"/>
        <v>40730.878912037035</v>
      </c>
      <c r="T1239" s="15">
        <f t="shared" si="91"/>
        <v>40760.878912037035</v>
      </c>
    </row>
    <row r="1240" spans="1:20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1" t="s">
        <v>8327</v>
      </c>
      <c r="R1240" t="s">
        <v>8331</v>
      </c>
      <c r="S1240" s="15">
        <f t="shared" si="90"/>
        <v>41962.100532407407</v>
      </c>
      <c r="T1240" s="15">
        <f t="shared" si="91"/>
        <v>41995.207638888889</v>
      </c>
    </row>
    <row r="1241" spans="1:20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1" t="s">
        <v>8323</v>
      </c>
      <c r="R1241" t="s">
        <v>8326</v>
      </c>
      <c r="S1241" s="15">
        <f t="shared" si="90"/>
        <v>42556.873020833329</v>
      </c>
      <c r="T1241" s="15">
        <f t="shared" si="91"/>
        <v>42616.873020833329</v>
      </c>
    </row>
    <row r="1242" spans="1:20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1" t="s">
        <v>8321</v>
      </c>
      <c r="R1242" t="s">
        <v>8325</v>
      </c>
      <c r="S1242" s="15">
        <f t="shared" si="90"/>
        <v>41939.810300925928</v>
      </c>
      <c r="T1242" s="15">
        <f t="shared" si="91"/>
        <v>41969.851967592593</v>
      </c>
    </row>
    <row r="1243" spans="1:20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1" t="s">
        <v>8327</v>
      </c>
      <c r="R1243" t="s">
        <v>8329</v>
      </c>
      <c r="S1243" s="15">
        <f t="shared" si="90"/>
        <v>40956.066087962965</v>
      </c>
      <c r="T1243" s="15">
        <f t="shared" si="91"/>
        <v>41013.73333333333</v>
      </c>
    </row>
    <row r="1244" spans="1:20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1" t="s">
        <v>8323</v>
      </c>
      <c r="R1244" t="s">
        <v>8326</v>
      </c>
      <c r="S1244" s="15">
        <f t="shared" si="90"/>
        <v>42420.019097222219</v>
      </c>
      <c r="T1244" s="15">
        <f t="shared" si="91"/>
        <v>42479.977430555555</v>
      </c>
    </row>
    <row r="1245" spans="1:20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1" t="s">
        <v>8323</v>
      </c>
      <c r="R1245" t="s">
        <v>8326</v>
      </c>
      <c r="S1245" s="15">
        <f t="shared" si="90"/>
        <v>41941.75203703704</v>
      </c>
      <c r="T1245" s="15">
        <f t="shared" si="91"/>
        <v>41964.708333333328</v>
      </c>
    </row>
    <row r="1246" spans="1:20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1" t="s">
        <v>8323</v>
      </c>
      <c r="R1246" t="s">
        <v>8326</v>
      </c>
      <c r="S1246" s="15">
        <f t="shared" si="90"/>
        <v>42311.711979166663</v>
      </c>
      <c r="T1246" s="15">
        <f t="shared" si="91"/>
        <v>42341.708333333328</v>
      </c>
    </row>
    <row r="1247" spans="1:20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1" t="s">
        <v>8323</v>
      </c>
      <c r="R1247" t="s">
        <v>8335</v>
      </c>
      <c r="S1247" s="15">
        <f t="shared" si="90"/>
        <v>42182.108252314814</v>
      </c>
      <c r="T1247" s="15">
        <f t="shared" si="91"/>
        <v>42242.108252314814</v>
      </c>
    </row>
    <row r="1248" spans="1:20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1" t="s">
        <v>8323</v>
      </c>
      <c r="R1248" t="s">
        <v>8326</v>
      </c>
      <c r="S1248" s="15">
        <f t="shared" si="90"/>
        <v>42465.491435185191</v>
      </c>
      <c r="T1248" s="15">
        <f t="shared" si="91"/>
        <v>42494.958333333328</v>
      </c>
    </row>
    <row r="1249" spans="1:20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1" t="s">
        <v>8323</v>
      </c>
      <c r="R1249" t="s">
        <v>8326</v>
      </c>
      <c r="S1249" s="15">
        <f t="shared" si="90"/>
        <v>42466.303715277783</v>
      </c>
      <c r="T1249" s="15">
        <f t="shared" si="91"/>
        <v>42496.303715277783</v>
      </c>
    </row>
    <row r="1250" spans="1:20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1" t="s">
        <v>8323</v>
      </c>
      <c r="R1250" t="s">
        <v>8324</v>
      </c>
      <c r="S1250" s="15">
        <f t="shared" si="90"/>
        <v>42570.110243055555</v>
      </c>
      <c r="T1250" s="15">
        <f t="shared" si="91"/>
        <v>42600.110243055555</v>
      </c>
    </row>
    <row r="1251" spans="1:20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1" t="s">
        <v>8321</v>
      </c>
      <c r="R1251" t="s">
        <v>8322</v>
      </c>
      <c r="S1251" s="15">
        <f t="shared" si="90"/>
        <v>41013.787569444445</v>
      </c>
      <c r="T1251" s="15">
        <f t="shared" si="91"/>
        <v>41045.791666666664</v>
      </c>
    </row>
    <row r="1252" spans="1:20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1" t="s">
        <v>8321</v>
      </c>
      <c r="R1252" t="s">
        <v>8332</v>
      </c>
      <c r="S1252" s="15">
        <f t="shared" si="90"/>
        <v>42563.932951388888</v>
      </c>
      <c r="T1252" s="15">
        <f t="shared" si="91"/>
        <v>42580.232638888891</v>
      </c>
    </row>
    <row r="1253" spans="1:20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1" t="s">
        <v>8308</v>
      </c>
      <c r="R1253" t="s">
        <v>8315</v>
      </c>
      <c r="S1253" s="15">
        <f t="shared" si="90"/>
        <v>41902.874432870369</v>
      </c>
      <c r="T1253" s="15">
        <f t="shared" si="91"/>
        <v>41932.874432870369</v>
      </c>
    </row>
    <row r="1254" spans="1:20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1" t="s">
        <v>8308</v>
      </c>
      <c r="R1254" t="s">
        <v>8309</v>
      </c>
      <c r="S1254" s="15">
        <f t="shared" si="90"/>
        <v>41844.771793981483</v>
      </c>
      <c r="T1254" s="15">
        <f t="shared" si="91"/>
        <v>41874.771793981483</v>
      </c>
    </row>
    <row r="1255" spans="1:20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1" t="s">
        <v>8323</v>
      </c>
      <c r="R1255" t="s">
        <v>8326</v>
      </c>
      <c r="S1255" s="15">
        <f t="shared" si="90"/>
        <v>42064.652673611112</v>
      </c>
      <c r="T1255" s="15">
        <f t="shared" si="91"/>
        <v>42101.291666666672</v>
      </c>
    </row>
    <row r="1256" spans="1:20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1" t="s">
        <v>8308</v>
      </c>
      <c r="R1256" t="s">
        <v>8342</v>
      </c>
      <c r="S1256" s="15">
        <f t="shared" si="90"/>
        <v>42198.559479166666</v>
      </c>
      <c r="T1256" s="15">
        <f t="shared" si="91"/>
        <v>42231.556944444441</v>
      </c>
    </row>
    <row r="1257" spans="1:20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1" t="s">
        <v>8327</v>
      </c>
      <c r="R1257" t="s">
        <v>8331</v>
      </c>
      <c r="S1257" s="15">
        <f t="shared" si="90"/>
        <v>42160.735208333332</v>
      </c>
      <c r="T1257" s="15">
        <f t="shared" si="91"/>
        <v>42190.735208333332</v>
      </c>
    </row>
    <row r="1258" spans="1:20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1" t="s">
        <v>8311</v>
      </c>
      <c r="R1258" t="s">
        <v>8312</v>
      </c>
      <c r="S1258" s="15">
        <f t="shared" si="90"/>
        <v>41344.662858796299</v>
      </c>
      <c r="T1258" s="15">
        <f t="shared" si="91"/>
        <v>41374.662858796299</v>
      </c>
    </row>
    <row r="1259" spans="1:20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1" t="s">
        <v>8323</v>
      </c>
      <c r="R1259" t="s">
        <v>8326</v>
      </c>
      <c r="S1259" s="15">
        <f t="shared" si="90"/>
        <v>42169.814340277779</v>
      </c>
      <c r="T1259" s="15">
        <f t="shared" si="91"/>
        <v>42199.814340277779</v>
      </c>
    </row>
    <row r="1260" spans="1:20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1" t="s">
        <v>8327</v>
      </c>
      <c r="R1260" t="s">
        <v>8331</v>
      </c>
      <c r="S1260" s="15">
        <f t="shared" si="90"/>
        <v>40987.977060185185</v>
      </c>
      <c r="T1260" s="15">
        <f t="shared" si="91"/>
        <v>41022.166666666664</v>
      </c>
    </row>
    <row r="1261" spans="1:20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1" t="s">
        <v>8321</v>
      </c>
      <c r="R1261" t="s">
        <v>8339</v>
      </c>
      <c r="S1261" s="15">
        <f t="shared" si="90"/>
        <v>41135.679791666669</v>
      </c>
      <c r="T1261" s="15">
        <f t="shared" si="91"/>
        <v>41180.679791666669</v>
      </c>
    </row>
    <row r="1262" spans="1:20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1" t="s">
        <v>8327</v>
      </c>
      <c r="R1262" t="s">
        <v>8338</v>
      </c>
      <c r="S1262" s="15">
        <f t="shared" si="90"/>
        <v>41682.0705787037</v>
      </c>
      <c r="T1262" s="15">
        <f t="shared" si="91"/>
        <v>41709.290972222225</v>
      </c>
    </row>
    <row r="1263" spans="1:20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1" t="s">
        <v>8308</v>
      </c>
      <c r="R1263" t="s">
        <v>8340</v>
      </c>
      <c r="S1263" s="15">
        <f t="shared" si="90"/>
        <v>42083.895532407405</v>
      </c>
      <c r="T1263" s="15">
        <f t="shared" si="91"/>
        <v>42128.895532407405</v>
      </c>
    </row>
    <row r="1264" spans="1:20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1" t="s">
        <v>8308</v>
      </c>
      <c r="R1264" t="s">
        <v>8309</v>
      </c>
      <c r="S1264" s="15">
        <f t="shared" si="90"/>
        <v>42026.370717592596</v>
      </c>
      <c r="T1264" s="15">
        <f t="shared" si="91"/>
        <v>42065.833333333328</v>
      </c>
    </row>
    <row r="1265" spans="1:20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1" t="s">
        <v>8323</v>
      </c>
      <c r="R1265" t="s">
        <v>8335</v>
      </c>
      <c r="S1265" s="15">
        <f t="shared" si="90"/>
        <v>41772.727893518517</v>
      </c>
      <c r="T1265" s="15">
        <f t="shared" si="91"/>
        <v>41802.727893518517</v>
      </c>
    </row>
    <row r="1266" spans="1:20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1" t="s">
        <v>8308</v>
      </c>
      <c r="R1266" t="s">
        <v>8318</v>
      </c>
      <c r="S1266" s="15">
        <f t="shared" si="90"/>
        <v>42270.875706018516</v>
      </c>
      <c r="T1266" s="15">
        <f t="shared" si="91"/>
        <v>42298.958333333328</v>
      </c>
    </row>
    <row r="1267" spans="1:20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1" t="s">
        <v>8323</v>
      </c>
      <c r="R1267" t="s">
        <v>8326</v>
      </c>
      <c r="S1267" s="15">
        <f t="shared" si="90"/>
        <v>42611.801412037035</v>
      </c>
      <c r="T1267" s="15">
        <f t="shared" si="91"/>
        <v>42627.791666666672</v>
      </c>
    </row>
    <row r="1268" spans="1:20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1" t="s">
        <v>8327</v>
      </c>
      <c r="R1268" t="s">
        <v>8341</v>
      </c>
      <c r="S1268" s="15">
        <f t="shared" si="90"/>
        <v>42217.834525462968</v>
      </c>
      <c r="T1268" s="15">
        <f t="shared" si="91"/>
        <v>42236.458333333328</v>
      </c>
    </row>
    <row r="1269" spans="1:20" ht="48" x14ac:dyDescent="0.2">
      <c r="A1269">
        <v>3308</v>
      </c>
      <c r="B1269" s="9" t="s">
        <v>3308</v>
      </c>
      <c r="C1269" s="3" t="s">
        <v>7418</v>
      </c>
      <c r="D1269" s="5">
        <v>3500</v>
      </c>
      <c r="E1269" s="7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88"/>
        <v>122</v>
      </c>
      <c r="P1269">
        <f t="shared" si="89"/>
        <v>75.09</v>
      </c>
      <c r="Q1269" s="11" t="s">
        <v>8323</v>
      </c>
      <c r="R1269" t="s">
        <v>8326</v>
      </c>
      <c r="S1269" s="15">
        <f t="shared" si="90"/>
        <v>42452.876909722225</v>
      </c>
      <c r="T1269" s="15">
        <f t="shared" si="91"/>
        <v>42473.876909722225</v>
      </c>
    </row>
    <row r="1270" spans="1:20" ht="32" x14ac:dyDescent="0.2">
      <c r="A1270">
        <v>815</v>
      </c>
      <c r="B1270" s="9" t="s">
        <v>816</v>
      </c>
      <c r="C1270" s="3" t="s">
        <v>4925</v>
      </c>
      <c r="D1270" s="5">
        <v>4000</v>
      </c>
      <c r="E1270" s="7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88"/>
        <v>107</v>
      </c>
      <c r="P1270">
        <f t="shared" si="89"/>
        <v>99.53</v>
      </c>
      <c r="Q1270" s="11" t="s">
        <v>8327</v>
      </c>
      <c r="R1270" t="s">
        <v>8331</v>
      </c>
      <c r="S1270" s="15">
        <f t="shared" si="90"/>
        <v>41914.917858796296</v>
      </c>
      <c r="T1270" s="15">
        <f t="shared" si="91"/>
        <v>41944.917858796296</v>
      </c>
    </row>
    <row r="1271" spans="1:20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1" t="s">
        <v>8327</v>
      </c>
      <c r="R1271" t="s">
        <v>8331</v>
      </c>
      <c r="S1271" s="15">
        <f t="shared" si="90"/>
        <v>41370.292303240742</v>
      </c>
      <c r="T1271" s="15">
        <f t="shared" si="91"/>
        <v>41400.292303240742</v>
      </c>
    </row>
    <row r="1272" spans="1:20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1" t="s">
        <v>8327</v>
      </c>
      <c r="R1272" t="s">
        <v>8328</v>
      </c>
      <c r="S1272" s="15">
        <f t="shared" si="90"/>
        <v>42160.708530092597</v>
      </c>
      <c r="T1272" s="15">
        <f t="shared" si="91"/>
        <v>42190.708530092597</v>
      </c>
    </row>
    <row r="1273" spans="1:20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1" t="s">
        <v>8323</v>
      </c>
      <c r="R1273" t="s">
        <v>8326</v>
      </c>
      <c r="S1273" s="15">
        <f t="shared" si="90"/>
        <v>42746.057106481487</v>
      </c>
      <c r="T1273" s="15">
        <f t="shared" si="91"/>
        <v>42791.057106481487</v>
      </c>
    </row>
    <row r="1274" spans="1:20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1" t="s">
        <v>8323</v>
      </c>
      <c r="R1274" t="s">
        <v>8326</v>
      </c>
      <c r="S1274" s="15">
        <f t="shared" si="90"/>
        <v>42188.467499999999</v>
      </c>
      <c r="T1274" s="15">
        <f t="shared" si="91"/>
        <v>42218.666666666672</v>
      </c>
    </row>
    <row r="1275" spans="1:20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1" t="s">
        <v>8327</v>
      </c>
      <c r="R1275" t="s">
        <v>8331</v>
      </c>
      <c r="S1275" s="15">
        <f t="shared" si="90"/>
        <v>42141.95711805555</v>
      </c>
      <c r="T1275" s="15">
        <f t="shared" si="91"/>
        <v>42177.208333333328</v>
      </c>
    </row>
    <row r="1276" spans="1:20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1" t="s">
        <v>8323</v>
      </c>
      <c r="R1276" t="s">
        <v>8324</v>
      </c>
      <c r="S1276" s="15">
        <f t="shared" si="90"/>
        <v>42163.29833333334</v>
      </c>
      <c r="T1276" s="15">
        <f t="shared" si="91"/>
        <v>42205.916666666672</v>
      </c>
    </row>
    <row r="1277" spans="1:20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1" t="s">
        <v>8308</v>
      </c>
      <c r="R1277" t="s">
        <v>8309</v>
      </c>
      <c r="S1277" s="15">
        <f t="shared" si="90"/>
        <v>41719.887928240743</v>
      </c>
      <c r="T1277" s="15">
        <f t="shared" si="91"/>
        <v>41764.887928240743</v>
      </c>
    </row>
    <row r="1278" spans="1:20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1" t="s">
        <v>8327</v>
      </c>
      <c r="R1278" t="s">
        <v>8328</v>
      </c>
      <c r="S1278" s="15">
        <f t="shared" si="90"/>
        <v>40939.02002314815</v>
      </c>
      <c r="T1278" s="15">
        <f t="shared" si="91"/>
        <v>40973.125</v>
      </c>
    </row>
    <row r="1279" spans="1:20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1" t="s">
        <v>8323</v>
      </c>
      <c r="R1279" t="s">
        <v>8326</v>
      </c>
      <c r="S1279" s="15">
        <f t="shared" si="90"/>
        <v>42430.839398148149</v>
      </c>
      <c r="T1279" s="15">
        <f t="shared" si="91"/>
        <v>42445.165972222225</v>
      </c>
    </row>
    <row r="1280" spans="1:20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1" t="s">
        <v>8327</v>
      </c>
      <c r="R1280" t="s">
        <v>8331</v>
      </c>
      <c r="S1280" s="15">
        <f t="shared" si="90"/>
        <v>42759.628599537042</v>
      </c>
      <c r="T1280" s="15">
        <f t="shared" si="91"/>
        <v>42795.083333333328</v>
      </c>
    </row>
    <row r="1281" spans="1:20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1" t="s">
        <v>8313</v>
      </c>
      <c r="R1281" t="s">
        <v>8314</v>
      </c>
      <c r="S1281" s="15">
        <f t="shared" si="90"/>
        <v>42515.439421296294</v>
      </c>
      <c r="T1281" s="15">
        <f t="shared" si="91"/>
        <v>42575.439421296294</v>
      </c>
    </row>
    <row r="1282" spans="1:20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8"/>
        <v>105</v>
      </c>
      <c r="P1282">
        <f t="shared" si="89"/>
        <v>42.72</v>
      </c>
      <c r="Q1282" s="11" t="s">
        <v>8327</v>
      </c>
      <c r="R1282" t="s">
        <v>8336</v>
      </c>
      <c r="S1282" s="15">
        <f t="shared" si="90"/>
        <v>42128.820231481484</v>
      </c>
      <c r="T1282" s="15">
        <f t="shared" si="91"/>
        <v>42159</v>
      </c>
    </row>
    <row r="1283" spans="1:20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2">ROUND(E1283/D1283*100,0)</f>
        <v>119</v>
      </c>
      <c r="P1283">
        <f t="shared" ref="P1283:P1346" si="93">IFERROR(ROUND(E1283/L1283,2),0)</f>
        <v>44.96</v>
      </c>
      <c r="Q1283" s="11" t="s">
        <v>8327</v>
      </c>
      <c r="R1283" t="s">
        <v>8338</v>
      </c>
      <c r="S1283" s="15">
        <f t="shared" ref="S1283:S1346" si="94">(((J1283/60)/60)/24)+DATE(1970,1,1)</f>
        <v>40564.649456018517</v>
      </c>
      <c r="T1283" s="15">
        <f t="shared" ref="T1283:T1346" si="95">(((I1283/60)/60)/24)+DATE(1970,1,1)</f>
        <v>40596.125</v>
      </c>
    </row>
    <row r="1284" spans="1:20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1" t="s">
        <v>8327</v>
      </c>
      <c r="R1284" t="s">
        <v>8328</v>
      </c>
      <c r="S1284" s="15">
        <f t="shared" si="94"/>
        <v>40771.916701388887</v>
      </c>
      <c r="T1284" s="15">
        <f t="shared" si="95"/>
        <v>40801.916701388887</v>
      </c>
    </row>
    <row r="1285" spans="1:20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2"/>
        <v>139</v>
      </c>
      <c r="P1285">
        <f t="shared" si="93"/>
        <v>62.33</v>
      </c>
      <c r="Q1285" s="11" t="s">
        <v>8323</v>
      </c>
      <c r="R1285" t="s">
        <v>8326</v>
      </c>
      <c r="S1285" s="15">
        <f t="shared" si="94"/>
        <v>41772.685393518521</v>
      </c>
      <c r="T1285" s="15">
        <f t="shared" si="95"/>
        <v>41806.290972222225</v>
      </c>
    </row>
    <row r="1286" spans="1:20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2"/>
        <v>60</v>
      </c>
      <c r="P1286">
        <f t="shared" si="93"/>
        <v>174</v>
      </c>
      <c r="Q1286" s="11" t="s">
        <v>8323</v>
      </c>
      <c r="R1286" t="s">
        <v>8335</v>
      </c>
      <c r="S1286" s="15">
        <f t="shared" si="94"/>
        <v>41968.938993055555</v>
      </c>
      <c r="T1286" s="15">
        <f t="shared" si="95"/>
        <v>41989.938993055555</v>
      </c>
    </row>
    <row r="1287" spans="1:20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1" t="s">
        <v>8327</v>
      </c>
      <c r="R1287" t="s">
        <v>8331</v>
      </c>
      <c r="S1287" s="15">
        <f t="shared" si="94"/>
        <v>40465.655266203699</v>
      </c>
      <c r="T1287" s="15">
        <f t="shared" si="95"/>
        <v>40512.655266203699</v>
      </c>
    </row>
    <row r="1288" spans="1:20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1" t="s">
        <v>8327</v>
      </c>
      <c r="R1288" t="s">
        <v>8328</v>
      </c>
      <c r="S1288" s="15">
        <f t="shared" si="94"/>
        <v>40299.239953703705</v>
      </c>
      <c r="T1288" s="15">
        <f t="shared" si="95"/>
        <v>40330.207638888889</v>
      </c>
    </row>
    <row r="1289" spans="1:20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1" t="s">
        <v>8327</v>
      </c>
      <c r="R1289" t="s">
        <v>8331</v>
      </c>
      <c r="S1289" s="15">
        <f t="shared" si="94"/>
        <v>41628.833680555559</v>
      </c>
      <c r="T1289" s="15">
        <f t="shared" si="95"/>
        <v>41658.833680555559</v>
      </c>
    </row>
    <row r="1290" spans="1:20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1" t="s">
        <v>8323</v>
      </c>
      <c r="R1290" t="s">
        <v>8326</v>
      </c>
      <c r="S1290" s="15">
        <f t="shared" si="94"/>
        <v>41796.771597222221</v>
      </c>
      <c r="T1290" s="15">
        <f t="shared" si="95"/>
        <v>41826.771597222221</v>
      </c>
    </row>
    <row r="1291" spans="1:20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1" t="s">
        <v>8323</v>
      </c>
      <c r="R1291" t="s">
        <v>8326</v>
      </c>
      <c r="S1291" s="15">
        <f t="shared" si="94"/>
        <v>42685.974004629628</v>
      </c>
      <c r="T1291" s="15">
        <f t="shared" si="95"/>
        <v>42710.974004629628</v>
      </c>
    </row>
    <row r="1292" spans="1:20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1" t="s">
        <v>8327</v>
      </c>
      <c r="R1292" t="s">
        <v>8331</v>
      </c>
      <c r="S1292" s="15">
        <f t="shared" si="94"/>
        <v>41852.730219907404</v>
      </c>
      <c r="T1292" s="15">
        <f t="shared" si="95"/>
        <v>41882.730219907404</v>
      </c>
    </row>
    <row r="1293" spans="1:20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1" t="s">
        <v>8323</v>
      </c>
      <c r="R1293" t="s">
        <v>8326</v>
      </c>
      <c r="S1293" s="15">
        <f t="shared" si="94"/>
        <v>42155.696793981479</v>
      </c>
      <c r="T1293" s="15">
        <f t="shared" si="95"/>
        <v>42190.696793981479</v>
      </c>
    </row>
    <row r="1294" spans="1:20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1" t="s">
        <v>8313</v>
      </c>
      <c r="R1294" t="s">
        <v>8314</v>
      </c>
      <c r="S1294" s="15">
        <f t="shared" si="94"/>
        <v>41941.802384259259</v>
      </c>
      <c r="T1294" s="15">
        <f t="shared" si="95"/>
        <v>41974.125</v>
      </c>
    </row>
    <row r="1295" spans="1:20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1" t="s">
        <v>8319</v>
      </c>
      <c r="R1295" t="s">
        <v>8320</v>
      </c>
      <c r="S1295" s="15">
        <f t="shared" si="94"/>
        <v>42799.260428240741</v>
      </c>
      <c r="T1295" s="15">
        <f t="shared" si="95"/>
        <v>42829.21876157407</v>
      </c>
    </row>
    <row r="1296" spans="1:20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1" t="s">
        <v>8321</v>
      </c>
      <c r="R1296" t="s">
        <v>8322</v>
      </c>
      <c r="S1296" s="15">
        <f t="shared" si="94"/>
        <v>41032.071134259262</v>
      </c>
      <c r="T1296" s="15">
        <f t="shared" si="95"/>
        <v>41062.071134259262</v>
      </c>
    </row>
    <row r="1297" spans="1:20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1" t="s">
        <v>8327</v>
      </c>
      <c r="R1297" t="s">
        <v>8331</v>
      </c>
      <c r="S1297" s="15">
        <f t="shared" si="94"/>
        <v>42465.542905092589</v>
      </c>
      <c r="T1297" s="15">
        <f t="shared" si="95"/>
        <v>42495.542905092589</v>
      </c>
    </row>
    <row r="1298" spans="1:20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1" t="s">
        <v>8327</v>
      </c>
      <c r="R1298" t="s">
        <v>8331</v>
      </c>
      <c r="S1298" s="15">
        <f t="shared" si="94"/>
        <v>41451.062905092593</v>
      </c>
      <c r="T1298" s="15">
        <f t="shared" si="95"/>
        <v>41481.062905092593</v>
      </c>
    </row>
    <row r="1299" spans="1:20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1" t="s">
        <v>8313</v>
      </c>
      <c r="R1299" t="s">
        <v>8351</v>
      </c>
      <c r="S1299" s="15">
        <f t="shared" si="94"/>
        <v>42433.726168981477</v>
      </c>
      <c r="T1299" s="15">
        <f t="shared" si="95"/>
        <v>42463.68450231482</v>
      </c>
    </row>
    <row r="1300" spans="1:20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1" t="s">
        <v>8323</v>
      </c>
      <c r="R1300" t="s">
        <v>8326</v>
      </c>
      <c r="S1300" s="15">
        <f t="shared" si="94"/>
        <v>42044.184988425928</v>
      </c>
      <c r="T1300" s="15">
        <f t="shared" si="95"/>
        <v>42074.143321759257</v>
      </c>
    </row>
    <row r="1301" spans="1:20" ht="48" x14ac:dyDescent="0.2">
      <c r="A1301">
        <v>3300</v>
      </c>
      <c r="B1301" s="9" t="s">
        <v>3300</v>
      </c>
      <c r="C1301" s="3" t="s">
        <v>7410</v>
      </c>
      <c r="D1301" s="5">
        <v>3000</v>
      </c>
      <c r="E1301" s="7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 t="shared" si="92"/>
        <v>136</v>
      </c>
      <c r="P1301">
        <f t="shared" si="93"/>
        <v>46.42</v>
      </c>
      <c r="Q1301" s="11" t="s">
        <v>8323</v>
      </c>
      <c r="R1301" t="s">
        <v>8326</v>
      </c>
      <c r="S1301" s="15">
        <f t="shared" si="94"/>
        <v>42102.743773148148</v>
      </c>
      <c r="T1301" s="15">
        <f t="shared" si="95"/>
        <v>42123.743773148148</v>
      </c>
    </row>
    <row r="1302" spans="1:20" ht="48" x14ac:dyDescent="0.2">
      <c r="A1302">
        <v>2527</v>
      </c>
      <c r="B1302" s="9" t="s">
        <v>2527</v>
      </c>
      <c r="C1302" s="3" t="s">
        <v>6637</v>
      </c>
      <c r="D1302" s="5">
        <v>4000</v>
      </c>
      <c r="E1302" s="7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 t="shared" si="92"/>
        <v>102</v>
      </c>
      <c r="P1302">
        <f t="shared" si="93"/>
        <v>57.54</v>
      </c>
      <c r="Q1302" s="11" t="s">
        <v>8327</v>
      </c>
      <c r="R1302" t="s">
        <v>8341</v>
      </c>
      <c r="S1302" s="15">
        <f t="shared" si="94"/>
        <v>41546.75105324074</v>
      </c>
      <c r="T1302" s="15">
        <f t="shared" si="95"/>
        <v>41565.165972222225</v>
      </c>
    </row>
    <row r="1303" spans="1:20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1" t="s">
        <v>8323</v>
      </c>
      <c r="R1303" t="s">
        <v>8326</v>
      </c>
      <c r="S1303" s="15">
        <f t="shared" si="94"/>
        <v>42186.855879629627</v>
      </c>
      <c r="T1303" s="15">
        <f t="shared" si="95"/>
        <v>42216.855879629627</v>
      </c>
    </row>
    <row r="1304" spans="1:20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1" t="s">
        <v>8319</v>
      </c>
      <c r="R1304" t="s">
        <v>8320</v>
      </c>
      <c r="S1304" s="15">
        <f t="shared" si="94"/>
        <v>41918.670115740737</v>
      </c>
      <c r="T1304" s="15">
        <f t="shared" si="95"/>
        <v>41948.731944444444</v>
      </c>
    </row>
    <row r="1305" spans="1:20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1" t="s">
        <v>8323</v>
      </c>
      <c r="R1305" t="s">
        <v>8326</v>
      </c>
      <c r="S1305" s="15">
        <f t="shared" si="94"/>
        <v>41846.667326388888</v>
      </c>
      <c r="T1305" s="15">
        <f t="shared" si="95"/>
        <v>41867.667326388888</v>
      </c>
    </row>
    <row r="1306" spans="1:20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1" t="s">
        <v>8327</v>
      </c>
      <c r="R1306" t="s">
        <v>8331</v>
      </c>
      <c r="S1306" s="15">
        <f t="shared" si="94"/>
        <v>42568.759374999994</v>
      </c>
      <c r="T1306" s="15">
        <f t="shared" si="95"/>
        <v>42583.759374999994</v>
      </c>
    </row>
    <row r="1307" spans="1:20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1" t="s">
        <v>8323</v>
      </c>
      <c r="R1307" t="s">
        <v>8326</v>
      </c>
      <c r="S1307" s="15">
        <f t="shared" si="94"/>
        <v>41766.617291666669</v>
      </c>
      <c r="T1307" s="15">
        <f t="shared" si="95"/>
        <v>41793.290972222225</v>
      </c>
    </row>
    <row r="1308" spans="1:20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1" t="s">
        <v>8327</v>
      </c>
      <c r="R1308" t="s">
        <v>8331</v>
      </c>
      <c r="S1308" s="15">
        <f t="shared" si="94"/>
        <v>40750.340902777774</v>
      </c>
      <c r="T1308" s="15">
        <f t="shared" si="95"/>
        <v>40810.340902777774</v>
      </c>
    </row>
    <row r="1309" spans="1:20" ht="48" x14ac:dyDescent="0.2">
      <c r="A1309">
        <v>3426</v>
      </c>
      <c r="B1309" s="9" t="s">
        <v>3425</v>
      </c>
      <c r="C1309" s="3" t="s">
        <v>7536</v>
      </c>
      <c r="D1309" s="5">
        <v>3750</v>
      </c>
      <c r="E1309" s="7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 t="shared" si="92"/>
        <v>108</v>
      </c>
      <c r="P1309">
        <f t="shared" si="93"/>
        <v>46.61</v>
      </c>
      <c r="Q1309" s="11" t="s">
        <v>8323</v>
      </c>
      <c r="R1309" t="s">
        <v>8326</v>
      </c>
      <c r="S1309" s="15">
        <f t="shared" si="94"/>
        <v>41884.056747685187</v>
      </c>
      <c r="T1309" s="15">
        <f t="shared" si="95"/>
        <v>41903.083333333336</v>
      </c>
    </row>
    <row r="1310" spans="1:20" ht="48" x14ac:dyDescent="0.2">
      <c r="A1310">
        <v>2938</v>
      </c>
      <c r="B1310" s="9" t="s">
        <v>2938</v>
      </c>
      <c r="C1310" s="3" t="s">
        <v>7048</v>
      </c>
      <c r="D1310" s="5">
        <v>4000</v>
      </c>
      <c r="E1310" s="7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 t="shared" si="92"/>
        <v>101</v>
      </c>
      <c r="P1310">
        <f t="shared" si="93"/>
        <v>126.72</v>
      </c>
      <c r="Q1310" s="11" t="s">
        <v>8323</v>
      </c>
      <c r="R1310" t="s">
        <v>8335</v>
      </c>
      <c r="S1310" s="15">
        <f t="shared" si="94"/>
        <v>42004.703865740739</v>
      </c>
      <c r="T1310" s="15">
        <f t="shared" si="95"/>
        <v>42034.703865740739</v>
      </c>
    </row>
    <row r="1311" spans="1:20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1" t="s">
        <v>8321</v>
      </c>
      <c r="R1311" t="s">
        <v>8332</v>
      </c>
      <c r="S1311" s="15">
        <f t="shared" si="94"/>
        <v>41842.292997685188</v>
      </c>
      <c r="T1311" s="15">
        <f t="shared" si="95"/>
        <v>41872.292997685188</v>
      </c>
    </row>
    <row r="1312" spans="1:20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2"/>
        <v>135</v>
      </c>
      <c r="P1312">
        <f t="shared" si="93"/>
        <v>168.75</v>
      </c>
      <c r="Q1312" s="11" t="s">
        <v>8323</v>
      </c>
      <c r="R1312" t="s">
        <v>8326</v>
      </c>
      <c r="S1312" s="15">
        <f t="shared" si="94"/>
        <v>42483.675208333334</v>
      </c>
      <c r="T1312" s="15">
        <f t="shared" si="95"/>
        <v>42522.789583333331</v>
      </c>
    </row>
    <row r="1313" spans="1:20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2"/>
        <v>119</v>
      </c>
      <c r="P1313">
        <f t="shared" si="93"/>
        <v>176.09</v>
      </c>
      <c r="Q1313" s="11" t="s">
        <v>8323</v>
      </c>
      <c r="R1313" t="s">
        <v>8326</v>
      </c>
      <c r="S1313" s="15">
        <f t="shared" si="94"/>
        <v>41964.716319444444</v>
      </c>
      <c r="T1313" s="15">
        <f t="shared" si="95"/>
        <v>41994.716319444444</v>
      </c>
    </row>
    <row r="1314" spans="1:20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1" t="s">
        <v>8313</v>
      </c>
      <c r="R1314" t="s">
        <v>8314</v>
      </c>
      <c r="S1314" s="15">
        <f t="shared" si="94"/>
        <v>42606.347233796296</v>
      </c>
      <c r="T1314" s="15">
        <f t="shared" si="95"/>
        <v>42666.347233796296</v>
      </c>
    </row>
    <row r="1315" spans="1:20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2"/>
        <v>115</v>
      </c>
      <c r="P1315">
        <f t="shared" si="93"/>
        <v>85.96</v>
      </c>
      <c r="Q1315" s="11" t="s">
        <v>8321</v>
      </c>
      <c r="R1315" t="s">
        <v>8343</v>
      </c>
      <c r="S1315" s="15">
        <f t="shared" si="94"/>
        <v>41357.209166666667</v>
      </c>
      <c r="T1315" s="15">
        <f t="shared" si="95"/>
        <v>41387.209166666667</v>
      </c>
    </row>
    <row r="1316" spans="1:20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2"/>
        <v>101</v>
      </c>
      <c r="P1316">
        <f t="shared" si="93"/>
        <v>98.54</v>
      </c>
      <c r="Q1316" s="11" t="s">
        <v>8323</v>
      </c>
      <c r="R1316" t="s">
        <v>8326</v>
      </c>
      <c r="S1316" s="15">
        <f t="shared" si="94"/>
        <v>41829.788252314815</v>
      </c>
      <c r="T1316" s="15">
        <f t="shared" si="95"/>
        <v>41839.208333333336</v>
      </c>
    </row>
    <row r="1317" spans="1:20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1" t="s">
        <v>8327</v>
      </c>
      <c r="R1317" t="s">
        <v>8331</v>
      </c>
      <c r="S1317" s="15">
        <f t="shared" si="94"/>
        <v>41774.737060185187</v>
      </c>
      <c r="T1317" s="15">
        <f t="shared" si="95"/>
        <v>41807.737060185187</v>
      </c>
    </row>
    <row r="1318" spans="1:20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1" t="s">
        <v>8323</v>
      </c>
      <c r="R1318" t="s">
        <v>8326</v>
      </c>
      <c r="S1318" s="15">
        <f t="shared" si="94"/>
        <v>41752.83457175926</v>
      </c>
      <c r="T1318" s="15">
        <f t="shared" si="95"/>
        <v>41782.83457175926</v>
      </c>
    </row>
    <row r="1319" spans="1:20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1" t="s">
        <v>8323</v>
      </c>
      <c r="R1319" t="s">
        <v>8326</v>
      </c>
      <c r="S1319" s="15">
        <f t="shared" si="94"/>
        <v>42102.866307870368</v>
      </c>
      <c r="T1319" s="15">
        <f t="shared" si="95"/>
        <v>42133.866307870368</v>
      </c>
    </row>
    <row r="1320" spans="1:20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1" t="s">
        <v>8327</v>
      </c>
      <c r="R1320" t="s">
        <v>8328</v>
      </c>
      <c r="S1320" s="15">
        <f t="shared" si="94"/>
        <v>40860.67050925926</v>
      </c>
      <c r="T1320" s="15">
        <f t="shared" si="95"/>
        <v>40891.207638888889</v>
      </c>
    </row>
    <row r="1321" spans="1:20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1" t="s">
        <v>8327</v>
      </c>
      <c r="R1321" t="s">
        <v>8338</v>
      </c>
      <c r="S1321" s="15">
        <f t="shared" si="94"/>
        <v>41331.253159722226</v>
      </c>
      <c r="T1321" s="15">
        <f t="shared" si="95"/>
        <v>41361.211493055554</v>
      </c>
    </row>
    <row r="1322" spans="1:20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1" t="s">
        <v>8327</v>
      </c>
      <c r="R1322" t="s">
        <v>8331</v>
      </c>
      <c r="S1322" s="15">
        <f t="shared" si="94"/>
        <v>41882.590127314819</v>
      </c>
      <c r="T1322" s="15">
        <f t="shared" si="95"/>
        <v>41912.590127314819</v>
      </c>
    </row>
    <row r="1323" spans="1:20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1" t="s">
        <v>8323</v>
      </c>
      <c r="R1323" t="s">
        <v>8326</v>
      </c>
      <c r="S1323" s="15">
        <f t="shared" si="94"/>
        <v>42561.154664351852</v>
      </c>
      <c r="T1323" s="15">
        <f t="shared" si="95"/>
        <v>42592.166666666672</v>
      </c>
    </row>
    <row r="1324" spans="1:20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1" t="s">
        <v>8323</v>
      </c>
      <c r="R1324" t="s">
        <v>8326</v>
      </c>
      <c r="S1324" s="15">
        <f t="shared" si="94"/>
        <v>42734.789444444439</v>
      </c>
      <c r="T1324" s="15">
        <f t="shared" si="95"/>
        <v>42767.979861111111</v>
      </c>
    </row>
    <row r="1325" spans="1:20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1" t="s">
        <v>8327</v>
      </c>
      <c r="R1325" t="s">
        <v>8328</v>
      </c>
      <c r="S1325" s="15">
        <f t="shared" si="94"/>
        <v>41004.156886574077</v>
      </c>
      <c r="T1325" s="15">
        <f t="shared" si="95"/>
        <v>41045.207638888889</v>
      </c>
    </row>
    <row r="1326" spans="1:20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1" t="s">
        <v>8323</v>
      </c>
      <c r="R1326" t="s">
        <v>8326</v>
      </c>
      <c r="S1326" s="15">
        <f t="shared" si="94"/>
        <v>41995.870486111111</v>
      </c>
      <c r="T1326" s="15">
        <f t="shared" si="95"/>
        <v>42015.870486111111</v>
      </c>
    </row>
    <row r="1327" spans="1:20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1" t="s">
        <v>8323</v>
      </c>
      <c r="R1327" t="s">
        <v>8326</v>
      </c>
      <c r="S1327" s="15">
        <f t="shared" si="94"/>
        <v>42538.73583333334</v>
      </c>
      <c r="T1327" s="15">
        <f t="shared" si="95"/>
        <v>42583.290972222225</v>
      </c>
    </row>
    <row r="1328" spans="1:20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1" t="s">
        <v>8323</v>
      </c>
      <c r="R1328" t="s">
        <v>8326</v>
      </c>
      <c r="S1328" s="15">
        <f t="shared" si="94"/>
        <v>42447.894432870366</v>
      </c>
      <c r="T1328" s="15">
        <f t="shared" si="95"/>
        <v>42507.894432870366</v>
      </c>
    </row>
    <row r="1329" spans="1:20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1" t="s">
        <v>8321</v>
      </c>
      <c r="R1329" t="s">
        <v>8343</v>
      </c>
      <c r="S1329" s="15">
        <f t="shared" si="94"/>
        <v>40795.820150462961</v>
      </c>
      <c r="T1329" s="15">
        <f t="shared" si="95"/>
        <v>40825.820150462961</v>
      </c>
    </row>
    <row r="1330" spans="1:20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1" t="s">
        <v>8323</v>
      </c>
      <c r="R1330" t="s">
        <v>8326</v>
      </c>
      <c r="S1330" s="15">
        <f t="shared" si="94"/>
        <v>42268.009224537032</v>
      </c>
      <c r="T1330" s="15">
        <f t="shared" si="95"/>
        <v>42303.009224537032</v>
      </c>
    </row>
    <row r="1331" spans="1:20" ht="48" x14ac:dyDescent="0.2">
      <c r="A1331">
        <v>3049</v>
      </c>
      <c r="B1331" s="9" t="s">
        <v>3049</v>
      </c>
      <c r="C1331" s="3" t="s">
        <v>7159</v>
      </c>
      <c r="D1331" s="5">
        <v>3750</v>
      </c>
      <c r="E1331" s="7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 t="shared" si="92"/>
        <v>107</v>
      </c>
      <c r="P1331">
        <f t="shared" si="93"/>
        <v>74.069999999999993</v>
      </c>
      <c r="Q1331" s="11" t="s">
        <v>8323</v>
      </c>
      <c r="R1331" t="s">
        <v>8324</v>
      </c>
      <c r="S1331" s="15">
        <f t="shared" si="94"/>
        <v>42139.014525462961</v>
      </c>
      <c r="T1331" s="15">
        <f t="shared" si="95"/>
        <v>42169.014525462961</v>
      </c>
    </row>
    <row r="1332" spans="1:20" ht="48" x14ac:dyDescent="0.2">
      <c r="A1332">
        <v>531</v>
      </c>
      <c r="B1332" s="9" t="s">
        <v>532</v>
      </c>
      <c r="C1332" s="3" t="s">
        <v>4641</v>
      </c>
      <c r="D1332" s="5">
        <v>4000</v>
      </c>
      <c r="E1332" s="7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 t="shared" si="92"/>
        <v>100</v>
      </c>
      <c r="P1332">
        <f t="shared" si="93"/>
        <v>129.03</v>
      </c>
      <c r="Q1332" s="11" t="s">
        <v>8323</v>
      </c>
      <c r="R1332" t="s">
        <v>8326</v>
      </c>
      <c r="S1332" s="15">
        <f t="shared" si="94"/>
        <v>42676.065150462964</v>
      </c>
      <c r="T1332" s="15">
        <f t="shared" si="95"/>
        <v>42721.290972222225</v>
      </c>
    </row>
    <row r="1333" spans="1:20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2"/>
        <v>100</v>
      </c>
      <c r="P1333">
        <f t="shared" si="93"/>
        <v>307.69</v>
      </c>
      <c r="Q1333" s="11" t="s">
        <v>8323</v>
      </c>
      <c r="R1333" t="s">
        <v>8326</v>
      </c>
      <c r="S1333" s="15">
        <f t="shared" si="94"/>
        <v>41794.817523148151</v>
      </c>
      <c r="T1333" s="15">
        <f t="shared" si="95"/>
        <v>41824.458333333336</v>
      </c>
    </row>
    <row r="1334" spans="1:20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1" t="s">
        <v>8313</v>
      </c>
      <c r="R1334" t="s">
        <v>8314</v>
      </c>
      <c r="S1334" s="15">
        <f t="shared" si="94"/>
        <v>42585.691898148143</v>
      </c>
      <c r="T1334" s="15">
        <f t="shared" si="95"/>
        <v>42615.691898148143</v>
      </c>
    </row>
    <row r="1335" spans="1:20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1" t="s">
        <v>8321</v>
      </c>
      <c r="R1335" t="s">
        <v>8322</v>
      </c>
      <c r="S1335" s="15">
        <f t="shared" si="94"/>
        <v>40213.323599537034</v>
      </c>
      <c r="T1335" s="15">
        <f t="shared" si="95"/>
        <v>40253.29583333333</v>
      </c>
    </row>
    <row r="1336" spans="1:20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1" t="s">
        <v>8321</v>
      </c>
      <c r="R1336" t="s">
        <v>8343</v>
      </c>
      <c r="S1336" s="15">
        <f t="shared" si="94"/>
        <v>40595.497164351851</v>
      </c>
      <c r="T1336" s="15">
        <f t="shared" si="95"/>
        <v>40641.455497685187</v>
      </c>
    </row>
    <row r="1337" spans="1:20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1" t="s">
        <v>8311</v>
      </c>
      <c r="R1337" t="s">
        <v>8333</v>
      </c>
      <c r="S1337" s="15">
        <f t="shared" si="94"/>
        <v>41367.572280092594</v>
      </c>
      <c r="T1337" s="15">
        <f t="shared" si="95"/>
        <v>41397.572280092594</v>
      </c>
    </row>
    <row r="1338" spans="1:20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1" t="s">
        <v>8327</v>
      </c>
      <c r="R1338" t="s">
        <v>8328</v>
      </c>
      <c r="S1338" s="15">
        <f t="shared" si="94"/>
        <v>42173.746342592596</v>
      </c>
      <c r="T1338" s="15">
        <f t="shared" si="95"/>
        <v>42187.152777777781</v>
      </c>
    </row>
    <row r="1339" spans="1:20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1" t="s">
        <v>8327</v>
      </c>
      <c r="R1339" t="s">
        <v>8331</v>
      </c>
      <c r="S1339" s="15">
        <f t="shared" si="94"/>
        <v>40778.770011574074</v>
      </c>
      <c r="T1339" s="15">
        <f t="shared" si="95"/>
        <v>40808.770011574074</v>
      </c>
    </row>
    <row r="1340" spans="1:20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1" t="s">
        <v>8323</v>
      </c>
      <c r="R1340" t="s">
        <v>8324</v>
      </c>
      <c r="S1340" s="15">
        <f t="shared" si="94"/>
        <v>41780.745254629634</v>
      </c>
      <c r="T1340" s="15">
        <f t="shared" si="95"/>
        <v>41810.917361111111</v>
      </c>
    </row>
    <row r="1341" spans="1:20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1" t="s">
        <v>8327</v>
      </c>
      <c r="R1341" t="s">
        <v>8328</v>
      </c>
      <c r="S1341" s="15">
        <f t="shared" si="94"/>
        <v>41605.868449074071</v>
      </c>
      <c r="T1341" s="15">
        <f t="shared" si="95"/>
        <v>41639.291666666664</v>
      </c>
    </row>
    <row r="1342" spans="1:20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1" t="s">
        <v>8327</v>
      </c>
      <c r="R1342" t="s">
        <v>8331</v>
      </c>
      <c r="S1342" s="15">
        <f t="shared" si="94"/>
        <v>42719.90834490741</v>
      </c>
      <c r="T1342" s="15">
        <f t="shared" si="95"/>
        <v>42749.90834490741</v>
      </c>
    </row>
    <row r="1343" spans="1:20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1" t="s">
        <v>8327</v>
      </c>
      <c r="R1343" t="s">
        <v>8341</v>
      </c>
      <c r="S1343" s="15">
        <f t="shared" si="94"/>
        <v>41524.858553240738</v>
      </c>
      <c r="T1343" s="15">
        <f t="shared" si="95"/>
        <v>41552.208333333336</v>
      </c>
    </row>
    <row r="1344" spans="1:20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1" t="s">
        <v>8323</v>
      </c>
      <c r="R1344" t="s">
        <v>8326</v>
      </c>
      <c r="S1344" s="15">
        <f t="shared" si="94"/>
        <v>42566.604826388888</v>
      </c>
      <c r="T1344" s="15">
        <f t="shared" si="95"/>
        <v>42596.604826388888</v>
      </c>
    </row>
    <row r="1345" spans="1:20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1" t="s">
        <v>8327</v>
      </c>
      <c r="R1345" t="s">
        <v>8341</v>
      </c>
      <c r="S1345" s="15">
        <f t="shared" si="94"/>
        <v>42027.13817129629</v>
      </c>
      <c r="T1345" s="15">
        <f t="shared" si="95"/>
        <v>42062.020833333328</v>
      </c>
    </row>
    <row r="1346" spans="1:20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2"/>
        <v>78</v>
      </c>
      <c r="P1346">
        <f t="shared" si="93"/>
        <v>105.54</v>
      </c>
      <c r="Q1346" s="11" t="s">
        <v>8323</v>
      </c>
      <c r="R1346" t="s">
        <v>8326</v>
      </c>
      <c r="S1346" s="15">
        <f t="shared" si="94"/>
        <v>42469.68414351852</v>
      </c>
      <c r="T1346" s="15">
        <f t="shared" si="95"/>
        <v>42499.166666666672</v>
      </c>
    </row>
    <row r="1347" spans="1:20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6">ROUND(E1347/D1347*100,0)</f>
        <v>118</v>
      </c>
      <c r="P1347">
        <f t="shared" ref="P1347:P1410" si="97">IFERROR(ROUND(E1347/L1347,2),0)</f>
        <v>100.06</v>
      </c>
      <c r="Q1347" s="11" t="s">
        <v>8323</v>
      </c>
      <c r="R1347" t="s">
        <v>8326</v>
      </c>
      <c r="S1347" s="15">
        <f t="shared" ref="S1347:S1410" si="98">(((J1347/60)/60)/24)+DATE(1970,1,1)</f>
        <v>42179.344988425932</v>
      </c>
      <c r="T1347" s="15">
        <f t="shared" ref="T1347:T1410" si="99">(((I1347/60)/60)/24)+DATE(1970,1,1)</f>
        <v>42219.75</v>
      </c>
    </row>
    <row r="1348" spans="1:20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1" t="s">
        <v>8323</v>
      </c>
      <c r="R1348" t="s">
        <v>8326</v>
      </c>
      <c r="S1348" s="15">
        <f t="shared" si="98"/>
        <v>41853.240208333329</v>
      </c>
      <c r="T1348" s="15">
        <f t="shared" si="99"/>
        <v>41876.207638888889</v>
      </c>
    </row>
    <row r="1349" spans="1:20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1" t="s">
        <v>8323</v>
      </c>
      <c r="R1349" t="s">
        <v>8326</v>
      </c>
      <c r="S1349" s="15">
        <f t="shared" si="98"/>
        <v>42633.116851851853</v>
      </c>
      <c r="T1349" s="15">
        <f t="shared" si="99"/>
        <v>42663.116851851853</v>
      </c>
    </row>
    <row r="1350" spans="1:20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1" t="s">
        <v>8323</v>
      </c>
      <c r="R1350" t="s">
        <v>8326</v>
      </c>
      <c r="S1350" s="15">
        <f t="shared" si="98"/>
        <v>41747.86986111111</v>
      </c>
      <c r="T1350" s="15">
        <f t="shared" si="99"/>
        <v>41779.290972222225</v>
      </c>
    </row>
    <row r="1351" spans="1:20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1" t="s">
        <v>8313</v>
      </c>
      <c r="R1351" t="s">
        <v>8314</v>
      </c>
      <c r="S1351" s="15">
        <f t="shared" si="98"/>
        <v>42780.600532407407</v>
      </c>
      <c r="T1351" s="15">
        <f t="shared" si="99"/>
        <v>42808.558865740735</v>
      </c>
    </row>
    <row r="1352" spans="1:20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1" t="s">
        <v>8321</v>
      </c>
      <c r="R1352" t="s">
        <v>8322</v>
      </c>
      <c r="S1352" s="15">
        <f t="shared" si="98"/>
        <v>41304.833194444444</v>
      </c>
      <c r="T1352" s="15">
        <f t="shared" si="99"/>
        <v>41334.833194444444</v>
      </c>
    </row>
    <row r="1353" spans="1:20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1" t="s">
        <v>8327</v>
      </c>
      <c r="R1353" t="s">
        <v>8338</v>
      </c>
      <c r="S1353" s="15">
        <f t="shared" si="98"/>
        <v>41737.684664351851</v>
      </c>
      <c r="T1353" s="15">
        <f t="shared" si="99"/>
        <v>41782.684664351851</v>
      </c>
    </row>
    <row r="1354" spans="1:20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1" t="s">
        <v>8323</v>
      </c>
      <c r="R1354" t="s">
        <v>8326</v>
      </c>
      <c r="S1354" s="15">
        <f t="shared" si="98"/>
        <v>42492.717233796298</v>
      </c>
      <c r="T1354" s="15">
        <f t="shared" si="99"/>
        <v>42522.717233796298</v>
      </c>
    </row>
    <row r="1355" spans="1:20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1" t="s">
        <v>8323</v>
      </c>
      <c r="R1355" t="s">
        <v>8326</v>
      </c>
      <c r="S1355" s="15">
        <f t="shared" si="98"/>
        <v>42086.614942129629</v>
      </c>
      <c r="T1355" s="15">
        <f t="shared" si="99"/>
        <v>42117.290972222225</v>
      </c>
    </row>
    <row r="1356" spans="1:20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1" t="s">
        <v>8323</v>
      </c>
      <c r="R1356" t="s">
        <v>8335</v>
      </c>
      <c r="S1356" s="15">
        <f t="shared" si="98"/>
        <v>41954.850868055553</v>
      </c>
      <c r="T1356" s="15">
        <f t="shared" si="99"/>
        <v>41974.850868055553</v>
      </c>
    </row>
    <row r="1357" spans="1:20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1" t="s">
        <v>8327</v>
      </c>
      <c r="R1357" t="s">
        <v>8331</v>
      </c>
      <c r="S1357" s="15">
        <f t="shared" si="98"/>
        <v>41767.656863425924</v>
      </c>
      <c r="T1357" s="15">
        <f t="shared" si="99"/>
        <v>41803.290972222225</v>
      </c>
    </row>
    <row r="1358" spans="1:20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1" t="s">
        <v>8308</v>
      </c>
      <c r="R1358" t="s">
        <v>8309</v>
      </c>
      <c r="S1358" s="15">
        <f t="shared" si="98"/>
        <v>40215.919050925928</v>
      </c>
      <c r="T1358" s="15">
        <f t="shared" si="99"/>
        <v>40252.913194444445</v>
      </c>
    </row>
    <row r="1359" spans="1:20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1" t="s">
        <v>8308</v>
      </c>
      <c r="R1359" t="s">
        <v>8342</v>
      </c>
      <c r="S1359" s="15">
        <f t="shared" si="98"/>
        <v>42173.275740740741</v>
      </c>
      <c r="T1359" s="15">
        <f t="shared" si="99"/>
        <v>42217.745138888888</v>
      </c>
    </row>
    <row r="1360" spans="1:20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1" t="s">
        <v>8327</v>
      </c>
      <c r="R1360" t="s">
        <v>8341</v>
      </c>
      <c r="S1360" s="15">
        <f t="shared" si="98"/>
        <v>40961.252141203702</v>
      </c>
      <c r="T1360" s="15">
        <f t="shared" si="99"/>
        <v>40989.866666666669</v>
      </c>
    </row>
    <row r="1361" spans="1:20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1" t="s">
        <v>8323</v>
      </c>
      <c r="R1361" t="s">
        <v>8326</v>
      </c>
      <c r="S1361" s="15">
        <f t="shared" si="98"/>
        <v>41013.936562499999</v>
      </c>
      <c r="T1361" s="15">
        <f t="shared" si="99"/>
        <v>41061.165972222225</v>
      </c>
    </row>
    <row r="1362" spans="1:20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1" t="s">
        <v>8323</v>
      </c>
      <c r="R1362" t="s">
        <v>8326</v>
      </c>
      <c r="S1362" s="15">
        <f t="shared" si="98"/>
        <v>42490.133877314816</v>
      </c>
      <c r="T1362" s="15">
        <f t="shared" si="99"/>
        <v>42527.083333333328</v>
      </c>
    </row>
    <row r="1363" spans="1:20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1" t="s">
        <v>8327</v>
      </c>
      <c r="R1363" t="s">
        <v>8331</v>
      </c>
      <c r="S1363" s="15">
        <f t="shared" si="98"/>
        <v>41666.842824074076</v>
      </c>
      <c r="T1363" s="15">
        <f t="shared" si="99"/>
        <v>41696.842824074076</v>
      </c>
    </row>
    <row r="1364" spans="1:20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1" t="s">
        <v>8323</v>
      </c>
      <c r="R1364" t="s">
        <v>8335</v>
      </c>
      <c r="S1364" s="15">
        <f t="shared" si="98"/>
        <v>42044.765960648147</v>
      </c>
      <c r="T1364" s="15">
        <f t="shared" si="99"/>
        <v>42058.765960648147</v>
      </c>
    </row>
    <row r="1365" spans="1:20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1" t="s">
        <v>8327</v>
      </c>
      <c r="R1365" t="s">
        <v>8341</v>
      </c>
      <c r="S1365" s="15">
        <f t="shared" si="98"/>
        <v>41483.449282407404</v>
      </c>
      <c r="T1365" s="15">
        <f t="shared" si="99"/>
        <v>41543.449282407404</v>
      </c>
    </row>
    <row r="1366" spans="1:20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1" t="s">
        <v>8327</v>
      </c>
      <c r="R1366" t="s">
        <v>8328</v>
      </c>
      <c r="S1366" s="15">
        <f t="shared" si="98"/>
        <v>40948.16815972222</v>
      </c>
      <c r="T1366" s="15">
        <f t="shared" si="99"/>
        <v>40978.16815972222</v>
      </c>
    </row>
    <row r="1367" spans="1:20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1" t="s">
        <v>8321</v>
      </c>
      <c r="R1367" t="s">
        <v>8322</v>
      </c>
      <c r="S1367" s="15">
        <f t="shared" si="98"/>
        <v>41894.879606481481</v>
      </c>
      <c r="T1367" s="15">
        <f t="shared" si="99"/>
        <v>41913.165972222225</v>
      </c>
    </row>
    <row r="1368" spans="1:20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1" t="s">
        <v>8323</v>
      </c>
      <c r="R1368" t="s">
        <v>8326</v>
      </c>
      <c r="S1368" s="15">
        <f t="shared" si="98"/>
        <v>42584.846828703703</v>
      </c>
      <c r="T1368" s="15">
        <f t="shared" si="99"/>
        <v>42624.846828703703</v>
      </c>
    </row>
    <row r="1369" spans="1:20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1" t="s">
        <v>8323</v>
      </c>
      <c r="R1369" t="s">
        <v>8326</v>
      </c>
      <c r="S1369" s="15">
        <f t="shared" si="98"/>
        <v>42275.731666666667</v>
      </c>
      <c r="T1369" s="15">
        <f t="shared" si="99"/>
        <v>42305.731666666667</v>
      </c>
    </row>
    <row r="1370" spans="1:20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1" t="s">
        <v>8323</v>
      </c>
      <c r="R1370" t="s">
        <v>8326</v>
      </c>
      <c r="S1370" s="15">
        <f t="shared" si="98"/>
        <v>42585.523842592593</v>
      </c>
      <c r="T1370" s="15">
        <f t="shared" si="99"/>
        <v>42599.165972222225</v>
      </c>
    </row>
    <row r="1371" spans="1:20" ht="48" x14ac:dyDescent="0.2">
      <c r="A1371">
        <v>108</v>
      </c>
      <c r="B1371" s="9" t="s">
        <v>110</v>
      </c>
      <c r="C1371" s="3" t="s">
        <v>4219</v>
      </c>
      <c r="D1371" s="5">
        <v>1500</v>
      </c>
      <c r="E1371" s="7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 t="shared" si="96"/>
        <v>247</v>
      </c>
      <c r="P1371">
        <f t="shared" si="97"/>
        <v>78.72</v>
      </c>
      <c r="Q1371" s="11" t="s">
        <v>8321</v>
      </c>
      <c r="R1371" t="s">
        <v>8343</v>
      </c>
      <c r="S1371" s="15">
        <f t="shared" si="98"/>
        <v>41365.613078703704</v>
      </c>
      <c r="T1371" s="15">
        <f t="shared" si="99"/>
        <v>41425.613078703704</v>
      </c>
    </row>
    <row r="1372" spans="1:20" ht="48" x14ac:dyDescent="0.2">
      <c r="A1372">
        <v>29</v>
      </c>
      <c r="B1372" s="9" t="s">
        <v>31</v>
      </c>
      <c r="C1372" s="3" t="s">
        <v>4140</v>
      </c>
      <c r="D1372" s="5">
        <v>3000</v>
      </c>
      <c r="E1372" s="7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 t="shared" si="96"/>
        <v>123</v>
      </c>
      <c r="P1372">
        <f t="shared" si="97"/>
        <v>31.62</v>
      </c>
      <c r="Q1372" s="11" t="s">
        <v>8321</v>
      </c>
      <c r="R1372" t="s">
        <v>8332</v>
      </c>
      <c r="S1372" s="15">
        <f t="shared" si="98"/>
        <v>41812.67324074074</v>
      </c>
      <c r="T1372" s="15">
        <f t="shared" si="99"/>
        <v>41842.67324074074</v>
      </c>
    </row>
    <row r="1373" spans="1:20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1" t="s">
        <v>8323</v>
      </c>
      <c r="R1373" t="s">
        <v>8326</v>
      </c>
      <c r="S1373" s="15">
        <f t="shared" si="98"/>
        <v>41903.882951388885</v>
      </c>
      <c r="T1373" s="15">
        <f t="shared" si="99"/>
        <v>41933.882951388885</v>
      </c>
    </row>
    <row r="1374" spans="1:20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1" t="s">
        <v>8327</v>
      </c>
      <c r="R1374" t="s">
        <v>8341</v>
      </c>
      <c r="S1374" s="15">
        <f t="shared" si="98"/>
        <v>42125.078275462962</v>
      </c>
      <c r="T1374" s="15">
        <f t="shared" si="99"/>
        <v>42156.165972222225</v>
      </c>
    </row>
    <row r="1375" spans="1:20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1" t="s">
        <v>8327</v>
      </c>
      <c r="R1375" t="s">
        <v>8336</v>
      </c>
      <c r="S1375" s="15">
        <f t="shared" si="98"/>
        <v>42656.805497685185</v>
      </c>
      <c r="T1375" s="15">
        <f t="shared" si="99"/>
        <v>42667.875</v>
      </c>
    </row>
    <row r="1376" spans="1:20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1" t="s">
        <v>8323</v>
      </c>
      <c r="R1376" t="s">
        <v>8326</v>
      </c>
      <c r="S1376" s="15">
        <f t="shared" si="98"/>
        <v>42157.591064814813</v>
      </c>
      <c r="T1376" s="15">
        <f t="shared" si="99"/>
        <v>42179.083333333328</v>
      </c>
    </row>
    <row r="1377" spans="1:20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1" t="s">
        <v>8323</v>
      </c>
      <c r="R1377" t="s">
        <v>8326</v>
      </c>
      <c r="S1377" s="15">
        <f t="shared" si="98"/>
        <v>42148.676851851851</v>
      </c>
      <c r="T1377" s="15">
        <f t="shared" si="99"/>
        <v>42170.676851851851</v>
      </c>
    </row>
    <row r="1378" spans="1:20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1" t="s">
        <v>8323</v>
      </c>
      <c r="R1378" t="s">
        <v>8326</v>
      </c>
      <c r="S1378" s="15">
        <f t="shared" si="98"/>
        <v>42341.180636574078</v>
      </c>
      <c r="T1378" s="15">
        <f t="shared" si="99"/>
        <v>42373.180636574078</v>
      </c>
    </row>
    <row r="1379" spans="1:20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1" t="s">
        <v>8323</v>
      </c>
      <c r="R1379" t="s">
        <v>8326</v>
      </c>
      <c r="S1379" s="15">
        <f t="shared" si="98"/>
        <v>42302.701516203699</v>
      </c>
      <c r="T1379" s="15">
        <f t="shared" si="99"/>
        <v>42337.958333333328</v>
      </c>
    </row>
    <row r="1380" spans="1:20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1" t="s">
        <v>8327</v>
      </c>
      <c r="R1380" t="s">
        <v>8331</v>
      </c>
      <c r="S1380" s="15">
        <f t="shared" si="98"/>
        <v>41059.185682870368</v>
      </c>
      <c r="T1380" s="15">
        <f t="shared" si="99"/>
        <v>41089.185682870368</v>
      </c>
    </row>
    <row r="1381" spans="1:20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1" t="s">
        <v>8321</v>
      </c>
      <c r="R1381" t="s">
        <v>8322</v>
      </c>
      <c r="S1381" s="15">
        <f t="shared" si="98"/>
        <v>42438.827789351853</v>
      </c>
      <c r="T1381" s="15">
        <f t="shared" si="99"/>
        <v>42468.786122685182</v>
      </c>
    </row>
    <row r="1382" spans="1:20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1" t="s">
        <v>8323</v>
      </c>
      <c r="R1382" t="s">
        <v>8326</v>
      </c>
      <c r="S1382" s="15">
        <f t="shared" si="98"/>
        <v>42087.768055555556</v>
      </c>
      <c r="T1382" s="15">
        <f t="shared" si="99"/>
        <v>42111.666666666672</v>
      </c>
    </row>
    <row r="1383" spans="1:20" ht="48" x14ac:dyDescent="0.2">
      <c r="A1383">
        <v>91</v>
      </c>
      <c r="B1383" s="9" t="s">
        <v>93</v>
      </c>
      <c r="C1383" s="3" t="s">
        <v>4202</v>
      </c>
      <c r="D1383" s="5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96"/>
        <v>120</v>
      </c>
      <c r="P1383">
        <f t="shared" si="97"/>
        <v>78.260000000000005</v>
      </c>
      <c r="Q1383" s="11" t="s">
        <v>8321</v>
      </c>
      <c r="R1383" t="s">
        <v>8343</v>
      </c>
      <c r="S1383" s="15">
        <f t="shared" si="98"/>
        <v>40619.402361111112</v>
      </c>
      <c r="T1383" s="15">
        <f t="shared" si="99"/>
        <v>40680.402361111112</v>
      </c>
    </row>
    <row r="1384" spans="1:20" ht="48" x14ac:dyDescent="0.2">
      <c r="A1384">
        <v>88</v>
      </c>
      <c r="B1384" s="9" t="s">
        <v>90</v>
      </c>
      <c r="C1384" s="3" t="s">
        <v>4199</v>
      </c>
      <c r="D1384" s="5">
        <v>3500</v>
      </c>
      <c r="E1384" s="7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 t="shared" si="96"/>
        <v>103</v>
      </c>
      <c r="P1384">
        <f t="shared" si="97"/>
        <v>60</v>
      </c>
      <c r="Q1384" s="11" t="s">
        <v>8321</v>
      </c>
      <c r="R1384" t="s">
        <v>8343</v>
      </c>
      <c r="S1384" s="15">
        <f t="shared" si="98"/>
        <v>41786.65892361111</v>
      </c>
      <c r="T1384" s="15">
        <f t="shared" si="99"/>
        <v>41812.65892361111</v>
      </c>
    </row>
    <row r="1385" spans="1:20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1" t="s">
        <v>8311</v>
      </c>
      <c r="R1385" t="s">
        <v>8352</v>
      </c>
      <c r="S1385" s="15">
        <f t="shared" si="98"/>
        <v>42250.685706018514</v>
      </c>
      <c r="T1385" s="15">
        <f t="shared" si="99"/>
        <v>42288.208333333328</v>
      </c>
    </row>
    <row r="1386" spans="1:20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1" t="s">
        <v>8323</v>
      </c>
      <c r="R1386" t="s">
        <v>8326</v>
      </c>
      <c r="S1386" s="15">
        <f t="shared" si="98"/>
        <v>42036.995590277773</v>
      </c>
      <c r="T1386" s="15">
        <f t="shared" si="99"/>
        <v>42094.536111111112</v>
      </c>
    </row>
    <row r="1387" spans="1:20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1" t="s">
        <v>8327</v>
      </c>
      <c r="R1387" t="s">
        <v>8331</v>
      </c>
      <c r="S1387" s="15">
        <f t="shared" si="98"/>
        <v>41157.947337962964</v>
      </c>
      <c r="T1387" s="15">
        <f t="shared" si="99"/>
        <v>41187.947337962964</v>
      </c>
    </row>
    <row r="1388" spans="1:20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1" t="s">
        <v>8323</v>
      </c>
      <c r="R1388" t="s">
        <v>8326</v>
      </c>
      <c r="S1388" s="15">
        <f t="shared" si="98"/>
        <v>42693.742604166662</v>
      </c>
      <c r="T1388" s="15">
        <f t="shared" si="99"/>
        <v>42718.742604166662</v>
      </c>
    </row>
    <row r="1389" spans="1:20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1" t="s">
        <v>8308</v>
      </c>
      <c r="R1389" t="s">
        <v>8310</v>
      </c>
      <c r="S1389" s="15">
        <f t="shared" si="98"/>
        <v>42422.254328703704</v>
      </c>
      <c r="T1389" s="15">
        <f t="shared" si="99"/>
        <v>42482.21266203704</v>
      </c>
    </row>
    <row r="1390" spans="1:20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1" t="s">
        <v>8311</v>
      </c>
      <c r="R1390" t="s">
        <v>8333</v>
      </c>
      <c r="S1390" s="15">
        <f t="shared" si="98"/>
        <v>40713.630497685182</v>
      </c>
      <c r="T1390" s="15">
        <f t="shared" si="99"/>
        <v>40759.630497685182</v>
      </c>
    </row>
    <row r="1391" spans="1:20" ht="48" x14ac:dyDescent="0.2">
      <c r="A1391">
        <v>3689</v>
      </c>
      <c r="B1391" s="9" t="s">
        <v>3686</v>
      </c>
      <c r="C1391" s="3" t="s">
        <v>7799</v>
      </c>
      <c r="D1391" s="5">
        <v>3000</v>
      </c>
      <c r="E1391" s="7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96"/>
        <v>118</v>
      </c>
      <c r="P1391">
        <f t="shared" si="97"/>
        <v>57.26</v>
      </c>
      <c r="Q1391" s="11" t="s">
        <v>8323</v>
      </c>
      <c r="R1391" t="s">
        <v>8326</v>
      </c>
      <c r="S1391" s="15">
        <f t="shared" si="98"/>
        <v>42147.826840277776</v>
      </c>
      <c r="T1391" s="15">
        <f t="shared" si="99"/>
        <v>42176.934027777781</v>
      </c>
    </row>
    <row r="1392" spans="1:20" ht="48" x14ac:dyDescent="0.2">
      <c r="A1392">
        <v>687</v>
      </c>
      <c r="B1392" s="9" t="s">
        <v>688</v>
      </c>
      <c r="C1392" s="3" t="s">
        <v>4797</v>
      </c>
      <c r="D1392" s="5">
        <v>100000</v>
      </c>
      <c r="E1392" s="7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96"/>
        <v>4</v>
      </c>
      <c r="P1392">
        <f t="shared" si="97"/>
        <v>591.66999999999996</v>
      </c>
      <c r="Q1392" s="11" t="s">
        <v>8308</v>
      </c>
      <c r="R1392" t="s">
        <v>8310</v>
      </c>
      <c r="S1392" s="15">
        <f t="shared" si="98"/>
        <v>42711.750613425931</v>
      </c>
      <c r="T1392" s="15">
        <f t="shared" si="99"/>
        <v>42771.750613425931</v>
      </c>
    </row>
    <row r="1393" spans="1:20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1" t="s">
        <v>8327</v>
      </c>
      <c r="R1393" t="s">
        <v>8329</v>
      </c>
      <c r="S1393" s="15">
        <f t="shared" si="98"/>
        <v>41452.060601851852</v>
      </c>
      <c r="T1393" s="15">
        <f t="shared" si="99"/>
        <v>41482.060601851852</v>
      </c>
    </row>
    <row r="1394" spans="1:20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1" t="s">
        <v>8323</v>
      </c>
      <c r="R1394" t="s">
        <v>8326</v>
      </c>
      <c r="S1394" s="15">
        <f t="shared" si="98"/>
        <v>40478.263923611114</v>
      </c>
      <c r="T1394" s="15">
        <f t="shared" si="99"/>
        <v>40568.166666666664</v>
      </c>
    </row>
    <row r="1395" spans="1:20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1" t="s">
        <v>8323</v>
      </c>
      <c r="R1395" t="s">
        <v>8335</v>
      </c>
      <c r="S1395" s="15">
        <f t="shared" si="98"/>
        <v>42553.583425925928</v>
      </c>
      <c r="T1395" s="15">
        <f t="shared" si="99"/>
        <v>42611.708333333328</v>
      </c>
    </row>
    <row r="1396" spans="1:20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6"/>
        <v>101</v>
      </c>
      <c r="P1396">
        <f t="shared" si="97"/>
        <v>88.25</v>
      </c>
      <c r="Q1396" s="11" t="s">
        <v>8323</v>
      </c>
      <c r="R1396" t="s">
        <v>8326</v>
      </c>
      <c r="S1396" s="15">
        <f t="shared" si="98"/>
        <v>41820.62809027778</v>
      </c>
      <c r="T1396" s="15">
        <f t="shared" si="99"/>
        <v>41841.165972222225</v>
      </c>
    </row>
    <row r="1397" spans="1:20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6"/>
        <v>71</v>
      </c>
      <c r="P1397">
        <f t="shared" si="97"/>
        <v>106.97</v>
      </c>
      <c r="Q1397" s="11" t="s">
        <v>8323</v>
      </c>
      <c r="R1397" t="s">
        <v>8326</v>
      </c>
      <c r="S1397" s="15">
        <f t="shared" si="98"/>
        <v>42053.049375000002</v>
      </c>
      <c r="T1397" s="15">
        <f t="shared" si="99"/>
        <v>42096.041666666672</v>
      </c>
    </row>
    <row r="1398" spans="1:20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1" t="s">
        <v>8323</v>
      </c>
      <c r="R1398" t="s">
        <v>8326</v>
      </c>
      <c r="S1398" s="15">
        <f t="shared" si="98"/>
        <v>42559.431203703702</v>
      </c>
      <c r="T1398" s="15">
        <f t="shared" si="99"/>
        <v>42583.957638888889</v>
      </c>
    </row>
    <row r="1399" spans="1:20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1" t="s">
        <v>8323</v>
      </c>
      <c r="R1399" t="s">
        <v>8326</v>
      </c>
      <c r="S1399" s="15">
        <f t="shared" si="98"/>
        <v>41862.83997685185</v>
      </c>
      <c r="T1399" s="15">
        <f t="shared" si="99"/>
        <v>41892.83997685185</v>
      </c>
    </row>
    <row r="1400" spans="1:20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1" t="s">
        <v>8321</v>
      </c>
      <c r="R1400" t="s">
        <v>8322</v>
      </c>
      <c r="S1400" s="15">
        <f t="shared" si="98"/>
        <v>40637.866550925923</v>
      </c>
      <c r="T1400" s="15">
        <f t="shared" si="99"/>
        <v>40688.166666666664</v>
      </c>
    </row>
    <row r="1401" spans="1:20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1" t="s">
        <v>8323</v>
      </c>
      <c r="R1401" t="s">
        <v>8324</v>
      </c>
      <c r="S1401" s="15">
        <f t="shared" si="98"/>
        <v>41785.72729166667</v>
      </c>
      <c r="T1401" s="15">
        <f t="shared" si="99"/>
        <v>41801.166666666664</v>
      </c>
    </row>
    <row r="1402" spans="1:20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1" t="s">
        <v>8323</v>
      </c>
      <c r="R1402" t="s">
        <v>8326</v>
      </c>
      <c r="S1402" s="15">
        <f t="shared" si="98"/>
        <v>41947.762592592589</v>
      </c>
      <c r="T1402" s="15">
        <f t="shared" si="99"/>
        <v>41987.762592592597</v>
      </c>
    </row>
    <row r="1403" spans="1:20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1" t="s">
        <v>8321</v>
      </c>
      <c r="R1403" t="s">
        <v>8332</v>
      </c>
      <c r="S1403" s="15">
        <f t="shared" si="98"/>
        <v>42468.94458333333</v>
      </c>
      <c r="T1403" s="15">
        <f t="shared" si="99"/>
        <v>42475.875</v>
      </c>
    </row>
    <row r="1404" spans="1:20" ht="32" x14ac:dyDescent="0.2">
      <c r="A1404">
        <v>831</v>
      </c>
      <c r="B1404" s="9" t="s">
        <v>832</v>
      </c>
      <c r="C1404" s="3" t="s">
        <v>4941</v>
      </c>
      <c r="D1404" s="5">
        <v>1500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>
        <f t="shared" si="96"/>
        <v>233</v>
      </c>
      <c r="P1404">
        <f t="shared" si="97"/>
        <v>175</v>
      </c>
      <c r="Q1404" s="11" t="s">
        <v>8327</v>
      </c>
      <c r="R1404" t="s">
        <v>8331</v>
      </c>
      <c r="S1404" s="15">
        <f t="shared" si="98"/>
        <v>40996.646921296298</v>
      </c>
      <c r="T1404" s="15">
        <f t="shared" si="99"/>
        <v>41026.646921296298</v>
      </c>
    </row>
    <row r="1405" spans="1:20" ht="64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96"/>
        <v>175</v>
      </c>
      <c r="P1405">
        <f t="shared" si="97"/>
        <v>62.5</v>
      </c>
      <c r="Q1405" s="11" t="s">
        <v>8327</v>
      </c>
      <c r="R1405" t="s">
        <v>8338</v>
      </c>
      <c r="S1405" s="15">
        <f t="shared" si="98"/>
        <v>40723.068807870368</v>
      </c>
      <c r="T1405" s="15">
        <f t="shared" si="99"/>
        <v>40746.068807870368</v>
      </c>
    </row>
    <row r="1406" spans="1:20" ht="48" x14ac:dyDescent="0.2">
      <c r="A1406">
        <v>101</v>
      </c>
      <c r="B1406" s="9" t="s">
        <v>103</v>
      </c>
      <c r="C1406" s="3" t="s">
        <v>4212</v>
      </c>
      <c r="D1406" s="5">
        <v>3500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 t="shared" si="96"/>
        <v>100</v>
      </c>
      <c r="P1406">
        <f t="shared" si="97"/>
        <v>100</v>
      </c>
      <c r="Q1406" s="11" t="s">
        <v>8321</v>
      </c>
      <c r="R1406" t="s">
        <v>8343</v>
      </c>
      <c r="S1406" s="15">
        <f t="shared" si="98"/>
        <v>41274.776736111111</v>
      </c>
      <c r="T1406" s="15">
        <f t="shared" si="99"/>
        <v>41298.776736111111</v>
      </c>
    </row>
    <row r="1407" spans="1:20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1" t="s">
        <v>8308</v>
      </c>
      <c r="R1407" t="s">
        <v>8310</v>
      </c>
      <c r="S1407" s="15">
        <f t="shared" si="98"/>
        <v>41877.912187499998</v>
      </c>
      <c r="T1407" s="15">
        <f t="shared" si="99"/>
        <v>41898.912187499998</v>
      </c>
    </row>
    <row r="1408" spans="1:20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1" t="s">
        <v>8323</v>
      </c>
      <c r="R1408" t="s">
        <v>8326</v>
      </c>
      <c r="S1408" s="15">
        <f t="shared" si="98"/>
        <v>42261.917395833334</v>
      </c>
      <c r="T1408" s="15">
        <f t="shared" si="99"/>
        <v>42291.917395833334</v>
      </c>
    </row>
    <row r="1409" spans="1:20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1" t="s">
        <v>8323</v>
      </c>
      <c r="R1409" t="s">
        <v>8326</v>
      </c>
      <c r="S1409" s="15">
        <f t="shared" si="98"/>
        <v>41839.175706018519</v>
      </c>
      <c r="T1409" s="15">
        <f t="shared" si="99"/>
        <v>41853.175706018519</v>
      </c>
    </row>
    <row r="1410" spans="1:20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6"/>
        <v>108</v>
      </c>
      <c r="P1410">
        <f t="shared" si="97"/>
        <v>46.89</v>
      </c>
      <c r="Q1410" s="11" t="s">
        <v>8323</v>
      </c>
      <c r="R1410" t="s">
        <v>8326</v>
      </c>
      <c r="S1410" s="15">
        <f t="shared" si="98"/>
        <v>42115.889652777783</v>
      </c>
      <c r="T1410" s="15">
        <f t="shared" si="99"/>
        <v>42151.114583333328</v>
      </c>
    </row>
    <row r="1411" spans="1:20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00">ROUND(E1411/D1411*100,0)</f>
        <v>139</v>
      </c>
      <c r="P1411">
        <f t="shared" ref="P1411:P1474" si="101">IFERROR(ROUND(E1411/L1411,2),0)</f>
        <v>29.62</v>
      </c>
      <c r="Q1411" s="11" t="s">
        <v>8327</v>
      </c>
      <c r="R1411" t="s">
        <v>8331</v>
      </c>
      <c r="S1411" s="15">
        <f t="shared" ref="S1411:S1474" si="102">(((J1411/60)/60)/24)+DATE(1970,1,1)</f>
        <v>42438.667071759264</v>
      </c>
      <c r="T1411" s="15">
        <f t="shared" ref="T1411:T1474" si="103">(((I1411/60)/60)/24)+DATE(1970,1,1)</f>
        <v>42468.625405092593</v>
      </c>
    </row>
    <row r="1412" spans="1:20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0"/>
        <v>7</v>
      </c>
      <c r="P1412">
        <f t="shared" si="101"/>
        <v>115.53</v>
      </c>
      <c r="Q1412" s="11" t="s">
        <v>8319</v>
      </c>
      <c r="R1412" t="s">
        <v>8345</v>
      </c>
      <c r="S1412" s="15">
        <f t="shared" si="102"/>
        <v>42394.900462962964</v>
      </c>
      <c r="T1412" s="15">
        <f t="shared" si="103"/>
        <v>42454.858796296292</v>
      </c>
    </row>
    <row r="1413" spans="1:20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1" t="s">
        <v>8327</v>
      </c>
      <c r="R1413" t="s">
        <v>8328</v>
      </c>
      <c r="S1413" s="15">
        <f t="shared" si="102"/>
        <v>40395.714722222219</v>
      </c>
      <c r="T1413" s="15">
        <f t="shared" si="103"/>
        <v>40432.165972222225</v>
      </c>
    </row>
    <row r="1414" spans="1:20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1" t="s">
        <v>8323</v>
      </c>
      <c r="R1414" t="s">
        <v>8326</v>
      </c>
      <c r="S1414" s="15">
        <f t="shared" si="102"/>
        <v>42168.316481481481</v>
      </c>
      <c r="T1414" s="15">
        <f t="shared" si="103"/>
        <v>42198.316481481481</v>
      </c>
    </row>
    <row r="1415" spans="1:20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1" t="s">
        <v>8327</v>
      </c>
      <c r="R1415" t="s">
        <v>8338</v>
      </c>
      <c r="S1415" s="15">
        <f t="shared" si="102"/>
        <v>40973.72623842593</v>
      </c>
      <c r="T1415" s="15">
        <f t="shared" si="103"/>
        <v>41020.165972222225</v>
      </c>
    </row>
    <row r="1416" spans="1:20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1" t="s">
        <v>8327</v>
      </c>
      <c r="R1416" t="s">
        <v>8328</v>
      </c>
      <c r="S1416" s="15">
        <f t="shared" si="102"/>
        <v>42043.152650462958</v>
      </c>
      <c r="T1416" s="15">
        <f t="shared" si="103"/>
        <v>42073.110983796301</v>
      </c>
    </row>
    <row r="1417" spans="1:20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1" t="s">
        <v>8323</v>
      </c>
      <c r="R1417" t="s">
        <v>8326</v>
      </c>
      <c r="S1417" s="15">
        <f t="shared" si="102"/>
        <v>42165.993125000001</v>
      </c>
      <c r="T1417" s="15">
        <f t="shared" si="103"/>
        <v>42187.993125000001</v>
      </c>
    </row>
    <row r="1418" spans="1:20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1" t="s">
        <v>8323</v>
      </c>
      <c r="R1418" t="s">
        <v>8324</v>
      </c>
      <c r="S1418" s="15">
        <f t="shared" si="102"/>
        <v>42800.801817129628</v>
      </c>
      <c r="T1418" s="15">
        <f t="shared" si="103"/>
        <v>42830.760150462964</v>
      </c>
    </row>
    <row r="1419" spans="1:20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1" t="s">
        <v>8323</v>
      </c>
      <c r="R1419" t="s">
        <v>8326</v>
      </c>
      <c r="S1419" s="15">
        <f t="shared" si="102"/>
        <v>42430.040798611109</v>
      </c>
      <c r="T1419" s="15">
        <f t="shared" si="103"/>
        <v>42449.999131944445</v>
      </c>
    </row>
    <row r="1420" spans="1:20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1" t="s">
        <v>8327</v>
      </c>
      <c r="R1420" t="s">
        <v>8328</v>
      </c>
      <c r="S1420" s="15">
        <f t="shared" si="102"/>
        <v>41626.761053240742</v>
      </c>
      <c r="T1420" s="15">
        <f t="shared" si="103"/>
        <v>41654.814583333333</v>
      </c>
    </row>
    <row r="1421" spans="1:20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1" t="s">
        <v>8327</v>
      </c>
      <c r="R1421" t="s">
        <v>8331</v>
      </c>
      <c r="S1421" s="15">
        <f t="shared" si="102"/>
        <v>40945.845312500001</v>
      </c>
      <c r="T1421" s="15">
        <f t="shared" si="103"/>
        <v>40985.80364583333</v>
      </c>
    </row>
    <row r="1422" spans="1:20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1" t="s">
        <v>8308</v>
      </c>
      <c r="R1422" t="s">
        <v>8310</v>
      </c>
      <c r="S1422" s="15">
        <f t="shared" si="102"/>
        <v>42569.50409722222</v>
      </c>
      <c r="T1422" s="15">
        <f t="shared" si="103"/>
        <v>42599.50409722222</v>
      </c>
    </row>
    <row r="1423" spans="1:20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1" t="s">
        <v>8308</v>
      </c>
      <c r="R1423" t="s">
        <v>8340</v>
      </c>
      <c r="S1423" s="15">
        <f t="shared" si="102"/>
        <v>41793.029432870368</v>
      </c>
      <c r="T1423" s="15">
        <f t="shared" si="103"/>
        <v>41823.029432870368</v>
      </c>
    </row>
    <row r="1424" spans="1:20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1" t="s">
        <v>8311</v>
      </c>
      <c r="R1424" t="s">
        <v>8349</v>
      </c>
      <c r="S1424" s="15">
        <f t="shared" si="102"/>
        <v>41962.062326388885</v>
      </c>
      <c r="T1424" s="15">
        <f t="shared" si="103"/>
        <v>41997.062326388885</v>
      </c>
    </row>
    <row r="1425" spans="1:20" ht="64" x14ac:dyDescent="0.2">
      <c r="A1425">
        <v>2977</v>
      </c>
      <c r="B1425" s="9" t="s">
        <v>2977</v>
      </c>
      <c r="C1425" s="3" t="s">
        <v>7087</v>
      </c>
      <c r="D1425" s="5">
        <v>3000</v>
      </c>
      <c r="E1425" s="7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100"/>
        <v>114</v>
      </c>
      <c r="P1425">
        <f t="shared" si="101"/>
        <v>113.57</v>
      </c>
      <c r="Q1425" s="11" t="s">
        <v>8323</v>
      </c>
      <c r="R1425" t="s">
        <v>8326</v>
      </c>
      <c r="S1425" s="15">
        <f t="shared" si="102"/>
        <v>42026.88118055556</v>
      </c>
      <c r="T1425" s="15">
        <f t="shared" si="103"/>
        <v>42086.093055555553</v>
      </c>
    </row>
    <row r="1426" spans="1:20" ht="48" x14ac:dyDescent="0.2">
      <c r="A1426">
        <v>1074</v>
      </c>
      <c r="B1426" s="9" t="s">
        <v>1075</v>
      </c>
      <c r="C1426" s="3" t="s">
        <v>5184</v>
      </c>
      <c r="D1426" s="5">
        <v>54000</v>
      </c>
      <c r="E1426" s="7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100"/>
        <v>6</v>
      </c>
      <c r="P1426">
        <f t="shared" si="101"/>
        <v>113.57</v>
      </c>
      <c r="Q1426" s="11" t="s">
        <v>8316</v>
      </c>
      <c r="R1426" t="s">
        <v>8334</v>
      </c>
      <c r="S1426" s="15">
        <f t="shared" si="102"/>
        <v>41613.172974537039</v>
      </c>
      <c r="T1426" s="15">
        <f t="shared" si="103"/>
        <v>41643.172974537039</v>
      </c>
    </row>
    <row r="1427" spans="1:20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1" t="s">
        <v>8323</v>
      </c>
      <c r="R1427" t="s">
        <v>8326</v>
      </c>
      <c r="S1427" s="15">
        <f t="shared" si="102"/>
        <v>41830.234166666669</v>
      </c>
      <c r="T1427" s="15">
        <f t="shared" si="103"/>
        <v>41860.234166666669</v>
      </c>
    </row>
    <row r="1428" spans="1:20" ht="48" x14ac:dyDescent="0.2">
      <c r="A1428">
        <v>3611</v>
      </c>
      <c r="B1428" s="9" t="s">
        <v>3610</v>
      </c>
      <c r="C1428" s="3" t="s">
        <v>7721</v>
      </c>
      <c r="D1428" s="5">
        <v>2500</v>
      </c>
      <c r="E1428" s="7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 t="shared" si="100"/>
        <v>136</v>
      </c>
      <c r="P1428">
        <f t="shared" si="101"/>
        <v>66.67</v>
      </c>
      <c r="Q1428" s="11" t="s">
        <v>8323</v>
      </c>
      <c r="R1428" t="s">
        <v>8326</v>
      </c>
      <c r="S1428" s="15">
        <f t="shared" si="102"/>
        <v>42072.370381944449</v>
      </c>
      <c r="T1428" s="15">
        <f t="shared" si="103"/>
        <v>42102.370381944449</v>
      </c>
    </row>
    <row r="1429" spans="1:20" ht="48" x14ac:dyDescent="0.2">
      <c r="A1429">
        <v>98</v>
      </c>
      <c r="B1429" s="9" t="s">
        <v>100</v>
      </c>
      <c r="C1429" s="3" t="s">
        <v>4209</v>
      </c>
      <c r="D1429" s="5">
        <v>3200</v>
      </c>
      <c r="E1429" s="7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 t="shared" si="100"/>
        <v>106</v>
      </c>
      <c r="P1429">
        <f t="shared" si="101"/>
        <v>56.67</v>
      </c>
      <c r="Q1429" s="11" t="s">
        <v>8321</v>
      </c>
      <c r="R1429" t="s">
        <v>8343</v>
      </c>
      <c r="S1429" s="15">
        <f t="shared" si="102"/>
        <v>41214.79483796296</v>
      </c>
      <c r="T1429" s="15">
        <f t="shared" si="103"/>
        <v>41250.979166666664</v>
      </c>
    </row>
    <row r="1430" spans="1:20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1" t="s">
        <v>8321</v>
      </c>
      <c r="R1430" t="s">
        <v>8343</v>
      </c>
      <c r="S1430" s="15">
        <f t="shared" si="102"/>
        <v>40739.069282407407</v>
      </c>
      <c r="T1430" s="15">
        <f t="shared" si="103"/>
        <v>40768.958333333336</v>
      </c>
    </row>
    <row r="1431" spans="1:20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1" t="s">
        <v>8308</v>
      </c>
      <c r="R1431" t="s">
        <v>8315</v>
      </c>
      <c r="S1431" s="15">
        <f t="shared" si="102"/>
        <v>42453.49726851852</v>
      </c>
      <c r="T1431" s="15">
        <f t="shared" si="103"/>
        <v>42490.5</v>
      </c>
    </row>
    <row r="1432" spans="1:20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1" t="s">
        <v>8323</v>
      </c>
      <c r="R1432" t="s">
        <v>8326</v>
      </c>
      <c r="S1432" s="15">
        <f t="shared" si="102"/>
        <v>42206.835370370376</v>
      </c>
      <c r="T1432" s="15">
        <f t="shared" si="103"/>
        <v>42236.835370370376</v>
      </c>
    </row>
    <row r="1433" spans="1:20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1" t="s">
        <v>8321</v>
      </c>
      <c r="R1433" t="s">
        <v>8332</v>
      </c>
      <c r="S1433" s="15">
        <f t="shared" si="102"/>
        <v>41841.321770833332</v>
      </c>
      <c r="T1433" s="15">
        <f t="shared" si="103"/>
        <v>41856.321770833332</v>
      </c>
    </row>
    <row r="1434" spans="1:20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1" t="s">
        <v>8319</v>
      </c>
      <c r="R1434" t="s">
        <v>8345</v>
      </c>
      <c r="S1434" s="15">
        <f t="shared" si="102"/>
        <v>41964.844444444447</v>
      </c>
      <c r="T1434" s="15">
        <f t="shared" si="103"/>
        <v>41998.844444444447</v>
      </c>
    </row>
    <row r="1435" spans="1:20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0"/>
        <v>226</v>
      </c>
      <c r="P1435">
        <f t="shared" si="101"/>
        <v>94.03</v>
      </c>
      <c r="Q1435" s="11" t="s">
        <v>8327</v>
      </c>
      <c r="R1435" t="s">
        <v>8328</v>
      </c>
      <c r="S1435" s="15">
        <f t="shared" si="102"/>
        <v>40564.081030092595</v>
      </c>
      <c r="T1435" s="15">
        <f t="shared" si="103"/>
        <v>40594.081030092595</v>
      </c>
    </row>
    <row r="1436" spans="1:20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0"/>
        <v>113</v>
      </c>
      <c r="P1436">
        <f t="shared" si="101"/>
        <v>49.06</v>
      </c>
      <c r="Q1436" s="11" t="s">
        <v>8323</v>
      </c>
      <c r="R1436" t="s">
        <v>8326</v>
      </c>
      <c r="S1436" s="15">
        <f t="shared" si="102"/>
        <v>42483.015694444446</v>
      </c>
      <c r="T1436" s="15">
        <f t="shared" si="103"/>
        <v>42489.290972222225</v>
      </c>
    </row>
    <row r="1437" spans="1:20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1" t="s">
        <v>8323</v>
      </c>
      <c r="R1437" t="s">
        <v>8326</v>
      </c>
      <c r="S1437" s="15">
        <f t="shared" si="102"/>
        <v>42627.454097222217</v>
      </c>
      <c r="T1437" s="15">
        <f t="shared" si="103"/>
        <v>42648.454097222217</v>
      </c>
    </row>
    <row r="1438" spans="1:20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1" t="s">
        <v>8327</v>
      </c>
      <c r="R1438" t="s">
        <v>8328</v>
      </c>
      <c r="S1438" s="15">
        <f t="shared" si="102"/>
        <v>41067.949212962965</v>
      </c>
      <c r="T1438" s="15">
        <f t="shared" si="103"/>
        <v>41100.991666666669</v>
      </c>
    </row>
    <row r="1439" spans="1:20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1" t="s">
        <v>8327</v>
      </c>
      <c r="R1439" t="s">
        <v>8331</v>
      </c>
      <c r="S1439" s="15">
        <f t="shared" si="102"/>
        <v>40926.319062499999</v>
      </c>
      <c r="T1439" s="15">
        <f t="shared" si="103"/>
        <v>40971.319062499999</v>
      </c>
    </row>
    <row r="1440" spans="1:20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1" t="s">
        <v>8311</v>
      </c>
      <c r="R1440" t="s">
        <v>8312</v>
      </c>
      <c r="S1440" s="15">
        <f t="shared" si="102"/>
        <v>41500.727916666663</v>
      </c>
      <c r="T1440" s="15">
        <f t="shared" si="103"/>
        <v>41530.727916666663</v>
      </c>
    </row>
    <row r="1441" spans="1:20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1" t="s">
        <v>8323</v>
      </c>
      <c r="R1441" t="s">
        <v>8326</v>
      </c>
      <c r="S1441" s="15">
        <f t="shared" si="102"/>
        <v>42460.335312499999</v>
      </c>
      <c r="T1441" s="15">
        <f t="shared" si="103"/>
        <v>42488.249305555553</v>
      </c>
    </row>
    <row r="1442" spans="1:20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1" t="s">
        <v>8323</v>
      </c>
      <c r="R1442" t="s">
        <v>8326</v>
      </c>
      <c r="S1442" s="15">
        <f t="shared" si="102"/>
        <v>42185.267245370371</v>
      </c>
      <c r="T1442" s="15">
        <f t="shared" si="103"/>
        <v>42221.458333333328</v>
      </c>
    </row>
    <row r="1443" spans="1:20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1" t="s">
        <v>8327</v>
      </c>
      <c r="R1443" t="s">
        <v>8328</v>
      </c>
      <c r="S1443" s="15">
        <f t="shared" si="102"/>
        <v>41913.328356481477</v>
      </c>
      <c r="T1443" s="15">
        <f t="shared" si="103"/>
        <v>41946.370023148149</v>
      </c>
    </row>
    <row r="1444" spans="1:20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1" t="s">
        <v>8321</v>
      </c>
      <c r="R1444" t="s">
        <v>8322</v>
      </c>
      <c r="S1444" s="15">
        <f t="shared" si="102"/>
        <v>42370.571851851855</v>
      </c>
      <c r="T1444" s="15">
        <f t="shared" si="103"/>
        <v>42394.994444444441</v>
      </c>
    </row>
    <row r="1445" spans="1:20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0"/>
        <v>112</v>
      </c>
      <c r="P1445">
        <f t="shared" si="101"/>
        <v>68.37</v>
      </c>
      <c r="Q1445" s="11" t="s">
        <v>8311</v>
      </c>
      <c r="R1445" t="s">
        <v>8333</v>
      </c>
      <c r="S1445" s="15">
        <f t="shared" si="102"/>
        <v>40689.570868055554</v>
      </c>
      <c r="T1445" s="15">
        <f t="shared" si="103"/>
        <v>40719.570868055554</v>
      </c>
    </row>
    <row r="1446" spans="1:20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1" t="s">
        <v>8323</v>
      </c>
      <c r="R1446" t="s">
        <v>8326</v>
      </c>
      <c r="S1446" s="15">
        <f t="shared" si="102"/>
        <v>42521.010370370372</v>
      </c>
      <c r="T1446" s="15">
        <f t="shared" si="103"/>
        <v>42543.163194444445</v>
      </c>
    </row>
    <row r="1447" spans="1:20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0"/>
        <v>100</v>
      </c>
      <c r="P1447">
        <f t="shared" si="101"/>
        <v>119.64</v>
      </c>
      <c r="Q1447" s="11" t="s">
        <v>8323</v>
      </c>
      <c r="R1447" t="s">
        <v>8326</v>
      </c>
      <c r="S1447" s="15">
        <f t="shared" si="102"/>
        <v>42510.798854166671</v>
      </c>
      <c r="T1447" s="15">
        <f t="shared" si="103"/>
        <v>42533.708333333328</v>
      </c>
    </row>
    <row r="1448" spans="1:20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1" t="s">
        <v>8327</v>
      </c>
      <c r="R1448" t="s">
        <v>8328</v>
      </c>
      <c r="S1448" s="15">
        <f t="shared" si="102"/>
        <v>42323.800138888888</v>
      </c>
      <c r="T1448" s="15">
        <f t="shared" si="103"/>
        <v>42341.895833333328</v>
      </c>
    </row>
    <row r="1449" spans="1:20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1" t="s">
        <v>8323</v>
      </c>
      <c r="R1449" t="s">
        <v>8326</v>
      </c>
      <c r="S1449" s="15">
        <f t="shared" si="102"/>
        <v>42447.896666666667</v>
      </c>
      <c r="T1449" s="15">
        <f t="shared" si="103"/>
        <v>42470.166666666672</v>
      </c>
    </row>
    <row r="1450" spans="1:20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1" t="s">
        <v>8327</v>
      </c>
      <c r="R1450" t="s">
        <v>8328</v>
      </c>
      <c r="S1450" s="15">
        <f t="shared" si="102"/>
        <v>41089.186296296299</v>
      </c>
      <c r="T1450" s="15">
        <f t="shared" si="103"/>
        <v>41109.186296296299</v>
      </c>
    </row>
    <row r="1451" spans="1:20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1" t="s">
        <v>8323</v>
      </c>
      <c r="R1451" t="s">
        <v>8326</v>
      </c>
      <c r="S1451" s="15">
        <f t="shared" si="102"/>
        <v>42171.824884259258</v>
      </c>
      <c r="T1451" s="15">
        <f t="shared" si="103"/>
        <v>42201.824884259258</v>
      </c>
    </row>
    <row r="1452" spans="1:20" ht="48" x14ac:dyDescent="0.2">
      <c r="A1452">
        <v>3593</v>
      </c>
      <c r="B1452" s="9" t="s">
        <v>3592</v>
      </c>
      <c r="C1452" s="3" t="s">
        <v>7703</v>
      </c>
      <c r="D1452" s="5">
        <v>3000</v>
      </c>
      <c r="E1452" s="7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 t="shared" si="100"/>
        <v>111</v>
      </c>
      <c r="P1452">
        <f t="shared" si="101"/>
        <v>77.19</v>
      </c>
      <c r="Q1452" s="11" t="s">
        <v>8323</v>
      </c>
      <c r="R1452" t="s">
        <v>8326</v>
      </c>
      <c r="S1452" s="15">
        <f t="shared" si="102"/>
        <v>41974.898599537039</v>
      </c>
      <c r="T1452" s="15">
        <f t="shared" si="103"/>
        <v>42009.851388888885</v>
      </c>
    </row>
    <row r="1453" spans="1:20" ht="48" x14ac:dyDescent="0.2">
      <c r="A1453">
        <v>2672</v>
      </c>
      <c r="B1453" s="9" t="s">
        <v>2672</v>
      </c>
      <c r="C1453" s="3" t="s">
        <v>6782</v>
      </c>
      <c r="D1453" s="5">
        <v>10000</v>
      </c>
      <c r="E1453" s="7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 t="shared" si="100"/>
        <v>33</v>
      </c>
      <c r="P1453">
        <f t="shared" si="101"/>
        <v>70.62</v>
      </c>
      <c r="Q1453" s="11" t="s">
        <v>8308</v>
      </c>
      <c r="R1453" t="s">
        <v>8340</v>
      </c>
      <c r="S1453" s="15">
        <f t="shared" si="102"/>
        <v>42344.884143518517</v>
      </c>
      <c r="T1453" s="15">
        <f t="shared" si="103"/>
        <v>42366.25</v>
      </c>
    </row>
    <row r="1454" spans="1:20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1" t="s">
        <v>8311</v>
      </c>
      <c r="R1454" t="s">
        <v>8333</v>
      </c>
      <c r="S1454" s="15">
        <f t="shared" si="102"/>
        <v>41157.042928240742</v>
      </c>
      <c r="T1454" s="15">
        <f t="shared" si="103"/>
        <v>41175.165972222225</v>
      </c>
    </row>
    <row r="1455" spans="1:20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1" t="s">
        <v>8308</v>
      </c>
      <c r="R1455" t="s">
        <v>8310</v>
      </c>
      <c r="S1455" s="15">
        <f t="shared" si="102"/>
        <v>41936.647164351853</v>
      </c>
      <c r="T1455" s="15">
        <f t="shared" si="103"/>
        <v>41981.688831018517</v>
      </c>
    </row>
    <row r="1456" spans="1:20" ht="48" x14ac:dyDescent="0.2">
      <c r="A1456">
        <v>3513</v>
      </c>
      <c r="B1456" s="9" t="s">
        <v>3512</v>
      </c>
      <c r="C1456" s="3" t="s">
        <v>7623</v>
      </c>
      <c r="D1456" s="5">
        <v>2800</v>
      </c>
      <c r="E1456" s="7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 t="shared" si="100"/>
        <v>118</v>
      </c>
      <c r="P1456">
        <f t="shared" si="101"/>
        <v>75.34</v>
      </c>
      <c r="Q1456" s="11" t="s">
        <v>8323</v>
      </c>
      <c r="R1456" t="s">
        <v>8326</v>
      </c>
      <c r="S1456" s="15">
        <f t="shared" si="102"/>
        <v>41781.096203703702</v>
      </c>
      <c r="T1456" s="15">
        <f t="shared" si="103"/>
        <v>41794.207638888889</v>
      </c>
    </row>
    <row r="1457" spans="1:20" ht="48" x14ac:dyDescent="0.2">
      <c r="A1457">
        <v>3261</v>
      </c>
      <c r="B1457" s="9" t="s">
        <v>3261</v>
      </c>
      <c r="C1457" s="3" t="s">
        <v>7371</v>
      </c>
      <c r="D1457" s="5">
        <v>3300</v>
      </c>
      <c r="E1457" s="7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 t="shared" si="100"/>
        <v>100</v>
      </c>
      <c r="P1457">
        <f t="shared" si="101"/>
        <v>67.650000000000006</v>
      </c>
      <c r="Q1457" s="11" t="s">
        <v>8323</v>
      </c>
      <c r="R1457" t="s">
        <v>8326</v>
      </c>
      <c r="S1457" s="15">
        <f t="shared" si="102"/>
        <v>42171.725416666668</v>
      </c>
      <c r="T1457" s="15">
        <f t="shared" si="103"/>
        <v>42201.725416666668</v>
      </c>
    </row>
    <row r="1458" spans="1:20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1" t="s">
        <v>8308</v>
      </c>
      <c r="R1458" t="s">
        <v>8315</v>
      </c>
      <c r="S1458" s="15">
        <f t="shared" si="102"/>
        <v>41150.902187499996</v>
      </c>
      <c r="T1458" s="15">
        <f t="shared" si="103"/>
        <v>41165.165972222225</v>
      </c>
    </row>
    <row r="1459" spans="1:20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1" t="s">
        <v>8327</v>
      </c>
      <c r="R1459" t="s">
        <v>8331</v>
      </c>
      <c r="S1459" s="15">
        <f t="shared" si="102"/>
        <v>42111.899537037039</v>
      </c>
      <c r="T1459" s="15">
        <f t="shared" si="103"/>
        <v>42163.159722222219</v>
      </c>
    </row>
    <row r="1460" spans="1:20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1" t="s">
        <v>8316</v>
      </c>
      <c r="R1460" t="s">
        <v>8334</v>
      </c>
      <c r="S1460" s="15">
        <f t="shared" si="102"/>
        <v>40795.713344907403</v>
      </c>
      <c r="T1460" s="15">
        <f t="shared" si="103"/>
        <v>40825.713344907403</v>
      </c>
    </row>
    <row r="1461" spans="1:20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1" t="s">
        <v>8323</v>
      </c>
      <c r="R1461" t="s">
        <v>8326</v>
      </c>
      <c r="S1461" s="15">
        <f t="shared" si="102"/>
        <v>42619.935694444444</v>
      </c>
      <c r="T1461" s="15">
        <f t="shared" si="103"/>
        <v>42643.875</v>
      </c>
    </row>
    <row r="1462" spans="1:20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1" t="s">
        <v>8321</v>
      </c>
      <c r="R1462" t="s">
        <v>8332</v>
      </c>
      <c r="S1462" s="15">
        <f t="shared" si="102"/>
        <v>41719.549131944441</v>
      </c>
      <c r="T1462" s="15">
        <f t="shared" si="103"/>
        <v>41733.916666666664</v>
      </c>
    </row>
    <row r="1463" spans="1:20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1" t="s">
        <v>8323</v>
      </c>
      <c r="R1463" t="s">
        <v>8326</v>
      </c>
      <c r="S1463" s="15">
        <f t="shared" si="102"/>
        <v>42219.915856481486</v>
      </c>
      <c r="T1463" s="15">
        <f t="shared" si="103"/>
        <v>42240.083333333328</v>
      </c>
    </row>
    <row r="1464" spans="1:20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1" t="s">
        <v>8323</v>
      </c>
      <c r="R1464" t="s">
        <v>8326</v>
      </c>
      <c r="S1464" s="15">
        <f t="shared" si="102"/>
        <v>41829.787083333329</v>
      </c>
      <c r="T1464" s="15">
        <f t="shared" si="103"/>
        <v>41859.787083333329</v>
      </c>
    </row>
    <row r="1465" spans="1:20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1" t="s">
        <v>8323</v>
      </c>
      <c r="R1465" t="s">
        <v>8326</v>
      </c>
      <c r="S1465" s="15">
        <f t="shared" si="102"/>
        <v>42524.53800925926</v>
      </c>
      <c r="T1465" s="15">
        <f t="shared" si="103"/>
        <v>42561.957638888889</v>
      </c>
    </row>
    <row r="1466" spans="1:20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1" t="s">
        <v>8323</v>
      </c>
      <c r="R1466" t="s">
        <v>8326</v>
      </c>
      <c r="S1466" s="15">
        <f t="shared" si="102"/>
        <v>42323.562222222223</v>
      </c>
      <c r="T1466" s="15">
        <f t="shared" si="103"/>
        <v>42352</v>
      </c>
    </row>
    <row r="1467" spans="1:20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1" t="s">
        <v>8323</v>
      </c>
      <c r="R1467" t="s">
        <v>8326</v>
      </c>
      <c r="S1467" s="15">
        <f t="shared" si="102"/>
        <v>42143.445219907408</v>
      </c>
      <c r="T1467" s="15">
        <f t="shared" si="103"/>
        <v>42173.445219907408</v>
      </c>
    </row>
    <row r="1468" spans="1:20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1" t="s">
        <v>8323</v>
      </c>
      <c r="R1468" t="s">
        <v>8326</v>
      </c>
      <c r="S1468" s="15">
        <f t="shared" si="102"/>
        <v>41868.924050925925</v>
      </c>
      <c r="T1468" s="15">
        <f t="shared" si="103"/>
        <v>41898.875</v>
      </c>
    </row>
    <row r="1469" spans="1:20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0"/>
        <v>109</v>
      </c>
      <c r="P1469">
        <f t="shared" si="101"/>
        <v>53.41</v>
      </c>
      <c r="Q1469" s="11" t="s">
        <v>8319</v>
      </c>
      <c r="R1469" t="s">
        <v>8320</v>
      </c>
      <c r="S1469" s="15">
        <f t="shared" si="102"/>
        <v>42485.754525462966</v>
      </c>
      <c r="T1469" s="15">
        <f t="shared" si="103"/>
        <v>42515.754525462966</v>
      </c>
    </row>
    <row r="1470" spans="1:20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0"/>
        <v>105</v>
      </c>
      <c r="P1470">
        <f t="shared" si="101"/>
        <v>85.74</v>
      </c>
      <c r="Q1470" s="11" t="s">
        <v>8323</v>
      </c>
      <c r="R1470" t="s">
        <v>8335</v>
      </c>
      <c r="S1470" s="15">
        <f t="shared" si="102"/>
        <v>42025.164780092593</v>
      </c>
      <c r="T1470" s="15">
        <f t="shared" si="103"/>
        <v>42056.458333333328</v>
      </c>
    </row>
    <row r="1471" spans="1:20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1" t="s">
        <v>8323</v>
      </c>
      <c r="R1471" t="s">
        <v>8326</v>
      </c>
      <c r="S1471" s="15">
        <f t="shared" si="102"/>
        <v>42500.041550925926</v>
      </c>
      <c r="T1471" s="15">
        <f t="shared" si="103"/>
        <v>42527.291666666672</v>
      </c>
    </row>
    <row r="1472" spans="1:20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1" t="s">
        <v>8323</v>
      </c>
      <c r="R1472" t="s">
        <v>8326</v>
      </c>
      <c r="S1472" s="15">
        <f t="shared" si="102"/>
        <v>42418.425983796296</v>
      </c>
      <c r="T1472" s="15">
        <f t="shared" si="103"/>
        <v>42478.384317129632</v>
      </c>
    </row>
    <row r="1473" spans="1:20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1" t="s">
        <v>8327</v>
      </c>
      <c r="R1473" t="s">
        <v>8328</v>
      </c>
      <c r="S1473" s="15">
        <f t="shared" si="102"/>
        <v>41731.833124999997</v>
      </c>
      <c r="T1473" s="15">
        <f t="shared" si="103"/>
        <v>41763.290972222225</v>
      </c>
    </row>
    <row r="1474" spans="1:20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0"/>
        <v>108</v>
      </c>
      <c r="P1474">
        <f t="shared" si="101"/>
        <v>40.96</v>
      </c>
      <c r="Q1474" s="11" t="s">
        <v>8327</v>
      </c>
      <c r="R1474" t="s">
        <v>8328</v>
      </c>
      <c r="S1474" s="15">
        <f t="shared" si="102"/>
        <v>41716.632847222223</v>
      </c>
      <c r="T1474" s="15">
        <f t="shared" si="103"/>
        <v>41747.958333333336</v>
      </c>
    </row>
    <row r="1475" spans="1:20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4">ROUND(E1475/D1475*100,0)</f>
        <v>108</v>
      </c>
      <c r="P1475">
        <f t="shared" ref="P1475:P1538" si="105">IFERROR(ROUND(E1475/L1475,2),0)</f>
        <v>41.96</v>
      </c>
      <c r="Q1475" s="11" t="s">
        <v>8327</v>
      </c>
      <c r="R1475" t="s">
        <v>8328</v>
      </c>
      <c r="S1475" s="15">
        <f t="shared" ref="S1475:S1538" si="106">(((J1475/60)/60)/24)+DATE(1970,1,1)</f>
        <v>41593.082002314812</v>
      </c>
      <c r="T1475" s="15">
        <f t="shared" ref="T1475:T1538" si="107">(((I1475/60)/60)/24)+DATE(1970,1,1)</f>
        <v>41623.082002314812</v>
      </c>
    </row>
    <row r="1476" spans="1:20" ht="48" x14ac:dyDescent="0.2">
      <c r="A1476">
        <v>1212</v>
      </c>
      <c r="B1476" s="9" t="s">
        <v>1213</v>
      </c>
      <c r="C1476" s="3" t="s">
        <v>5322</v>
      </c>
      <c r="D1476" s="5">
        <v>2500</v>
      </c>
      <c r="E1476" s="7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104"/>
        <v>129</v>
      </c>
      <c r="P1476">
        <f t="shared" si="105"/>
        <v>38.869999999999997</v>
      </c>
      <c r="Q1476" s="11" t="s">
        <v>8313</v>
      </c>
      <c r="R1476" t="s">
        <v>8314</v>
      </c>
      <c r="S1476" s="15">
        <f t="shared" si="106"/>
        <v>42318.950173611112</v>
      </c>
      <c r="T1476" s="15">
        <f t="shared" si="107"/>
        <v>42335.041666666672</v>
      </c>
    </row>
    <row r="1477" spans="1:20" ht="48" x14ac:dyDescent="0.2">
      <c r="A1477">
        <v>797</v>
      </c>
      <c r="B1477" s="9" t="s">
        <v>798</v>
      </c>
      <c r="C1477" s="3" t="s">
        <v>4907</v>
      </c>
      <c r="D1477" s="5">
        <v>3000</v>
      </c>
      <c r="E1477" s="7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104"/>
        <v>108</v>
      </c>
      <c r="P1477">
        <f t="shared" si="105"/>
        <v>45.44</v>
      </c>
      <c r="Q1477" s="11" t="s">
        <v>8327</v>
      </c>
      <c r="R1477" t="s">
        <v>8331</v>
      </c>
      <c r="S1477" s="15">
        <f t="shared" si="106"/>
        <v>40996.994074074071</v>
      </c>
      <c r="T1477" s="15">
        <f t="shared" si="107"/>
        <v>41028.166666666664</v>
      </c>
    </row>
    <row r="1478" spans="1:20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1" t="s">
        <v>8323</v>
      </c>
      <c r="R1478" t="s">
        <v>8324</v>
      </c>
      <c r="S1478" s="15">
        <f t="shared" si="106"/>
        <v>42177.791909722218</v>
      </c>
      <c r="T1478" s="15">
        <f t="shared" si="107"/>
        <v>42181.958333333328</v>
      </c>
    </row>
    <row r="1479" spans="1:20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1" t="s">
        <v>8316</v>
      </c>
      <c r="R1479" t="s">
        <v>8317</v>
      </c>
      <c r="S1479" s="15">
        <f t="shared" si="106"/>
        <v>42136.75100694444</v>
      </c>
      <c r="T1479" s="15">
        <f t="shared" si="107"/>
        <v>42166.75100694444</v>
      </c>
    </row>
    <row r="1480" spans="1:20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1" t="s">
        <v>8311</v>
      </c>
      <c r="R1480" t="s">
        <v>8333</v>
      </c>
      <c r="S1480" s="15">
        <f t="shared" si="106"/>
        <v>42162.146782407406</v>
      </c>
      <c r="T1480" s="15">
        <f t="shared" si="107"/>
        <v>42176.146782407406</v>
      </c>
    </row>
    <row r="1481" spans="1:20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1" t="s">
        <v>8327</v>
      </c>
      <c r="R1481" t="s">
        <v>8331</v>
      </c>
      <c r="S1481" s="15">
        <f t="shared" si="106"/>
        <v>40691.788055555553</v>
      </c>
      <c r="T1481" s="15">
        <f t="shared" si="107"/>
        <v>40755.290972222225</v>
      </c>
    </row>
    <row r="1482" spans="1:20" ht="48" x14ac:dyDescent="0.2">
      <c r="A1482">
        <v>1188</v>
      </c>
      <c r="B1482" s="9" t="s">
        <v>1189</v>
      </c>
      <c r="C1482" s="3" t="s">
        <v>5298</v>
      </c>
      <c r="D1482" s="5">
        <v>2000</v>
      </c>
      <c r="E1482" s="7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104"/>
        <v>161</v>
      </c>
      <c r="P1482">
        <f t="shared" si="105"/>
        <v>37.78</v>
      </c>
      <c r="Q1482" s="11" t="s">
        <v>8313</v>
      </c>
      <c r="R1482" t="s">
        <v>8314</v>
      </c>
      <c r="S1482" s="15">
        <f t="shared" si="106"/>
        <v>42711.700694444444</v>
      </c>
      <c r="T1482" s="15">
        <f t="shared" si="107"/>
        <v>42732.700694444444</v>
      </c>
    </row>
    <row r="1483" spans="1:20" ht="48" x14ac:dyDescent="0.2">
      <c r="A1483">
        <v>1003</v>
      </c>
      <c r="B1483" s="9" t="s">
        <v>1004</v>
      </c>
      <c r="C1483" s="3" t="s">
        <v>5113</v>
      </c>
      <c r="D1483" s="5">
        <v>20000</v>
      </c>
      <c r="E1483" s="7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104"/>
        <v>16</v>
      </c>
      <c r="P1483">
        <f t="shared" si="105"/>
        <v>214.07</v>
      </c>
      <c r="Q1483" s="11" t="s">
        <v>8308</v>
      </c>
      <c r="R1483" t="s">
        <v>8310</v>
      </c>
      <c r="S1483" s="15">
        <f t="shared" si="106"/>
        <v>42780.709039351852</v>
      </c>
      <c r="T1483" s="15">
        <f t="shared" si="107"/>
        <v>42810.667372685188</v>
      </c>
    </row>
    <row r="1484" spans="1:20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1" t="s">
        <v>8327</v>
      </c>
      <c r="R1484" t="s">
        <v>8328</v>
      </c>
      <c r="S1484" s="15">
        <f t="shared" si="106"/>
        <v>40687.021597222221</v>
      </c>
      <c r="T1484" s="15">
        <f t="shared" si="107"/>
        <v>40729.021597222221</v>
      </c>
    </row>
    <row r="1485" spans="1:20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1" t="s">
        <v>8323</v>
      </c>
      <c r="R1485" t="s">
        <v>8326</v>
      </c>
      <c r="S1485" s="15">
        <f t="shared" si="106"/>
        <v>41852.658310185187</v>
      </c>
      <c r="T1485" s="15">
        <f t="shared" si="107"/>
        <v>41882.658310185187</v>
      </c>
    </row>
    <row r="1486" spans="1:20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1" t="s">
        <v>8327</v>
      </c>
      <c r="R1486" t="s">
        <v>8328</v>
      </c>
      <c r="S1486" s="15">
        <f t="shared" si="106"/>
        <v>40833.633194444446</v>
      </c>
      <c r="T1486" s="15">
        <f t="shared" si="107"/>
        <v>40863.674861111111</v>
      </c>
    </row>
    <row r="1487" spans="1:20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4"/>
        <v>40</v>
      </c>
      <c r="P1487">
        <f t="shared" si="105"/>
        <v>44.44</v>
      </c>
      <c r="Q1487" s="11" t="s">
        <v>8327</v>
      </c>
      <c r="R1487" t="s">
        <v>8328</v>
      </c>
      <c r="S1487" s="15">
        <f t="shared" si="106"/>
        <v>42218.872986111113</v>
      </c>
      <c r="T1487" s="15">
        <f t="shared" si="107"/>
        <v>42244.166666666672</v>
      </c>
    </row>
    <row r="1488" spans="1:20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4"/>
        <v>5</v>
      </c>
      <c r="P1488">
        <f t="shared" si="105"/>
        <v>640</v>
      </c>
      <c r="Q1488" s="11" t="s">
        <v>8319</v>
      </c>
      <c r="R1488" t="s">
        <v>8345</v>
      </c>
      <c r="S1488" s="15">
        <f t="shared" si="106"/>
        <v>42275.720219907409</v>
      </c>
      <c r="T1488" s="15">
        <f t="shared" si="107"/>
        <v>42305.720219907409</v>
      </c>
    </row>
    <row r="1489" spans="1:20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1" t="s">
        <v>8327</v>
      </c>
      <c r="R1489" t="s">
        <v>8341</v>
      </c>
      <c r="S1489" s="15">
        <f t="shared" si="106"/>
        <v>42769.809965277775</v>
      </c>
      <c r="T1489" s="15">
        <f t="shared" si="107"/>
        <v>42799.809965277775</v>
      </c>
    </row>
    <row r="1490" spans="1:20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1" t="s">
        <v>8323</v>
      </c>
      <c r="R1490" t="s">
        <v>8326</v>
      </c>
      <c r="S1490" s="15">
        <f t="shared" si="106"/>
        <v>41950.859560185185</v>
      </c>
      <c r="T1490" s="15">
        <f t="shared" si="107"/>
        <v>41964.204861111109</v>
      </c>
    </row>
    <row r="1491" spans="1:20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1" t="s">
        <v>8327</v>
      </c>
      <c r="R1491" t="s">
        <v>8329</v>
      </c>
      <c r="S1491" s="15">
        <f t="shared" si="106"/>
        <v>42127.069548611107</v>
      </c>
      <c r="T1491" s="15">
        <f t="shared" si="107"/>
        <v>42157.032638888893</v>
      </c>
    </row>
    <row r="1492" spans="1:20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1" t="s">
        <v>8323</v>
      </c>
      <c r="R1492" t="s">
        <v>8335</v>
      </c>
      <c r="S1492" s="15">
        <f t="shared" si="106"/>
        <v>42701.166365740741</v>
      </c>
      <c r="T1492" s="15">
        <f t="shared" si="107"/>
        <v>42749.165972222225</v>
      </c>
    </row>
    <row r="1493" spans="1:20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1" t="s">
        <v>8323</v>
      </c>
      <c r="R1493" t="s">
        <v>8326</v>
      </c>
      <c r="S1493" s="15">
        <f t="shared" si="106"/>
        <v>42422.977418981478</v>
      </c>
      <c r="T1493" s="15">
        <f t="shared" si="107"/>
        <v>42444.875</v>
      </c>
    </row>
    <row r="1494" spans="1:20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1" t="s">
        <v>8323</v>
      </c>
      <c r="R1494" t="s">
        <v>8326</v>
      </c>
      <c r="S1494" s="15">
        <f t="shared" si="106"/>
        <v>42458.641724537039</v>
      </c>
      <c r="T1494" s="15">
        <f t="shared" si="107"/>
        <v>42488.641724537039</v>
      </c>
    </row>
    <row r="1495" spans="1:20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1" t="s">
        <v>8313</v>
      </c>
      <c r="R1495" t="s">
        <v>8353</v>
      </c>
      <c r="S1495" s="15">
        <f t="shared" si="106"/>
        <v>41913.790289351848</v>
      </c>
      <c r="T1495" s="15">
        <f t="shared" si="107"/>
        <v>41973.831956018519</v>
      </c>
    </row>
    <row r="1496" spans="1:20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1" t="s">
        <v>8321</v>
      </c>
      <c r="R1496" t="s">
        <v>8322</v>
      </c>
      <c r="S1496" s="15">
        <f t="shared" si="106"/>
        <v>41099.742800925924</v>
      </c>
      <c r="T1496" s="15">
        <f t="shared" si="107"/>
        <v>41115.742800925924</v>
      </c>
    </row>
    <row r="1497" spans="1:20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1" t="s">
        <v>8308</v>
      </c>
      <c r="R1497" t="s">
        <v>8315</v>
      </c>
      <c r="S1497" s="15">
        <f t="shared" si="106"/>
        <v>42103.160578703704</v>
      </c>
      <c r="T1497" s="15">
        <f t="shared" si="107"/>
        <v>42163.160578703704</v>
      </c>
    </row>
    <row r="1498" spans="1:20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1" t="s">
        <v>8323</v>
      </c>
      <c r="R1498" t="s">
        <v>8326</v>
      </c>
      <c r="S1498" s="15">
        <f t="shared" si="106"/>
        <v>42016.938692129625</v>
      </c>
      <c r="T1498" s="15">
        <f t="shared" si="107"/>
        <v>42046.938692129625</v>
      </c>
    </row>
    <row r="1499" spans="1:20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1" t="s">
        <v>8308</v>
      </c>
      <c r="R1499" t="s">
        <v>8315</v>
      </c>
      <c r="S1499" s="15">
        <f t="shared" si="106"/>
        <v>42524.105462962965</v>
      </c>
      <c r="T1499" s="15">
        <f t="shared" si="107"/>
        <v>42551.416666666672</v>
      </c>
    </row>
    <row r="1500" spans="1:20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1" t="s">
        <v>8308</v>
      </c>
      <c r="R1500" t="s">
        <v>8315</v>
      </c>
      <c r="S1500" s="15">
        <f t="shared" si="106"/>
        <v>42381.866284722222</v>
      </c>
      <c r="T1500" s="15">
        <f t="shared" si="107"/>
        <v>42409.833333333328</v>
      </c>
    </row>
    <row r="1501" spans="1:20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1" t="s">
        <v>8327</v>
      </c>
      <c r="R1501" t="s">
        <v>8331</v>
      </c>
      <c r="S1501" s="15">
        <f t="shared" si="106"/>
        <v>40690.823055555556</v>
      </c>
      <c r="T1501" s="15">
        <f t="shared" si="107"/>
        <v>40740.958333333336</v>
      </c>
    </row>
    <row r="1502" spans="1:20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1" t="s">
        <v>8323</v>
      </c>
      <c r="R1502" t="s">
        <v>8326</v>
      </c>
      <c r="S1502" s="15">
        <f t="shared" si="106"/>
        <v>42545.774189814809</v>
      </c>
      <c r="T1502" s="15">
        <f t="shared" si="107"/>
        <v>42605.774189814809</v>
      </c>
    </row>
    <row r="1503" spans="1:20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1" t="s">
        <v>8323</v>
      </c>
      <c r="R1503" t="s">
        <v>8326</v>
      </c>
      <c r="S1503" s="15">
        <f t="shared" si="106"/>
        <v>42156.510393518518</v>
      </c>
      <c r="T1503" s="15">
        <f t="shared" si="107"/>
        <v>42186.510393518518</v>
      </c>
    </row>
    <row r="1504" spans="1:20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1" t="s">
        <v>8323</v>
      </c>
      <c r="R1504" t="s">
        <v>8324</v>
      </c>
      <c r="S1504" s="15">
        <f t="shared" si="106"/>
        <v>42622.767476851848</v>
      </c>
      <c r="T1504" s="15">
        <f t="shared" si="107"/>
        <v>42652.767476851848</v>
      </c>
    </row>
    <row r="1505" spans="1:20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1" t="s">
        <v>8323</v>
      </c>
      <c r="R1505" t="s">
        <v>8326</v>
      </c>
      <c r="S1505" s="15">
        <f t="shared" si="106"/>
        <v>41937.95344907407</v>
      </c>
      <c r="T1505" s="15">
        <f t="shared" si="107"/>
        <v>41972.995115740734</v>
      </c>
    </row>
    <row r="1506" spans="1:20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1" t="s">
        <v>8327</v>
      </c>
      <c r="R1506" t="s">
        <v>8331</v>
      </c>
      <c r="S1506" s="15">
        <f t="shared" si="106"/>
        <v>40007.704247685186</v>
      </c>
      <c r="T1506" s="15">
        <f t="shared" si="107"/>
        <v>40057.166666666664</v>
      </c>
    </row>
    <row r="1507" spans="1:20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1" t="s">
        <v>8327</v>
      </c>
      <c r="R1507" t="s">
        <v>8330</v>
      </c>
      <c r="S1507" s="15">
        <f t="shared" si="106"/>
        <v>42802.046817129631</v>
      </c>
      <c r="T1507" s="15">
        <f t="shared" si="107"/>
        <v>42835.84375</v>
      </c>
    </row>
    <row r="1508" spans="1:20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1" t="s">
        <v>8313</v>
      </c>
      <c r="R1508" t="s">
        <v>8314</v>
      </c>
      <c r="S1508" s="15">
        <f t="shared" si="106"/>
        <v>42627.253263888888</v>
      </c>
      <c r="T1508" s="15">
        <f t="shared" si="107"/>
        <v>42657.253263888888</v>
      </c>
    </row>
    <row r="1509" spans="1:20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1" t="s">
        <v>8323</v>
      </c>
      <c r="R1509" t="s">
        <v>8326</v>
      </c>
      <c r="S1509" s="15">
        <f t="shared" si="106"/>
        <v>42270.582141203704</v>
      </c>
      <c r="T1509" s="15">
        <f t="shared" si="107"/>
        <v>42301.895138888889</v>
      </c>
    </row>
    <row r="1510" spans="1:20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1" t="s">
        <v>8323</v>
      </c>
      <c r="R1510" t="s">
        <v>8326</v>
      </c>
      <c r="S1510" s="15">
        <f t="shared" si="106"/>
        <v>42052.949814814812</v>
      </c>
      <c r="T1510" s="15">
        <f t="shared" si="107"/>
        <v>42082.908148148148</v>
      </c>
    </row>
    <row r="1511" spans="1:20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4"/>
        <v>124</v>
      </c>
      <c r="P1511">
        <f t="shared" si="105"/>
        <v>50.9</v>
      </c>
      <c r="Q1511" s="11" t="s">
        <v>8323</v>
      </c>
      <c r="R1511" t="s">
        <v>8326</v>
      </c>
      <c r="S1511" s="15">
        <f t="shared" si="106"/>
        <v>41772.105937500004</v>
      </c>
      <c r="T1511" s="15">
        <f t="shared" si="107"/>
        <v>41803.916666666664</v>
      </c>
    </row>
    <row r="1512" spans="1:20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4"/>
        <v>104</v>
      </c>
      <c r="P1512">
        <f t="shared" si="105"/>
        <v>70.569999999999993</v>
      </c>
      <c r="Q1512" s="11" t="s">
        <v>8323</v>
      </c>
      <c r="R1512" t="s">
        <v>8326</v>
      </c>
      <c r="S1512" s="15">
        <f t="shared" si="106"/>
        <v>42675.832465277781</v>
      </c>
      <c r="T1512" s="15">
        <f t="shared" si="107"/>
        <v>42705.332638888889</v>
      </c>
    </row>
    <row r="1513" spans="1:20" ht="48" x14ac:dyDescent="0.2">
      <c r="A1513">
        <v>3696</v>
      </c>
      <c r="B1513" s="9" t="s">
        <v>3693</v>
      </c>
      <c r="C1513" s="3" t="s">
        <v>7806</v>
      </c>
      <c r="D1513" s="5">
        <v>2000</v>
      </c>
      <c r="E1513" s="7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 t="shared" si="104"/>
        <v>155</v>
      </c>
      <c r="P1513">
        <f t="shared" si="105"/>
        <v>39.74</v>
      </c>
      <c r="Q1513" s="11" t="s">
        <v>8323</v>
      </c>
      <c r="R1513" t="s">
        <v>8326</v>
      </c>
      <c r="S1513" s="15">
        <f t="shared" si="106"/>
        <v>41988.617083333331</v>
      </c>
      <c r="T1513" s="15">
        <f t="shared" si="107"/>
        <v>42048.617083333331</v>
      </c>
    </row>
    <row r="1514" spans="1:20" ht="48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04"/>
        <v>103</v>
      </c>
      <c r="P1514">
        <f t="shared" si="105"/>
        <v>88.57</v>
      </c>
      <c r="Q1514" s="11" t="s">
        <v>8321</v>
      </c>
      <c r="R1514" t="s">
        <v>8343</v>
      </c>
      <c r="S1514" s="15">
        <f t="shared" si="106"/>
        <v>40861.27416666667</v>
      </c>
      <c r="T1514" s="15">
        <f t="shared" si="107"/>
        <v>40921.27416666667</v>
      </c>
    </row>
    <row r="1515" spans="1:20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1" t="s">
        <v>8323</v>
      </c>
      <c r="R1515" t="s">
        <v>8326</v>
      </c>
      <c r="S1515" s="15">
        <f t="shared" si="106"/>
        <v>42312.792662037042</v>
      </c>
      <c r="T1515" s="15">
        <f t="shared" si="107"/>
        <v>42342.792662037042</v>
      </c>
    </row>
    <row r="1516" spans="1:20" ht="32" x14ac:dyDescent="0.2">
      <c r="A1516">
        <v>1310</v>
      </c>
      <c r="B1516" s="9" t="s">
        <v>1311</v>
      </c>
      <c r="C1516" s="3" t="s">
        <v>5420</v>
      </c>
      <c r="D1516" s="5">
        <v>20000</v>
      </c>
      <c r="E1516" s="7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 t="shared" si="104"/>
        <v>16</v>
      </c>
      <c r="P1516">
        <f t="shared" si="105"/>
        <v>129.16999999999999</v>
      </c>
      <c r="Q1516" s="11" t="s">
        <v>8308</v>
      </c>
      <c r="R1516" t="s">
        <v>8310</v>
      </c>
      <c r="S1516" s="15">
        <f t="shared" si="106"/>
        <v>42556.667245370365</v>
      </c>
      <c r="T1516" s="15">
        <f t="shared" si="107"/>
        <v>42601.667245370365</v>
      </c>
    </row>
    <row r="1517" spans="1:20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1" t="s">
        <v>8323</v>
      </c>
      <c r="R1517" t="s">
        <v>8326</v>
      </c>
      <c r="S1517" s="15">
        <f t="shared" si="106"/>
        <v>42173.970127314817</v>
      </c>
      <c r="T1517" s="15">
        <f t="shared" si="107"/>
        <v>42203.970127314817</v>
      </c>
    </row>
    <row r="1518" spans="1:20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1" t="s">
        <v>8323</v>
      </c>
      <c r="R1518" t="s">
        <v>8326</v>
      </c>
      <c r="S1518" s="15">
        <f t="shared" si="106"/>
        <v>41921.375532407408</v>
      </c>
      <c r="T1518" s="15">
        <f t="shared" si="107"/>
        <v>41951.417199074072</v>
      </c>
    </row>
    <row r="1519" spans="1:20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1" t="s">
        <v>8323</v>
      </c>
      <c r="R1519" t="s">
        <v>8326</v>
      </c>
      <c r="S1519" s="15">
        <f t="shared" si="106"/>
        <v>42050.008368055554</v>
      </c>
      <c r="T1519" s="15">
        <f t="shared" si="107"/>
        <v>42076.290972222225</v>
      </c>
    </row>
    <row r="1520" spans="1:20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1" t="s">
        <v>8323</v>
      </c>
      <c r="R1520" t="s">
        <v>8326</v>
      </c>
      <c r="S1520" s="15">
        <f t="shared" si="106"/>
        <v>42125.772812499999</v>
      </c>
      <c r="T1520" s="15">
        <f t="shared" si="107"/>
        <v>42155.772812499999</v>
      </c>
    </row>
    <row r="1521" spans="1:20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1" t="s">
        <v>8323</v>
      </c>
      <c r="R1521" t="s">
        <v>8326</v>
      </c>
      <c r="S1521" s="15">
        <f t="shared" si="106"/>
        <v>42157.652511574073</v>
      </c>
      <c r="T1521" s="15">
        <f t="shared" si="107"/>
        <v>42187.652511574073</v>
      </c>
    </row>
    <row r="1522" spans="1:20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1" t="s">
        <v>8311</v>
      </c>
      <c r="R1522" t="s">
        <v>8333</v>
      </c>
      <c r="S1522" s="15">
        <f t="shared" si="106"/>
        <v>41213.254687499997</v>
      </c>
      <c r="T1522" s="15">
        <f t="shared" si="107"/>
        <v>41243.416666666664</v>
      </c>
    </row>
    <row r="1523" spans="1:20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1" t="s">
        <v>8316</v>
      </c>
      <c r="R1523" t="s">
        <v>8317</v>
      </c>
      <c r="S1523" s="15">
        <f t="shared" si="106"/>
        <v>42773.005243055552</v>
      </c>
      <c r="T1523" s="15">
        <f t="shared" si="107"/>
        <v>42787.005243055552</v>
      </c>
    </row>
    <row r="1524" spans="1:20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1" t="s">
        <v>8323</v>
      </c>
      <c r="R1524" t="s">
        <v>8326</v>
      </c>
      <c r="S1524" s="15">
        <f t="shared" si="106"/>
        <v>42055.277199074073</v>
      </c>
      <c r="T1524" s="15">
        <f t="shared" si="107"/>
        <v>42082.610416666663</v>
      </c>
    </row>
    <row r="1525" spans="1:20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1" t="s">
        <v>8327</v>
      </c>
      <c r="R1525" t="s">
        <v>8338</v>
      </c>
      <c r="S1525" s="15">
        <f t="shared" si="106"/>
        <v>40939.761782407404</v>
      </c>
      <c r="T1525" s="15">
        <f t="shared" si="107"/>
        <v>40984.165972222225</v>
      </c>
    </row>
    <row r="1526" spans="1:20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1" t="s">
        <v>8308</v>
      </c>
      <c r="R1526" t="s">
        <v>8310</v>
      </c>
      <c r="S1526" s="15">
        <f t="shared" si="106"/>
        <v>41955.002488425926</v>
      </c>
      <c r="T1526" s="15">
        <f t="shared" si="107"/>
        <v>42005.002488425926</v>
      </c>
    </row>
    <row r="1527" spans="1:20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1" t="s">
        <v>8323</v>
      </c>
      <c r="R1527" t="s">
        <v>8326</v>
      </c>
      <c r="S1527" s="15">
        <f t="shared" si="106"/>
        <v>42270.7269212963</v>
      </c>
      <c r="T1527" s="15">
        <f t="shared" si="107"/>
        <v>42306.167361111111</v>
      </c>
    </row>
    <row r="1528" spans="1:20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4"/>
        <v>109</v>
      </c>
      <c r="P1528">
        <f t="shared" si="105"/>
        <v>160.79</v>
      </c>
      <c r="Q1528" s="11" t="s">
        <v>8327</v>
      </c>
      <c r="R1528" t="s">
        <v>8331</v>
      </c>
      <c r="S1528" s="15">
        <f t="shared" si="106"/>
        <v>42087.803310185183</v>
      </c>
      <c r="T1528" s="15">
        <f t="shared" si="107"/>
        <v>42121.716666666667</v>
      </c>
    </row>
    <row r="1529" spans="1:20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4"/>
        <v>102</v>
      </c>
      <c r="P1529">
        <f t="shared" si="105"/>
        <v>33.94</v>
      </c>
      <c r="Q1529" s="11" t="s">
        <v>8323</v>
      </c>
      <c r="R1529" t="s">
        <v>8326</v>
      </c>
      <c r="S1529" s="15">
        <f t="shared" si="106"/>
        <v>42192.64707175926</v>
      </c>
      <c r="T1529" s="15">
        <f t="shared" si="107"/>
        <v>42222.64707175926</v>
      </c>
    </row>
    <row r="1530" spans="1:20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1" t="s">
        <v>8323</v>
      </c>
      <c r="R1530" t="s">
        <v>8326</v>
      </c>
      <c r="S1530" s="15">
        <f t="shared" si="106"/>
        <v>42380.884872685187</v>
      </c>
      <c r="T1530" s="15">
        <f t="shared" si="107"/>
        <v>42398.249305555553</v>
      </c>
    </row>
    <row r="1531" spans="1:20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1" t="s">
        <v>8323</v>
      </c>
      <c r="R1531" t="s">
        <v>8326</v>
      </c>
      <c r="S1531" s="15">
        <f t="shared" si="106"/>
        <v>41878.946574074071</v>
      </c>
      <c r="T1531" s="15">
        <f t="shared" si="107"/>
        <v>41908.946574074071</v>
      </c>
    </row>
    <row r="1532" spans="1:20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4"/>
        <v>122</v>
      </c>
      <c r="P1532">
        <f t="shared" si="105"/>
        <v>49.11</v>
      </c>
      <c r="Q1532" s="11" t="s">
        <v>8327</v>
      </c>
      <c r="R1532" t="s">
        <v>8331</v>
      </c>
      <c r="S1532" s="15">
        <f t="shared" si="106"/>
        <v>41730.998402777775</v>
      </c>
      <c r="T1532" s="15">
        <f t="shared" si="107"/>
        <v>41760.998402777775</v>
      </c>
    </row>
    <row r="1533" spans="1:20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1" t="s">
        <v>8323</v>
      </c>
      <c r="R1533" t="s">
        <v>8326</v>
      </c>
      <c r="S1533" s="15">
        <f t="shared" si="106"/>
        <v>41829.734259259261</v>
      </c>
      <c r="T1533" s="15">
        <f t="shared" si="107"/>
        <v>41874.734259259261</v>
      </c>
    </row>
    <row r="1534" spans="1:20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4"/>
        <v>61</v>
      </c>
      <c r="P1534">
        <f t="shared" si="105"/>
        <v>179.12</v>
      </c>
      <c r="Q1534" s="11" t="s">
        <v>8323</v>
      </c>
      <c r="R1534" t="s">
        <v>8326</v>
      </c>
      <c r="S1534" s="15">
        <f t="shared" si="106"/>
        <v>42235.117476851854</v>
      </c>
      <c r="T1534" s="15">
        <f t="shared" si="107"/>
        <v>42275.117476851854</v>
      </c>
    </row>
    <row r="1535" spans="1:20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1" t="s">
        <v>8321</v>
      </c>
      <c r="R1535" t="s">
        <v>8322</v>
      </c>
      <c r="S1535" s="15">
        <f t="shared" si="106"/>
        <v>41674.08494212963</v>
      </c>
      <c r="T1535" s="15">
        <f t="shared" si="107"/>
        <v>41704.08494212963</v>
      </c>
    </row>
    <row r="1536" spans="1:20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1" t="s">
        <v>8321</v>
      </c>
      <c r="R1536" t="s">
        <v>8322</v>
      </c>
      <c r="S1536" s="15">
        <f t="shared" si="106"/>
        <v>42047.128564814819</v>
      </c>
      <c r="T1536" s="15">
        <f t="shared" si="107"/>
        <v>42077.086898148147</v>
      </c>
    </row>
    <row r="1537" spans="1:21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1" t="s">
        <v>8323</v>
      </c>
      <c r="R1537" t="s">
        <v>8326</v>
      </c>
      <c r="S1537" s="15">
        <f t="shared" si="106"/>
        <v>42056.013124999998</v>
      </c>
      <c r="T1537" s="15">
        <f t="shared" si="107"/>
        <v>42075.166666666672</v>
      </c>
    </row>
    <row r="1538" spans="1:21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4"/>
        <v>101</v>
      </c>
      <c r="P1538">
        <f t="shared" si="105"/>
        <v>178.53</v>
      </c>
      <c r="Q1538" s="11" t="s">
        <v>8323</v>
      </c>
      <c r="R1538" t="s">
        <v>8324</v>
      </c>
      <c r="S1538" s="15">
        <f t="shared" si="106"/>
        <v>42398.849259259259</v>
      </c>
      <c r="T1538" s="15">
        <f t="shared" si="107"/>
        <v>42430.249305555553</v>
      </c>
    </row>
    <row r="1539" spans="1:21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8">ROUND(E1539/D1539*100,0)</f>
        <v>101</v>
      </c>
      <c r="P1539">
        <f t="shared" ref="P1539:P1602" si="109">IFERROR(ROUND(E1539/L1539,2),0)</f>
        <v>116.73</v>
      </c>
      <c r="Q1539" s="11" t="s">
        <v>8323</v>
      </c>
      <c r="R1539" t="s">
        <v>8324</v>
      </c>
      <c r="S1539" s="15">
        <f t="shared" ref="S1539:S1602" si="110">(((J1539/60)/60)/24)+DATE(1970,1,1)</f>
        <v>42360.212025462963</v>
      </c>
      <c r="T1539" s="15">
        <f t="shared" ref="T1539:T1602" si="111">(((I1539/60)/60)/24)+DATE(1970,1,1)</f>
        <v>42390.212025462963</v>
      </c>
    </row>
    <row r="1540" spans="1:21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1" t="s">
        <v>8323</v>
      </c>
      <c r="R1540" t="s">
        <v>8326</v>
      </c>
      <c r="S1540" s="15">
        <f t="shared" si="110"/>
        <v>41862.864675925928</v>
      </c>
      <c r="T1540" s="15">
        <f t="shared" si="111"/>
        <v>41876.864675925928</v>
      </c>
    </row>
    <row r="1541" spans="1:21" ht="48" x14ac:dyDescent="0.2">
      <c r="A1541">
        <v>3437</v>
      </c>
      <c r="B1541" s="9" t="s">
        <v>3436</v>
      </c>
      <c r="C1541" s="3" t="s">
        <v>7547</v>
      </c>
      <c r="D1541" s="5">
        <v>3000</v>
      </c>
      <c r="E1541" s="7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>
        <f t="shared" si="108"/>
        <v>101</v>
      </c>
      <c r="P1541">
        <f t="shared" si="109"/>
        <v>84.17</v>
      </c>
      <c r="Q1541" s="11" t="s">
        <v>8323</v>
      </c>
      <c r="R1541" t="s">
        <v>8326</v>
      </c>
      <c r="S1541" s="15">
        <f t="shared" si="110"/>
        <v>42205.710879629631</v>
      </c>
      <c r="T1541" s="15">
        <f t="shared" si="111"/>
        <v>42235.710879629631</v>
      </c>
    </row>
    <row r="1542" spans="1:21" ht="16" x14ac:dyDescent="0.2">
      <c r="A1542">
        <v>3467</v>
      </c>
      <c r="B1542" s="9" t="s">
        <v>3466</v>
      </c>
      <c r="C1542" s="3" t="s">
        <v>7577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 t="shared" si="108"/>
        <v>101</v>
      </c>
      <c r="P1542">
        <f t="shared" si="109"/>
        <v>64.47</v>
      </c>
      <c r="Q1542" s="11" t="s">
        <v>8323</v>
      </c>
      <c r="R1542" t="s">
        <v>8326</v>
      </c>
      <c r="S1542" s="15">
        <f t="shared" si="110"/>
        <v>42053.671666666662</v>
      </c>
      <c r="T1542" s="15">
        <f t="shared" si="111"/>
        <v>42083.630000000005</v>
      </c>
    </row>
    <row r="1543" spans="1:21" ht="48" x14ac:dyDescent="0.2">
      <c r="A1543">
        <v>210</v>
      </c>
      <c r="B1543" s="9" t="s">
        <v>212</v>
      </c>
      <c r="C1543" s="3" t="s">
        <v>4320</v>
      </c>
      <c r="D1543" s="5">
        <v>12000</v>
      </c>
      <c r="E1543" s="7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 t="shared" si="108"/>
        <v>25</v>
      </c>
      <c r="P1543">
        <f t="shared" si="109"/>
        <v>91.82</v>
      </c>
      <c r="Q1543" s="11" t="s">
        <v>8321</v>
      </c>
      <c r="R1543" t="s">
        <v>8325</v>
      </c>
      <c r="S1543" s="15">
        <f t="shared" si="110"/>
        <v>42249.064722222218</v>
      </c>
      <c r="T1543" s="15">
        <f t="shared" si="111"/>
        <v>42278.208333333328</v>
      </c>
    </row>
    <row r="1544" spans="1:21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1" t="s">
        <v>8327</v>
      </c>
      <c r="R1544" t="s">
        <v>8331</v>
      </c>
      <c r="S1544" s="15">
        <f t="shared" si="110"/>
        <v>40978.125046296293</v>
      </c>
      <c r="T1544" s="15">
        <f t="shared" si="111"/>
        <v>41038.083379629628</v>
      </c>
    </row>
    <row r="1545" spans="1:21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1" t="s">
        <v>8327</v>
      </c>
      <c r="R1545" t="s">
        <v>8331</v>
      </c>
      <c r="S1545" s="15">
        <f t="shared" si="110"/>
        <v>42094.236481481479</v>
      </c>
      <c r="T1545" s="15">
        <f t="shared" si="111"/>
        <v>42115.236481481479</v>
      </c>
    </row>
    <row r="1546" spans="1:21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1" t="s">
        <v>8308</v>
      </c>
      <c r="R1546" t="s">
        <v>8310</v>
      </c>
      <c r="S1546" s="15">
        <f t="shared" si="110"/>
        <v>42209.593692129631</v>
      </c>
      <c r="T1546" s="15">
        <f t="shared" si="111"/>
        <v>42239.593692129631</v>
      </c>
    </row>
    <row r="1547" spans="1:21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1" t="s">
        <v>8323</v>
      </c>
      <c r="R1547" t="s">
        <v>8326</v>
      </c>
      <c r="S1547" s="15">
        <f t="shared" si="110"/>
        <v>42754.693842592591</v>
      </c>
      <c r="T1547" s="15">
        <f t="shared" si="111"/>
        <v>42782.958333333328</v>
      </c>
    </row>
    <row r="1548" spans="1:21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1" t="s">
        <v>8321</v>
      </c>
      <c r="R1548" t="s">
        <v>8322</v>
      </c>
      <c r="S1548" s="15">
        <f t="shared" si="110"/>
        <v>40638.162465277775</v>
      </c>
      <c r="T1548" s="15">
        <f t="shared" si="111"/>
        <v>40672.249305555553</v>
      </c>
    </row>
    <row r="1549" spans="1:21" ht="48" x14ac:dyDescent="0.2">
      <c r="A1549">
        <v>3785</v>
      </c>
      <c r="B1549" s="9" t="s">
        <v>3782</v>
      </c>
      <c r="C1549" s="3" t="s">
        <v>7895</v>
      </c>
      <c r="D1549" s="5">
        <v>2000</v>
      </c>
      <c r="E1549" s="7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108"/>
        <v>151</v>
      </c>
      <c r="P1549">
        <f t="shared" si="109"/>
        <v>100.5</v>
      </c>
      <c r="Q1549" s="11" t="s">
        <v>8323</v>
      </c>
      <c r="R1549" t="s">
        <v>8335</v>
      </c>
      <c r="S1549" s="15">
        <f t="shared" si="110"/>
        <v>42548.63853009259</v>
      </c>
      <c r="T1549" s="15">
        <f t="shared" si="111"/>
        <v>42584.418749999997</v>
      </c>
      <c r="U1549">
        <f>YEAR(S1549)</f>
        <v>2016</v>
      </c>
    </row>
    <row r="1550" spans="1:21" ht="48" x14ac:dyDescent="0.2">
      <c r="A1550">
        <v>10</v>
      </c>
      <c r="B1550" s="9" t="s">
        <v>12</v>
      </c>
      <c r="C1550" s="3" t="s">
        <v>4121</v>
      </c>
      <c r="D1550" s="5">
        <v>3000</v>
      </c>
      <c r="E1550" s="7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108"/>
        <v>101</v>
      </c>
      <c r="P1550">
        <f t="shared" si="109"/>
        <v>158.68</v>
      </c>
      <c r="Q1550" s="11" t="s">
        <v>8321</v>
      </c>
      <c r="R1550" t="s">
        <v>8332</v>
      </c>
      <c r="S1550" s="15">
        <f t="shared" si="110"/>
        <v>41780.068043981482</v>
      </c>
      <c r="T1550" s="15">
        <f t="shared" si="111"/>
        <v>41815.068043981482</v>
      </c>
    </row>
    <row r="1551" spans="1:21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1" t="s">
        <v>8308</v>
      </c>
      <c r="R1551" t="s">
        <v>8310</v>
      </c>
      <c r="S1551" s="15">
        <f t="shared" si="110"/>
        <v>42675.690393518518</v>
      </c>
      <c r="T1551" s="15">
        <f t="shared" si="111"/>
        <v>42705.732060185182</v>
      </c>
    </row>
    <row r="1552" spans="1:21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1" t="s">
        <v>8311</v>
      </c>
      <c r="R1552" t="s">
        <v>8333</v>
      </c>
      <c r="S1552" s="15">
        <f t="shared" si="110"/>
        <v>41598.420046296298</v>
      </c>
      <c r="T1552" s="15">
        <f t="shared" si="111"/>
        <v>41628.420046296298</v>
      </c>
    </row>
    <row r="1553" spans="1:20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1" t="s">
        <v>8327</v>
      </c>
      <c r="R1553" t="s">
        <v>8328</v>
      </c>
      <c r="S1553" s="15">
        <f t="shared" si="110"/>
        <v>41453.076319444444</v>
      </c>
      <c r="T1553" s="15">
        <f t="shared" si="111"/>
        <v>41488.076319444444</v>
      </c>
    </row>
    <row r="1554" spans="1:20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1" t="s">
        <v>8323</v>
      </c>
      <c r="R1554" t="s">
        <v>8326</v>
      </c>
      <c r="S1554" s="15">
        <f t="shared" si="110"/>
        <v>42429.991724537031</v>
      </c>
      <c r="T1554" s="15">
        <f t="shared" si="111"/>
        <v>42459.950057870374</v>
      </c>
    </row>
    <row r="1555" spans="1:20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1" t="s">
        <v>8327</v>
      </c>
      <c r="R1555" t="s">
        <v>8341</v>
      </c>
      <c r="S1555" s="15">
        <f t="shared" si="110"/>
        <v>42039.951087962967</v>
      </c>
      <c r="T1555" s="15">
        <f t="shared" si="111"/>
        <v>42069.951087962967</v>
      </c>
    </row>
    <row r="1556" spans="1:20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1" t="s">
        <v>8327</v>
      </c>
      <c r="R1556" t="s">
        <v>8331</v>
      </c>
      <c r="S1556" s="15">
        <f t="shared" si="110"/>
        <v>41626.916284722225</v>
      </c>
      <c r="T1556" s="15">
        <f t="shared" si="111"/>
        <v>41647.088888888888</v>
      </c>
    </row>
    <row r="1557" spans="1:20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1" t="s">
        <v>8323</v>
      </c>
      <c r="R1557" t="s">
        <v>8326</v>
      </c>
      <c r="S1557" s="15">
        <f t="shared" si="110"/>
        <v>42436.509108796294</v>
      </c>
      <c r="T1557" s="15">
        <f t="shared" si="111"/>
        <v>42471.467442129629</v>
      </c>
    </row>
    <row r="1558" spans="1:20" ht="32" x14ac:dyDescent="0.2">
      <c r="A1558">
        <v>3623</v>
      </c>
      <c r="B1558" s="9" t="s">
        <v>3621</v>
      </c>
      <c r="C1558" s="3" t="s">
        <v>7733</v>
      </c>
      <c r="D1558" s="5">
        <v>2500</v>
      </c>
      <c r="E1558" s="7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>
        <f t="shared" si="108"/>
        <v>120</v>
      </c>
      <c r="P1558">
        <f t="shared" si="109"/>
        <v>88.24</v>
      </c>
      <c r="Q1558" s="11" t="s">
        <v>8323</v>
      </c>
      <c r="R1558" t="s">
        <v>8326</v>
      </c>
      <c r="S1558" s="15">
        <f t="shared" si="110"/>
        <v>41828.736921296295</v>
      </c>
      <c r="T1558" s="15">
        <f t="shared" si="111"/>
        <v>41846.291666666664</v>
      </c>
    </row>
    <row r="1559" spans="1:20" ht="48" x14ac:dyDescent="0.2">
      <c r="A1559">
        <v>3754</v>
      </c>
      <c r="B1559" s="9" t="s">
        <v>3751</v>
      </c>
      <c r="C1559" s="3" t="s">
        <v>7864</v>
      </c>
      <c r="D1559" s="5">
        <v>2500</v>
      </c>
      <c r="E1559" s="7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>
        <f t="shared" si="108"/>
        <v>120</v>
      </c>
      <c r="P1559">
        <f t="shared" si="109"/>
        <v>111.11</v>
      </c>
      <c r="Q1559" s="11" t="s">
        <v>8323</v>
      </c>
      <c r="R1559" t="s">
        <v>8335</v>
      </c>
      <c r="S1559" s="15">
        <f t="shared" si="110"/>
        <v>41808.881215277775</v>
      </c>
      <c r="T1559" s="15">
        <f t="shared" si="111"/>
        <v>41846.207638888889</v>
      </c>
    </row>
    <row r="1560" spans="1:20" ht="48" x14ac:dyDescent="0.2">
      <c r="A1560">
        <v>3780</v>
      </c>
      <c r="B1560" s="9" t="s">
        <v>3777</v>
      </c>
      <c r="C1560" s="3" t="s">
        <v>7890</v>
      </c>
      <c r="D1560" s="5">
        <v>2500</v>
      </c>
      <c r="E1560" s="7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 t="shared" si="108"/>
        <v>120</v>
      </c>
      <c r="P1560">
        <f t="shared" si="109"/>
        <v>100</v>
      </c>
      <c r="Q1560" s="11" t="s">
        <v>8323</v>
      </c>
      <c r="R1560" t="s">
        <v>8335</v>
      </c>
      <c r="S1560" s="15">
        <f t="shared" si="110"/>
        <v>42166.219733796301</v>
      </c>
      <c r="T1560" s="15">
        <f t="shared" si="111"/>
        <v>42198.837499999994</v>
      </c>
    </row>
    <row r="1561" spans="1:20" ht="48" x14ac:dyDescent="0.2">
      <c r="A1561">
        <v>1857</v>
      </c>
      <c r="B1561" s="9" t="s">
        <v>1858</v>
      </c>
      <c r="C1561" s="3" t="s">
        <v>5967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>
        <f t="shared" si="108"/>
        <v>100</v>
      </c>
      <c r="P1561">
        <f t="shared" si="109"/>
        <v>136.36000000000001</v>
      </c>
      <c r="Q1561" s="11" t="s">
        <v>8327</v>
      </c>
      <c r="R1561" t="s">
        <v>8331</v>
      </c>
      <c r="S1561" s="15">
        <f t="shared" si="110"/>
        <v>41864.76866898148</v>
      </c>
      <c r="T1561" s="15">
        <f t="shared" si="111"/>
        <v>41894.76866898148</v>
      </c>
    </row>
    <row r="1562" spans="1:20" ht="48" x14ac:dyDescent="0.2">
      <c r="A1562">
        <v>2097</v>
      </c>
      <c r="B1562" s="9" t="s">
        <v>2098</v>
      </c>
      <c r="C1562" s="3" t="s">
        <v>6207</v>
      </c>
      <c r="D1562" s="5">
        <v>3000</v>
      </c>
      <c r="E1562" s="7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>
        <f t="shared" si="108"/>
        <v>100</v>
      </c>
      <c r="P1562">
        <f t="shared" si="109"/>
        <v>78.95</v>
      </c>
      <c r="Q1562" s="11" t="s">
        <v>8327</v>
      </c>
      <c r="R1562" t="s">
        <v>8328</v>
      </c>
      <c r="S1562" s="15">
        <f t="shared" si="110"/>
        <v>40818.58489583333</v>
      </c>
      <c r="T1562" s="15">
        <f t="shared" si="111"/>
        <v>40878.626562500001</v>
      </c>
    </row>
    <row r="1563" spans="1:20" ht="32" x14ac:dyDescent="0.2">
      <c r="A1563">
        <v>2830</v>
      </c>
      <c r="B1563" s="9" t="s">
        <v>2830</v>
      </c>
      <c r="C1563" s="3" t="s">
        <v>6940</v>
      </c>
      <c r="D1563" s="5">
        <v>3000</v>
      </c>
      <c r="E1563" s="7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>
        <f t="shared" si="108"/>
        <v>100</v>
      </c>
      <c r="P1563">
        <f t="shared" si="109"/>
        <v>272.73</v>
      </c>
      <c r="Q1563" s="11" t="s">
        <v>8323</v>
      </c>
      <c r="R1563" t="s">
        <v>8326</v>
      </c>
      <c r="S1563" s="15">
        <f t="shared" si="110"/>
        <v>41758.839675925927</v>
      </c>
      <c r="T1563" s="15">
        <f t="shared" si="111"/>
        <v>41771.165972222225</v>
      </c>
    </row>
    <row r="1564" spans="1:20" ht="48" x14ac:dyDescent="0.2">
      <c r="A1564">
        <v>3375</v>
      </c>
      <c r="B1564" s="9" t="s">
        <v>3374</v>
      </c>
      <c r="C1564" s="3" t="s">
        <v>7485</v>
      </c>
      <c r="D1564" s="5">
        <v>3000</v>
      </c>
      <c r="E1564" s="7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 t="shared" si="108"/>
        <v>100</v>
      </c>
      <c r="P1564">
        <f t="shared" si="109"/>
        <v>176.47</v>
      </c>
      <c r="Q1564" s="11" t="s">
        <v>8323</v>
      </c>
      <c r="R1564" t="s">
        <v>8326</v>
      </c>
      <c r="S1564" s="15">
        <f t="shared" si="110"/>
        <v>41765.610798611109</v>
      </c>
      <c r="T1564" s="15">
        <f t="shared" si="111"/>
        <v>41777.610798611109</v>
      </c>
    </row>
    <row r="1565" spans="1:20" ht="48" x14ac:dyDescent="0.2">
      <c r="A1565">
        <v>3412</v>
      </c>
      <c r="B1565" s="9" t="s">
        <v>3411</v>
      </c>
      <c r="C1565" s="3" t="s">
        <v>7522</v>
      </c>
      <c r="D1565" s="5">
        <v>3000</v>
      </c>
      <c r="E1565" s="7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>
        <f t="shared" si="108"/>
        <v>100</v>
      </c>
      <c r="P1565">
        <f t="shared" si="109"/>
        <v>115.38</v>
      </c>
      <c r="Q1565" s="11" t="s">
        <v>8323</v>
      </c>
      <c r="R1565" t="s">
        <v>8326</v>
      </c>
      <c r="S1565" s="15">
        <f t="shared" si="110"/>
        <v>41879.959050925929</v>
      </c>
      <c r="T1565" s="15">
        <f t="shared" si="111"/>
        <v>41909.959050925929</v>
      </c>
    </row>
    <row r="1566" spans="1:20" ht="48" x14ac:dyDescent="0.2">
      <c r="A1566">
        <v>166</v>
      </c>
      <c r="B1566" s="9" t="s">
        <v>168</v>
      </c>
      <c r="C1566" s="3" t="s">
        <v>4276</v>
      </c>
      <c r="D1566" s="5">
        <v>5000</v>
      </c>
      <c r="E1566" s="7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 t="shared" si="108"/>
        <v>60</v>
      </c>
      <c r="P1566">
        <f t="shared" si="109"/>
        <v>3000</v>
      </c>
      <c r="Q1566" s="11" t="s">
        <v>8321</v>
      </c>
      <c r="R1566" t="s">
        <v>8325</v>
      </c>
      <c r="S1566" s="15">
        <f t="shared" si="110"/>
        <v>42721.075949074075</v>
      </c>
      <c r="T1566" s="15">
        <f t="shared" si="111"/>
        <v>42751.075949074075</v>
      </c>
    </row>
    <row r="1567" spans="1:20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1" t="s">
        <v>8321</v>
      </c>
      <c r="R1567" t="s">
        <v>8339</v>
      </c>
      <c r="S1567" s="15">
        <f t="shared" si="110"/>
        <v>40858.762141203704</v>
      </c>
      <c r="T1567" s="15">
        <f t="shared" si="111"/>
        <v>40900.762141203704</v>
      </c>
    </row>
    <row r="1568" spans="1:20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1" t="s">
        <v>8323</v>
      </c>
      <c r="R1568" t="s">
        <v>8326</v>
      </c>
      <c r="S1568" s="15">
        <f t="shared" si="110"/>
        <v>41939.8122337963</v>
      </c>
      <c r="T1568" s="15">
        <f t="shared" si="111"/>
        <v>41969.853900462964</v>
      </c>
    </row>
    <row r="1569" spans="1:20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1" t="s">
        <v>8316</v>
      </c>
      <c r="R1569" t="s">
        <v>8317</v>
      </c>
      <c r="S1569" s="15">
        <f t="shared" si="110"/>
        <v>41663.500659722224</v>
      </c>
      <c r="T1569" s="15">
        <f t="shared" si="111"/>
        <v>41693.500659722224</v>
      </c>
    </row>
    <row r="1570" spans="1:20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1" t="s">
        <v>8316</v>
      </c>
      <c r="R1570" t="s">
        <v>8334</v>
      </c>
      <c r="S1570" s="15">
        <f t="shared" si="110"/>
        <v>41771.40996527778</v>
      </c>
      <c r="T1570" s="15">
        <f t="shared" si="111"/>
        <v>41801.40996527778</v>
      </c>
    </row>
    <row r="1571" spans="1:20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1" t="s">
        <v>8308</v>
      </c>
      <c r="R1571" t="s">
        <v>8318</v>
      </c>
      <c r="S1571" s="15">
        <f t="shared" si="110"/>
        <v>42129.226388888885</v>
      </c>
      <c r="T1571" s="15">
        <f t="shared" si="111"/>
        <v>42159.226388888885</v>
      </c>
    </row>
    <row r="1572" spans="1:20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1" t="s">
        <v>8308</v>
      </c>
      <c r="R1572" t="s">
        <v>8310</v>
      </c>
      <c r="S1572" s="15">
        <f t="shared" si="110"/>
        <v>42325.684189814812</v>
      </c>
      <c r="T1572" s="15">
        <f t="shared" si="111"/>
        <v>42355.249305555553</v>
      </c>
    </row>
    <row r="1573" spans="1:20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1" t="s">
        <v>8323</v>
      </c>
      <c r="R1573" t="s">
        <v>8326</v>
      </c>
      <c r="S1573" s="15">
        <f t="shared" si="110"/>
        <v>42193.723912037036</v>
      </c>
      <c r="T1573" s="15">
        <f t="shared" si="111"/>
        <v>42223.723912037036</v>
      </c>
    </row>
    <row r="1574" spans="1:20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1" t="s">
        <v>8323</v>
      </c>
      <c r="R1574" t="s">
        <v>8326</v>
      </c>
      <c r="S1574" s="15">
        <f t="shared" si="110"/>
        <v>41815.569212962961</v>
      </c>
      <c r="T1574" s="15">
        <f t="shared" si="111"/>
        <v>41829.569212962961</v>
      </c>
    </row>
    <row r="1575" spans="1:20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1" t="s">
        <v>8313</v>
      </c>
      <c r="R1575" t="s">
        <v>8314</v>
      </c>
      <c r="S1575" s="15">
        <f t="shared" si="110"/>
        <v>42419.603703703702</v>
      </c>
      <c r="T1575" s="15">
        <f t="shared" si="111"/>
        <v>42449.562037037031</v>
      </c>
    </row>
    <row r="1576" spans="1:20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1" t="s">
        <v>8323</v>
      </c>
      <c r="R1576" t="s">
        <v>8326</v>
      </c>
      <c r="S1576" s="15">
        <f t="shared" si="110"/>
        <v>41781.666770833333</v>
      </c>
      <c r="T1576" s="15">
        <f t="shared" si="111"/>
        <v>41811.666770833333</v>
      </c>
    </row>
    <row r="1577" spans="1:20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1" t="s">
        <v>8327</v>
      </c>
      <c r="R1577" t="s">
        <v>8331</v>
      </c>
      <c r="S1577" s="15">
        <f t="shared" si="110"/>
        <v>41933.838171296295</v>
      </c>
      <c r="T1577" s="15">
        <f t="shared" si="111"/>
        <v>41978.879837962959</v>
      </c>
    </row>
    <row r="1578" spans="1:20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1" t="s">
        <v>8327</v>
      </c>
      <c r="R1578" t="s">
        <v>8328</v>
      </c>
      <c r="S1578" s="15">
        <f t="shared" si="110"/>
        <v>40456.954351851848</v>
      </c>
      <c r="T1578" s="15">
        <f t="shared" si="111"/>
        <v>40484.018055555556</v>
      </c>
    </row>
    <row r="1579" spans="1:20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1" t="s">
        <v>8323</v>
      </c>
      <c r="R1579" t="s">
        <v>8326</v>
      </c>
      <c r="S1579" s="15">
        <f t="shared" si="110"/>
        <v>42448.821585648147</v>
      </c>
      <c r="T1579" s="15">
        <f t="shared" si="111"/>
        <v>42466.895833333328</v>
      </c>
    </row>
    <row r="1580" spans="1:20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1" t="s">
        <v>8321</v>
      </c>
      <c r="R1580" t="s">
        <v>8322</v>
      </c>
      <c r="S1580" s="15">
        <f t="shared" si="110"/>
        <v>41333.837187500001</v>
      </c>
      <c r="T1580" s="15">
        <f t="shared" si="111"/>
        <v>41353.795520833337</v>
      </c>
    </row>
    <row r="1581" spans="1:20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1" t="s">
        <v>8323</v>
      </c>
      <c r="R1581" t="s">
        <v>8326</v>
      </c>
      <c r="S1581" s="15">
        <f t="shared" si="110"/>
        <v>41792.542986111112</v>
      </c>
      <c r="T1581" s="15">
        <f t="shared" si="111"/>
        <v>41813.75</v>
      </c>
    </row>
    <row r="1582" spans="1:20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1" t="s">
        <v>8323</v>
      </c>
      <c r="R1582" t="s">
        <v>8326</v>
      </c>
      <c r="S1582" s="15">
        <f t="shared" si="110"/>
        <v>42268.127696759257</v>
      </c>
      <c r="T1582" s="15">
        <f t="shared" si="111"/>
        <v>42288.083333333328</v>
      </c>
    </row>
    <row r="1583" spans="1:20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1" t="s">
        <v>8327</v>
      </c>
      <c r="R1583" t="s">
        <v>8331</v>
      </c>
      <c r="S1583" s="15">
        <f t="shared" si="110"/>
        <v>40895.897974537038</v>
      </c>
      <c r="T1583" s="15">
        <f t="shared" si="111"/>
        <v>40925.897974537038</v>
      </c>
    </row>
    <row r="1584" spans="1:20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1" t="s">
        <v>8308</v>
      </c>
      <c r="R1584" t="s">
        <v>8310</v>
      </c>
      <c r="S1584" s="15">
        <f t="shared" si="110"/>
        <v>42185.058993055558</v>
      </c>
      <c r="T1584" s="15">
        <f t="shared" si="111"/>
        <v>42230.058993055558</v>
      </c>
    </row>
    <row r="1585" spans="1:20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1" t="s">
        <v>8308</v>
      </c>
      <c r="R1585" t="s">
        <v>8309</v>
      </c>
      <c r="S1585" s="15">
        <f t="shared" si="110"/>
        <v>41737.097499999996</v>
      </c>
      <c r="T1585" s="15">
        <f t="shared" si="111"/>
        <v>41773.961111111108</v>
      </c>
    </row>
    <row r="1586" spans="1:20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1" t="s">
        <v>8327</v>
      </c>
      <c r="R1586" t="s">
        <v>8338</v>
      </c>
      <c r="S1586" s="15">
        <f t="shared" si="110"/>
        <v>40592.704652777778</v>
      </c>
      <c r="T1586" s="15">
        <f t="shared" si="111"/>
        <v>40622.662986111114</v>
      </c>
    </row>
    <row r="1587" spans="1:20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1" t="s">
        <v>8323</v>
      </c>
      <c r="R1587" t="s">
        <v>8326</v>
      </c>
      <c r="S1587" s="15">
        <f t="shared" si="110"/>
        <v>42462.140868055561</v>
      </c>
      <c r="T1587" s="15">
        <f t="shared" si="111"/>
        <v>42489.875</v>
      </c>
    </row>
    <row r="1588" spans="1:20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1" t="s">
        <v>8323</v>
      </c>
      <c r="R1588" t="s">
        <v>8326</v>
      </c>
      <c r="S1588" s="15">
        <f t="shared" si="110"/>
        <v>42590.472685185188</v>
      </c>
      <c r="T1588" s="15">
        <f t="shared" si="111"/>
        <v>42620.472685185188</v>
      </c>
    </row>
    <row r="1589" spans="1:20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1" t="s">
        <v>8319</v>
      </c>
      <c r="R1589" t="s">
        <v>8345</v>
      </c>
      <c r="S1589" s="15">
        <f t="shared" si="110"/>
        <v>42150.485439814816</v>
      </c>
      <c r="T1589" s="15">
        <f t="shared" si="111"/>
        <v>42181.166666666672</v>
      </c>
    </row>
    <row r="1590" spans="1:20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1" t="s">
        <v>8323</v>
      </c>
      <c r="R1590" t="s">
        <v>8326</v>
      </c>
      <c r="S1590" s="15">
        <f t="shared" si="110"/>
        <v>42451.095856481479</v>
      </c>
      <c r="T1590" s="15">
        <f t="shared" si="111"/>
        <v>42465.095856481479</v>
      </c>
    </row>
    <row r="1591" spans="1:20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1" t="s">
        <v>8323</v>
      </c>
      <c r="R1591" t="s">
        <v>8326</v>
      </c>
      <c r="S1591" s="15">
        <f t="shared" si="110"/>
        <v>41938.709421296298</v>
      </c>
      <c r="T1591" s="15">
        <f t="shared" si="111"/>
        <v>41966.916666666672</v>
      </c>
    </row>
    <row r="1592" spans="1:20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1" t="s">
        <v>8323</v>
      </c>
      <c r="R1592" t="s">
        <v>8335</v>
      </c>
      <c r="S1592" s="15">
        <f t="shared" si="110"/>
        <v>41887.111354166671</v>
      </c>
      <c r="T1592" s="15">
        <f t="shared" si="111"/>
        <v>41909.166666666664</v>
      </c>
    </row>
    <row r="1593" spans="1:20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1" t="s">
        <v>8323</v>
      </c>
      <c r="R1593" t="s">
        <v>8326</v>
      </c>
      <c r="S1593" s="15">
        <f t="shared" si="110"/>
        <v>41898.168125000004</v>
      </c>
      <c r="T1593" s="15">
        <f t="shared" si="111"/>
        <v>41913.165972222225</v>
      </c>
    </row>
    <row r="1594" spans="1:20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1" t="s">
        <v>8323</v>
      </c>
      <c r="R1594" t="s">
        <v>8326</v>
      </c>
      <c r="S1594" s="15">
        <f t="shared" si="110"/>
        <v>42506.760405092587</v>
      </c>
      <c r="T1594" s="15">
        <f t="shared" si="111"/>
        <v>42536.760405092587</v>
      </c>
    </row>
    <row r="1595" spans="1:20" ht="48" x14ac:dyDescent="0.2">
      <c r="A1595">
        <v>1374</v>
      </c>
      <c r="B1595" s="9" t="s">
        <v>1375</v>
      </c>
      <c r="C1595" s="3" t="s">
        <v>5484</v>
      </c>
      <c r="D1595" s="5">
        <v>1500</v>
      </c>
      <c r="E1595" s="7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108"/>
        <v>189</v>
      </c>
      <c r="P1595">
        <f t="shared" si="109"/>
        <v>43.06</v>
      </c>
      <c r="Q1595" s="11" t="s">
        <v>8327</v>
      </c>
      <c r="R1595" t="s">
        <v>8331</v>
      </c>
      <c r="S1595" s="15">
        <f t="shared" si="110"/>
        <v>42424.161898148144</v>
      </c>
      <c r="T1595" s="15">
        <f t="shared" si="111"/>
        <v>42454.12023148148</v>
      </c>
    </row>
    <row r="1596" spans="1:20" ht="48" x14ac:dyDescent="0.2">
      <c r="A1596">
        <v>1016</v>
      </c>
      <c r="B1596" s="9" t="s">
        <v>1017</v>
      </c>
      <c r="C1596" s="3" t="s">
        <v>5126</v>
      </c>
      <c r="D1596" s="5">
        <v>100000</v>
      </c>
      <c r="E1596" s="7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108"/>
        <v>3</v>
      </c>
      <c r="P1596">
        <f t="shared" si="109"/>
        <v>74.790000000000006</v>
      </c>
      <c r="Q1596" s="11" t="s">
        <v>8308</v>
      </c>
      <c r="R1596" t="s">
        <v>8310</v>
      </c>
      <c r="S1596" s="15">
        <f t="shared" si="110"/>
        <v>42422.107129629629</v>
      </c>
      <c r="T1596" s="15">
        <f t="shared" si="111"/>
        <v>42467.065462962957</v>
      </c>
    </row>
    <row r="1597" spans="1:20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1" t="s">
        <v>8327</v>
      </c>
      <c r="R1597" t="s">
        <v>8331</v>
      </c>
      <c r="S1597" s="15">
        <f t="shared" si="110"/>
        <v>42401.154930555553</v>
      </c>
      <c r="T1597" s="15">
        <f t="shared" si="111"/>
        <v>42432.154930555553</v>
      </c>
    </row>
    <row r="1598" spans="1:20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1" t="s">
        <v>8308</v>
      </c>
      <c r="R1598" t="s">
        <v>8340</v>
      </c>
      <c r="S1598" s="15">
        <f t="shared" si="110"/>
        <v>41962.749027777783</v>
      </c>
      <c r="T1598" s="15">
        <f t="shared" si="111"/>
        <v>41992.818055555559</v>
      </c>
    </row>
    <row r="1599" spans="1:20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1" t="s">
        <v>8327</v>
      </c>
      <c r="R1599" t="s">
        <v>8331</v>
      </c>
      <c r="S1599" s="15">
        <f t="shared" si="110"/>
        <v>40665.949976851851</v>
      </c>
      <c r="T1599" s="15">
        <f t="shared" si="111"/>
        <v>40692.041666666664</v>
      </c>
    </row>
    <row r="1600" spans="1:20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1" t="s">
        <v>8321</v>
      </c>
      <c r="R1600" t="s">
        <v>8322</v>
      </c>
      <c r="S1600" s="15">
        <f t="shared" si="110"/>
        <v>42292.539548611108</v>
      </c>
      <c r="T1600" s="15">
        <f t="shared" si="111"/>
        <v>42313.58121527778</v>
      </c>
    </row>
    <row r="1601" spans="1:20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1" t="s">
        <v>8327</v>
      </c>
      <c r="R1601" t="s">
        <v>8338</v>
      </c>
      <c r="S1601" s="15">
        <f t="shared" si="110"/>
        <v>41526.435613425929</v>
      </c>
      <c r="T1601" s="15">
        <f t="shared" si="111"/>
        <v>41556.435613425929</v>
      </c>
    </row>
    <row r="1602" spans="1:20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8"/>
        <v>103</v>
      </c>
      <c r="P1602">
        <f t="shared" si="109"/>
        <v>88.33</v>
      </c>
      <c r="Q1602" s="11" t="s">
        <v>8327</v>
      </c>
      <c r="R1602" t="s">
        <v>8331</v>
      </c>
      <c r="S1602" s="15">
        <f t="shared" si="110"/>
        <v>41442.741249999999</v>
      </c>
      <c r="T1602" s="15">
        <f t="shared" si="111"/>
        <v>41458.207638888889</v>
      </c>
    </row>
    <row r="1603" spans="1:20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2">ROUND(E1603/D1603*100,0)</f>
        <v>47</v>
      </c>
      <c r="P1603">
        <f t="shared" ref="P1603:P1666" si="113">IFERROR(ROUND(E1603/L1603,2),0)</f>
        <v>166.06</v>
      </c>
      <c r="Q1603" s="11" t="s">
        <v>8323</v>
      </c>
      <c r="R1603" t="s">
        <v>8326</v>
      </c>
      <c r="S1603" s="15">
        <f t="shared" ref="S1603:S1666" si="114">(((J1603/60)/60)/24)+DATE(1970,1,1)</f>
        <v>41804.937083333331</v>
      </c>
      <c r="T1603" s="15">
        <f t="shared" ref="T1603:T1666" si="115">(((I1603/60)/60)/24)+DATE(1970,1,1)</f>
        <v>41821.9375</v>
      </c>
    </row>
    <row r="1604" spans="1:20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1" t="s">
        <v>8323</v>
      </c>
      <c r="R1604" t="s">
        <v>8326</v>
      </c>
      <c r="S1604" s="15">
        <f t="shared" si="114"/>
        <v>42284.516064814816</v>
      </c>
      <c r="T1604" s="15">
        <f t="shared" si="115"/>
        <v>42307.875</v>
      </c>
    </row>
    <row r="1605" spans="1:20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1" t="s">
        <v>8323</v>
      </c>
      <c r="R1605" t="s">
        <v>8326</v>
      </c>
      <c r="S1605" s="15">
        <f t="shared" si="114"/>
        <v>42016.706678240742</v>
      </c>
      <c r="T1605" s="15">
        <f t="shared" si="115"/>
        <v>42047.249305555553</v>
      </c>
    </row>
    <row r="1606" spans="1:20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2"/>
        <v>112</v>
      </c>
      <c r="P1606">
        <f t="shared" si="113"/>
        <v>56</v>
      </c>
      <c r="Q1606" s="11" t="s">
        <v>8308</v>
      </c>
      <c r="R1606" t="s">
        <v>8315</v>
      </c>
      <c r="S1606" s="15">
        <f t="shared" si="114"/>
        <v>42128.628113425926</v>
      </c>
      <c r="T1606" s="15">
        <f t="shared" si="115"/>
        <v>42158.628113425926</v>
      </c>
    </row>
    <row r="1607" spans="1:20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2"/>
        <v>23</v>
      </c>
      <c r="P1607">
        <f t="shared" si="113"/>
        <v>96.55</v>
      </c>
      <c r="Q1607" s="11" t="s">
        <v>8323</v>
      </c>
      <c r="R1607" t="s">
        <v>8326</v>
      </c>
      <c r="S1607" s="15">
        <f t="shared" si="114"/>
        <v>42192.905694444446</v>
      </c>
      <c r="T1607" s="15">
        <f t="shared" si="115"/>
        <v>42236.711805555555</v>
      </c>
    </row>
    <row r="1608" spans="1:20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1" t="s">
        <v>8327</v>
      </c>
      <c r="R1608" t="s">
        <v>8338</v>
      </c>
      <c r="S1608" s="15">
        <f t="shared" si="114"/>
        <v>42461.885138888887</v>
      </c>
      <c r="T1608" s="15">
        <f t="shared" si="115"/>
        <v>42521.885138888887</v>
      </c>
    </row>
    <row r="1609" spans="1:20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1" t="s">
        <v>8316</v>
      </c>
      <c r="R1609" t="s">
        <v>8344</v>
      </c>
      <c r="S1609" s="15">
        <f t="shared" si="114"/>
        <v>41733.716435185182</v>
      </c>
      <c r="T1609" s="15">
        <f t="shared" si="115"/>
        <v>41763.716435185182</v>
      </c>
    </row>
    <row r="1610" spans="1:20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1" t="s">
        <v>8323</v>
      </c>
      <c r="R1610" t="s">
        <v>8326</v>
      </c>
      <c r="S1610" s="15">
        <f t="shared" si="114"/>
        <v>41901.282025462962</v>
      </c>
      <c r="T1610" s="15">
        <f t="shared" si="115"/>
        <v>41922.875</v>
      </c>
    </row>
    <row r="1611" spans="1:20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1" t="s">
        <v>8321</v>
      </c>
      <c r="R1611" t="s">
        <v>8332</v>
      </c>
      <c r="S1611" s="15">
        <f t="shared" si="114"/>
        <v>41375.057222222218</v>
      </c>
      <c r="T1611" s="15">
        <f t="shared" si="115"/>
        <v>41405.057222222218</v>
      </c>
    </row>
    <row r="1612" spans="1:20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1" t="s">
        <v>8323</v>
      </c>
      <c r="R1612" t="s">
        <v>8326</v>
      </c>
      <c r="S1612" s="15">
        <f t="shared" si="114"/>
        <v>42442.623344907406</v>
      </c>
      <c r="T1612" s="15">
        <f t="shared" si="115"/>
        <v>42470.833333333328</v>
      </c>
    </row>
    <row r="1613" spans="1:20" ht="48" x14ac:dyDescent="0.2">
      <c r="A1613">
        <v>3311</v>
      </c>
      <c r="B1613" s="9" t="s">
        <v>3311</v>
      </c>
      <c r="C1613" s="3" t="s">
        <v>7421</v>
      </c>
      <c r="D1613" s="5">
        <v>2500</v>
      </c>
      <c r="E1613" s="7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 t="shared" si="112"/>
        <v>110</v>
      </c>
      <c r="P1613">
        <f t="shared" si="113"/>
        <v>61.02</v>
      </c>
      <c r="Q1613" s="11" t="s">
        <v>8323</v>
      </c>
      <c r="R1613" t="s">
        <v>8326</v>
      </c>
      <c r="S1613" s="15">
        <f t="shared" si="114"/>
        <v>42264.29178240741</v>
      </c>
      <c r="T1613" s="15">
        <f t="shared" si="115"/>
        <v>42294.29178240741</v>
      </c>
    </row>
    <row r="1614" spans="1:20" ht="48" x14ac:dyDescent="0.2">
      <c r="A1614">
        <v>519</v>
      </c>
      <c r="B1614" s="9" t="s">
        <v>520</v>
      </c>
      <c r="C1614" s="3" t="s">
        <v>4629</v>
      </c>
      <c r="D1614" s="5">
        <v>12001</v>
      </c>
      <c r="E1614" s="7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 t="shared" si="112"/>
        <v>23</v>
      </c>
      <c r="P1614">
        <f t="shared" si="113"/>
        <v>39.229999999999997</v>
      </c>
      <c r="Q1614" s="11" t="s">
        <v>8321</v>
      </c>
      <c r="R1614" t="s">
        <v>8339</v>
      </c>
      <c r="S1614" s="15">
        <f t="shared" si="114"/>
        <v>41218.391446759262</v>
      </c>
      <c r="T1614" s="15">
        <f t="shared" si="115"/>
        <v>41248.391446759262</v>
      </c>
    </row>
    <row r="1615" spans="1:20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1" t="s">
        <v>8311</v>
      </c>
      <c r="R1615" t="s">
        <v>8333</v>
      </c>
      <c r="S1615" s="15">
        <f t="shared" si="114"/>
        <v>40909.649201388893</v>
      </c>
      <c r="T1615" s="15">
        <f t="shared" si="115"/>
        <v>40937.649201388893</v>
      </c>
    </row>
    <row r="1616" spans="1:20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1" t="s">
        <v>8327</v>
      </c>
      <c r="R1616" t="s">
        <v>8328</v>
      </c>
      <c r="S1616" s="15">
        <f t="shared" si="114"/>
        <v>41160.871886574074</v>
      </c>
      <c r="T1616" s="15">
        <f t="shared" si="115"/>
        <v>41188.415972222225</v>
      </c>
    </row>
    <row r="1617" spans="1:20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1" t="s">
        <v>8327</v>
      </c>
      <c r="R1617" t="s">
        <v>8331</v>
      </c>
      <c r="S1617" s="15">
        <f t="shared" si="114"/>
        <v>42065.053368055553</v>
      </c>
      <c r="T1617" s="15">
        <f t="shared" si="115"/>
        <v>42125.011701388896</v>
      </c>
    </row>
    <row r="1618" spans="1:20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1" t="s">
        <v>8323</v>
      </c>
      <c r="R1618" t="s">
        <v>8335</v>
      </c>
      <c r="S1618" s="15">
        <f t="shared" si="114"/>
        <v>42293.853541666671</v>
      </c>
      <c r="T1618" s="15">
        <f t="shared" si="115"/>
        <v>42352.249305555553</v>
      </c>
    </row>
    <row r="1619" spans="1:20" ht="48" x14ac:dyDescent="0.2">
      <c r="A1619">
        <v>3183</v>
      </c>
      <c r="B1619" s="9" t="s">
        <v>3183</v>
      </c>
      <c r="C1619" s="3" t="s">
        <v>7293</v>
      </c>
      <c r="D1619" s="5">
        <v>2500</v>
      </c>
      <c r="E1619" s="7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12"/>
        <v>109</v>
      </c>
      <c r="P1619">
        <f t="shared" si="113"/>
        <v>40.07</v>
      </c>
      <c r="Q1619" s="11" t="s">
        <v>8323</v>
      </c>
      <c r="R1619" t="s">
        <v>8326</v>
      </c>
      <c r="S1619" s="15">
        <f t="shared" si="114"/>
        <v>41491.79478009259</v>
      </c>
      <c r="T1619" s="15">
        <f t="shared" si="115"/>
        <v>41509.79478009259</v>
      </c>
    </row>
    <row r="1620" spans="1:20" ht="80" x14ac:dyDescent="0.2">
      <c r="A1620">
        <v>587</v>
      </c>
      <c r="B1620" s="9" t="s">
        <v>588</v>
      </c>
      <c r="C1620" s="3" t="s">
        <v>4697</v>
      </c>
      <c r="D1620" s="5">
        <v>30000</v>
      </c>
      <c r="E1620" s="7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12"/>
        <v>9</v>
      </c>
      <c r="P1620">
        <f t="shared" si="113"/>
        <v>389.29</v>
      </c>
      <c r="Q1620" s="11" t="s">
        <v>8308</v>
      </c>
      <c r="R1620" t="s">
        <v>8342</v>
      </c>
      <c r="S1620" s="15">
        <f t="shared" si="114"/>
        <v>42080.757326388892</v>
      </c>
      <c r="T1620" s="15">
        <f t="shared" si="115"/>
        <v>42110.757326388892</v>
      </c>
    </row>
    <row r="1621" spans="1:20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1" t="s">
        <v>8316</v>
      </c>
      <c r="R1621" t="s">
        <v>8334</v>
      </c>
      <c r="S1621" s="15">
        <f t="shared" si="114"/>
        <v>41927.295694444445</v>
      </c>
      <c r="T1621" s="15">
        <f t="shared" si="115"/>
        <v>41959.337361111116</v>
      </c>
    </row>
    <row r="1622" spans="1:20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1" t="s">
        <v>8319</v>
      </c>
      <c r="R1622" t="s">
        <v>8320</v>
      </c>
      <c r="S1622" s="15">
        <f t="shared" si="114"/>
        <v>42761.961099537039</v>
      </c>
      <c r="T1622" s="15">
        <f t="shared" si="115"/>
        <v>42791.961099537039</v>
      </c>
    </row>
    <row r="1623" spans="1:20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1" t="s">
        <v>8327</v>
      </c>
      <c r="R1623" t="s">
        <v>8328</v>
      </c>
      <c r="S1623" s="15">
        <f t="shared" si="114"/>
        <v>41773.932534722226</v>
      </c>
      <c r="T1623" s="15">
        <f t="shared" si="115"/>
        <v>41811.207638888889</v>
      </c>
    </row>
    <row r="1624" spans="1:20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1" t="s">
        <v>8327</v>
      </c>
      <c r="R1624" t="s">
        <v>8331</v>
      </c>
      <c r="S1624" s="15">
        <f t="shared" si="114"/>
        <v>40638.092974537038</v>
      </c>
      <c r="T1624" s="15">
        <f t="shared" si="115"/>
        <v>40668.092974537038</v>
      </c>
    </row>
    <row r="1625" spans="1:20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1" t="s">
        <v>8323</v>
      </c>
      <c r="R1625" t="s">
        <v>8326</v>
      </c>
      <c r="S1625" s="15">
        <f t="shared" si="114"/>
        <v>41759.13962962963</v>
      </c>
      <c r="T1625" s="15">
        <f t="shared" si="115"/>
        <v>41791.165972222225</v>
      </c>
    </row>
    <row r="1626" spans="1:20" ht="48" x14ac:dyDescent="0.2">
      <c r="A1626">
        <v>2934</v>
      </c>
      <c r="B1626" s="9" t="s">
        <v>2934</v>
      </c>
      <c r="C1626" s="3" t="s">
        <v>7044</v>
      </c>
      <c r="D1626" s="5">
        <v>2500</v>
      </c>
      <c r="E1626" s="7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>
        <f t="shared" si="112"/>
        <v>108</v>
      </c>
      <c r="P1626">
        <f t="shared" si="113"/>
        <v>72.97</v>
      </c>
      <c r="Q1626" s="11" t="s">
        <v>8323</v>
      </c>
      <c r="R1626" t="s">
        <v>8335</v>
      </c>
      <c r="S1626" s="15">
        <f t="shared" si="114"/>
        <v>41775.636157407411</v>
      </c>
      <c r="T1626" s="15">
        <f t="shared" si="115"/>
        <v>41805.636157407411</v>
      </c>
    </row>
    <row r="1627" spans="1:20" ht="48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12"/>
        <v>42</v>
      </c>
      <c r="P1627">
        <f t="shared" si="113"/>
        <v>34.18</v>
      </c>
      <c r="Q1627" s="11" t="s">
        <v>8327</v>
      </c>
      <c r="R1627" t="s">
        <v>8350</v>
      </c>
      <c r="S1627" s="15">
        <f t="shared" si="114"/>
        <v>41541.106921296298</v>
      </c>
      <c r="T1627" s="15">
        <f t="shared" si="115"/>
        <v>41563.415972222225</v>
      </c>
    </row>
    <row r="1628" spans="1:20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2"/>
        <v>5</v>
      </c>
      <c r="P1628">
        <f t="shared" si="113"/>
        <v>450</v>
      </c>
      <c r="Q1628" s="11" t="s">
        <v>8323</v>
      </c>
      <c r="R1628" t="s">
        <v>8326</v>
      </c>
      <c r="S1628" s="15">
        <f t="shared" si="114"/>
        <v>42785.270370370374</v>
      </c>
      <c r="T1628" s="15">
        <f t="shared" si="115"/>
        <v>42819.189583333333</v>
      </c>
    </row>
    <row r="1629" spans="1:20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1" t="s">
        <v>8313</v>
      </c>
      <c r="R1629" t="s">
        <v>8314</v>
      </c>
      <c r="S1629" s="15">
        <f t="shared" si="114"/>
        <v>42161.770833333328</v>
      </c>
      <c r="T1629" s="15">
        <f t="shared" si="115"/>
        <v>42193.770833333328</v>
      </c>
    </row>
    <row r="1630" spans="1:20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1" t="s">
        <v>8327</v>
      </c>
      <c r="R1630" t="s">
        <v>8338</v>
      </c>
      <c r="S1630" s="15">
        <f t="shared" si="114"/>
        <v>42039.878379629634</v>
      </c>
      <c r="T1630" s="15">
        <f t="shared" si="115"/>
        <v>42069.878379629634</v>
      </c>
    </row>
    <row r="1631" spans="1:20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1" t="s">
        <v>8323</v>
      </c>
      <c r="R1631" t="s">
        <v>8326</v>
      </c>
      <c r="S1631" s="15">
        <f t="shared" si="114"/>
        <v>42545.478333333333</v>
      </c>
      <c r="T1631" s="15">
        <f t="shared" si="115"/>
        <v>42575.478333333333</v>
      </c>
    </row>
    <row r="1632" spans="1:20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2"/>
        <v>134</v>
      </c>
      <c r="P1632">
        <f t="shared" si="113"/>
        <v>70.55</v>
      </c>
      <c r="Q1632" s="11" t="s">
        <v>8327</v>
      </c>
      <c r="R1632" t="s">
        <v>8331</v>
      </c>
      <c r="S1632" s="15">
        <f t="shared" si="114"/>
        <v>41768.841921296298</v>
      </c>
      <c r="T1632" s="15">
        <f t="shared" si="115"/>
        <v>41799.208333333336</v>
      </c>
    </row>
    <row r="1633" spans="1:20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2"/>
        <v>107</v>
      </c>
      <c r="P1633">
        <f t="shared" si="113"/>
        <v>81.239999999999995</v>
      </c>
      <c r="Q1633" s="11" t="s">
        <v>8323</v>
      </c>
      <c r="R1633" t="s">
        <v>8335</v>
      </c>
      <c r="S1633" s="15">
        <f t="shared" si="114"/>
        <v>41982.773356481484</v>
      </c>
      <c r="T1633" s="15">
        <f t="shared" si="115"/>
        <v>42022.773356481484</v>
      </c>
    </row>
    <row r="1634" spans="1:20" ht="48" x14ac:dyDescent="0.2">
      <c r="A1634">
        <v>3615</v>
      </c>
      <c r="B1634" s="9" t="s">
        <v>3613</v>
      </c>
      <c r="C1634" s="3" t="s">
        <v>7725</v>
      </c>
      <c r="D1634" s="5">
        <v>2500</v>
      </c>
      <c r="E1634" s="7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 t="shared" si="112"/>
        <v>107</v>
      </c>
      <c r="P1634">
        <f t="shared" si="113"/>
        <v>37.08</v>
      </c>
      <c r="Q1634" s="11" t="s">
        <v>8323</v>
      </c>
      <c r="R1634" t="s">
        <v>8326</v>
      </c>
      <c r="S1634" s="15">
        <f t="shared" si="114"/>
        <v>42318.593703703707</v>
      </c>
      <c r="T1634" s="15">
        <f t="shared" si="115"/>
        <v>42348.593703703707</v>
      </c>
    </row>
    <row r="1635" spans="1:20" ht="48" x14ac:dyDescent="0.2">
      <c r="A1635">
        <v>1901</v>
      </c>
      <c r="B1635" s="9" t="s">
        <v>1902</v>
      </c>
      <c r="C1635" s="3" t="s">
        <v>6011</v>
      </c>
      <c r="D1635" s="5">
        <v>99000</v>
      </c>
      <c r="E1635" s="7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 t="shared" si="112"/>
        <v>3</v>
      </c>
      <c r="P1635">
        <f t="shared" si="113"/>
        <v>106.8</v>
      </c>
      <c r="Q1635" s="11" t="s">
        <v>8308</v>
      </c>
      <c r="R1635" t="s">
        <v>8318</v>
      </c>
      <c r="S1635" s="15">
        <f t="shared" si="114"/>
        <v>42116.54315972222</v>
      </c>
      <c r="T1635" s="15">
        <f t="shared" si="115"/>
        <v>42146.541666666672</v>
      </c>
    </row>
    <row r="1636" spans="1:20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1" t="s">
        <v>8323</v>
      </c>
      <c r="R1636" t="s">
        <v>8326</v>
      </c>
      <c r="S1636" s="15">
        <f t="shared" si="114"/>
        <v>41766.80572916667</v>
      </c>
      <c r="T1636" s="15">
        <f t="shared" si="115"/>
        <v>41799.80572916667</v>
      </c>
    </row>
    <row r="1637" spans="1:20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1" t="s">
        <v>8323</v>
      </c>
      <c r="R1637" t="s">
        <v>8326</v>
      </c>
      <c r="S1637" s="15">
        <f t="shared" si="114"/>
        <v>42495.434236111112</v>
      </c>
      <c r="T1637" s="15">
        <f t="shared" si="115"/>
        <v>42523.434236111112</v>
      </c>
    </row>
    <row r="1638" spans="1:20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1" t="s">
        <v>8316</v>
      </c>
      <c r="R1638" t="s">
        <v>8317</v>
      </c>
      <c r="S1638" s="15">
        <f t="shared" si="114"/>
        <v>41965.616655092599</v>
      </c>
      <c r="T1638" s="15">
        <f t="shared" si="115"/>
        <v>41995.616655092599</v>
      </c>
    </row>
    <row r="1639" spans="1:20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1" t="s">
        <v>8323</v>
      </c>
      <c r="R1639" t="s">
        <v>8326</v>
      </c>
      <c r="S1639" s="15">
        <f t="shared" si="114"/>
        <v>42170.910231481481</v>
      </c>
      <c r="T1639" s="15">
        <f t="shared" si="115"/>
        <v>42205.165972222225</v>
      </c>
    </row>
    <row r="1640" spans="1:20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1" t="s">
        <v>8323</v>
      </c>
      <c r="R1640" t="s">
        <v>8326</v>
      </c>
      <c r="S1640" s="15">
        <f t="shared" si="114"/>
        <v>42167.434166666666</v>
      </c>
      <c r="T1640" s="15">
        <f t="shared" si="115"/>
        <v>42197.434166666666</v>
      </c>
    </row>
    <row r="1641" spans="1:20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1" t="s">
        <v>8313</v>
      </c>
      <c r="R1641" t="s">
        <v>8314</v>
      </c>
      <c r="S1641" s="15">
        <f t="shared" si="114"/>
        <v>42104.840335648143</v>
      </c>
      <c r="T1641" s="15">
        <f t="shared" si="115"/>
        <v>42164.840335648143</v>
      </c>
    </row>
    <row r="1642" spans="1:20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1" t="s">
        <v>8323</v>
      </c>
      <c r="R1642" t="s">
        <v>8326</v>
      </c>
      <c r="S1642" s="15">
        <f t="shared" si="114"/>
        <v>41822.57503472222</v>
      </c>
      <c r="T1642" s="15">
        <f t="shared" si="115"/>
        <v>41825.041666666664</v>
      </c>
    </row>
    <row r="1643" spans="1:20" ht="48" x14ac:dyDescent="0.2">
      <c r="A1643">
        <v>3306</v>
      </c>
      <c r="B1643" s="9" t="s">
        <v>3306</v>
      </c>
      <c r="C1643" s="3" t="s">
        <v>7416</v>
      </c>
      <c r="D1643" s="5">
        <v>1500</v>
      </c>
      <c r="E1643" s="7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 t="shared" si="112"/>
        <v>175</v>
      </c>
      <c r="P1643">
        <f t="shared" si="113"/>
        <v>48.7</v>
      </c>
      <c r="Q1643" s="11" t="s">
        <v>8323</v>
      </c>
      <c r="R1643" t="s">
        <v>8326</v>
      </c>
      <c r="S1643" s="15">
        <f t="shared" si="114"/>
        <v>42493.219236111108</v>
      </c>
      <c r="T1643" s="15">
        <f t="shared" si="115"/>
        <v>42531.125</v>
      </c>
    </row>
    <row r="1644" spans="1:20" ht="32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12"/>
        <v>103</v>
      </c>
      <c r="P1644">
        <f t="shared" si="113"/>
        <v>77.349999999999994</v>
      </c>
      <c r="Q1644" s="11" t="s">
        <v>8327</v>
      </c>
      <c r="R1644" t="s">
        <v>8328</v>
      </c>
      <c r="S1644" s="15">
        <f t="shared" si="114"/>
        <v>41371.648078703707</v>
      </c>
      <c r="T1644" s="15">
        <f t="shared" si="115"/>
        <v>41401.648078703707</v>
      </c>
    </row>
    <row r="1645" spans="1:20" ht="48" x14ac:dyDescent="0.2">
      <c r="A1645">
        <v>2366</v>
      </c>
      <c r="B1645" s="9" t="s">
        <v>2367</v>
      </c>
      <c r="C1645" s="3" t="s">
        <v>6476</v>
      </c>
      <c r="D1645" s="5">
        <v>25000</v>
      </c>
      <c r="E1645" s="7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 t="shared" si="112"/>
        <v>11</v>
      </c>
      <c r="P1645">
        <f t="shared" si="113"/>
        <v>97.41</v>
      </c>
      <c r="Q1645" s="11" t="s">
        <v>8308</v>
      </c>
      <c r="R1645" t="s">
        <v>8342</v>
      </c>
      <c r="S1645" s="15">
        <f t="shared" si="114"/>
        <v>42268.531631944439</v>
      </c>
      <c r="T1645" s="15">
        <f t="shared" si="115"/>
        <v>42298.531631944439</v>
      </c>
    </row>
    <row r="1646" spans="1:20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1" t="s">
        <v>8323</v>
      </c>
      <c r="R1646" t="s">
        <v>8326</v>
      </c>
      <c r="S1646" s="15">
        <f t="shared" si="114"/>
        <v>42462.893495370372</v>
      </c>
      <c r="T1646" s="15">
        <f t="shared" si="115"/>
        <v>42492.893495370372</v>
      </c>
    </row>
    <row r="1647" spans="1:20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1" t="s">
        <v>8327</v>
      </c>
      <c r="R1647" t="s">
        <v>8328</v>
      </c>
      <c r="S1647" s="15">
        <f t="shared" si="114"/>
        <v>40310.287673611114</v>
      </c>
      <c r="T1647" s="15">
        <f t="shared" si="115"/>
        <v>40369.916666666664</v>
      </c>
    </row>
    <row r="1648" spans="1:20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1" t="s">
        <v>8323</v>
      </c>
      <c r="R1648" t="s">
        <v>8326</v>
      </c>
      <c r="S1648" s="15">
        <f t="shared" si="114"/>
        <v>42440.416504629626</v>
      </c>
      <c r="T1648" s="15">
        <f t="shared" si="115"/>
        <v>42463.708333333328</v>
      </c>
    </row>
    <row r="1649" spans="1:20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1" t="s">
        <v>8321</v>
      </c>
      <c r="R1649" t="s">
        <v>8343</v>
      </c>
      <c r="S1649" s="15">
        <f t="shared" si="114"/>
        <v>40322.53938657407</v>
      </c>
      <c r="T1649" s="15">
        <f t="shared" si="115"/>
        <v>40332.070138888892</v>
      </c>
    </row>
    <row r="1650" spans="1:20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1" t="s">
        <v>8327</v>
      </c>
      <c r="R1650" t="s">
        <v>8336</v>
      </c>
      <c r="S1650" s="15">
        <f t="shared" si="114"/>
        <v>42522.880243055552</v>
      </c>
      <c r="T1650" s="15">
        <f t="shared" si="115"/>
        <v>42582.822916666672</v>
      </c>
    </row>
    <row r="1651" spans="1:20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2"/>
        <v>104</v>
      </c>
      <c r="P1651">
        <f t="shared" si="113"/>
        <v>66.87</v>
      </c>
      <c r="Q1651" s="11" t="s">
        <v>8327</v>
      </c>
      <c r="R1651" t="s">
        <v>8336</v>
      </c>
      <c r="S1651" s="15">
        <f t="shared" si="114"/>
        <v>41526.592395833337</v>
      </c>
      <c r="T1651" s="15">
        <f t="shared" si="115"/>
        <v>41561.165972222225</v>
      </c>
    </row>
    <row r="1652" spans="1:20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2"/>
        <v>52</v>
      </c>
      <c r="P1652">
        <f t="shared" si="113"/>
        <v>49.21</v>
      </c>
      <c r="Q1652" s="11" t="s">
        <v>8323</v>
      </c>
      <c r="R1652" t="s">
        <v>8335</v>
      </c>
      <c r="S1652" s="15">
        <f t="shared" si="114"/>
        <v>41858.761782407404</v>
      </c>
      <c r="T1652" s="15">
        <f t="shared" si="115"/>
        <v>41888.875</v>
      </c>
    </row>
    <row r="1653" spans="1:20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1" t="s">
        <v>8308</v>
      </c>
      <c r="R1653" t="s">
        <v>8310</v>
      </c>
      <c r="S1653" s="15">
        <f t="shared" si="114"/>
        <v>42489.696585648147</v>
      </c>
      <c r="T1653" s="15">
        <f t="shared" si="115"/>
        <v>42549.696585648147</v>
      </c>
    </row>
    <row r="1654" spans="1:20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1" t="s">
        <v>8327</v>
      </c>
      <c r="R1654" t="s">
        <v>8331</v>
      </c>
      <c r="S1654" s="15">
        <f t="shared" si="114"/>
        <v>41766.970648148148</v>
      </c>
      <c r="T1654" s="15">
        <f t="shared" si="115"/>
        <v>41799.165972222225</v>
      </c>
    </row>
    <row r="1655" spans="1:20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1" t="s">
        <v>8323</v>
      </c>
      <c r="R1655" t="s">
        <v>8326</v>
      </c>
      <c r="S1655" s="15">
        <f t="shared" si="114"/>
        <v>42100.927858796291</v>
      </c>
      <c r="T1655" s="15">
        <f t="shared" si="115"/>
        <v>42126.875</v>
      </c>
    </row>
    <row r="1656" spans="1:20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1" t="s">
        <v>8327</v>
      </c>
      <c r="R1656" t="s">
        <v>8328</v>
      </c>
      <c r="S1656" s="15">
        <f t="shared" si="114"/>
        <v>40632.94195601852</v>
      </c>
      <c r="T1656" s="15">
        <f t="shared" si="115"/>
        <v>40649.165972222225</v>
      </c>
    </row>
    <row r="1657" spans="1:20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1" t="s">
        <v>8323</v>
      </c>
      <c r="R1657" t="s">
        <v>8326</v>
      </c>
      <c r="S1657" s="15">
        <f t="shared" si="114"/>
        <v>42060.035636574074</v>
      </c>
      <c r="T1657" s="15">
        <f t="shared" si="115"/>
        <v>42081.708333333328</v>
      </c>
    </row>
    <row r="1658" spans="1:20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1" t="s">
        <v>8323</v>
      </c>
      <c r="R1658" t="s">
        <v>8326</v>
      </c>
      <c r="S1658" s="15">
        <f t="shared" si="114"/>
        <v>42321.101759259262</v>
      </c>
      <c r="T1658" s="15">
        <f t="shared" si="115"/>
        <v>42351.101759259262</v>
      </c>
    </row>
    <row r="1659" spans="1:20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1" t="s">
        <v>8311</v>
      </c>
      <c r="R1659" t="s">
        <v>8333</v>
      </c>
      <c r="S1659" s="15">
        <f t="shared" si="114"/>
        <v>41095.900694444441</v>
      </c>
      <c r="T1659" s="15">
        <f t="shared" si="115"/>
        <v>41123.900694444441</v>
      </c>
    </row>
    <row r="1660" spans="1:20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1" t="s">
        <v>8321</v>
      </c>
      <c r="R1660" t="s">
        <v>8322</v>
      </c>
      <c r="S1660" s="15">
        <f t="shared" si="114"/>
        <v>42576.452731481477</v>
      </c>
      <c r="T1660" s="15">
        <f t="shared" si="115"/>
        <v>42607.452731481477</v>
      </c>
    </row>
    <row r="1661" spans="1:20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1" t="s">
        <v>8323</v>
      </c>
      <c r="R1661" t="s">
        <v>8326</v>
      </c>
      <c r="S1661" s="15">
        <f t="shared" si="114"/>
        <v>41760.935706018521</v>
      </c>
      <c r="T1661" s="15">
        <f t="shared" si="115"/>
        <v>41772.166666666664</v>
      </c>
    </row>
    <row r="1662" spans="1:20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1" t="s">
        <v>8327</v>
      </c>
      <c r="R1662" t="s">
        <v>8341</v>
      </c>
      <c r="S1662" s="15">
        <f t="shared" si="114"/>
        <v>40785.675011574072</v>
      </c>
      <c r="T1662" s="15">
        <f t="shared" si="115"/>
        <v>40845.675011574072</v>
      </c>
    </row>
    <row r="1663" spans="1:20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1" t="s">
        <v>8323</v>
      </c>
      <c r="R1663" t="s">
        <v>8326</v>
      </c>
      <c r="S1663" s="15">
        <f t="shared" si="114"/>
        <v>42124.848414351851</v>
      </c>
      <c r="T1663" s="15">
        <f t="shared" si="115"/>
        <v>42154.848414351851</v>
      </c>
    </row>
    <row r="1664" spans="1:20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1" t="s">
        <v>8313</v>
      </c>
      <c r="R1664" t="s">
        <v>8314</v>
      </c>
      <c r="S1664" s="15">
        <f t="shared" si="114"/>
        <v>40254.450335648151</v>
      </c>
      <c r="T1664" s="15">
        <f t="shared" si="115"/>
        <v>40313.340277777781</v>
      </c>
    </row>
    <row r="1665" spans="1:20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1" t="s">
        <v>8323</v>
      </c>
      <c r="R1665" t="s">
        <v>8326</v>
      </c>
      <c r="S1665" s="15">
        <f t="shared" si="114"/>
        <v>41806.605034722219</v>
      </c>
      <c r="T1665" s="15">
        <f t="shared" si="115"/>
        <v>41836.605034722219</v>
      </c>
    </row>
    <row r="1666" spans="1:20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2"/>
        <v>103</v>
      </c>
      <c r="P1666">
        <f t="shared" si="113"/>
        <v>52.55</v>
      </c>
      <c r="Q1666" s="11" t="s">
        <v>8323</v>
      </c>
      <c r="R1666" t="s">
        <v>8326</v>
      </c>
      <c r="S1666" s="15">
        <f t="shared" si="114"/>
        <v>42016.800208333334</v>
      </c>
      <c r="T1666" s="15">
        <f t="shared" si="115"/>
        <v>42032.916666666672</v>
      </c>
    </row>
    <row r="1667" spans="1:20" ht="48" x14ac:dyDescent="0.2">
      <c r="A1667">
        <v>3538</v>
      </c>
      <c r="B1667" s="9" t="s">
        <v>3537</v>
      </c>
      <c r="C1667" s="3" t="s">
        <v>7648</v>
      </c>
      <c r="D1667" s="5">
        <v>2000</v>
      </c>
      <c r="E1667" s="7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 t="shared" ref="O1667:O1730" si="116">ROUND(E1667/D1667*100,0)</f>
        <v>128</v>
      </c>
      <c r="P1667">
        <f t="shared" ref="P1667:P1730" si="117">IFERROR(ROUND(E1667/L1667,2),0)</f>
        <v>30.95</v>
      </c>
      <c r="Q1667" s="11" t="s">
        <v>8323</v>
      </c>
      <c r="R1667" t="s">
        <v>8326</v>
      </c>
      <c r="S1667" s="15">
        <f t="shared" ref="S1667:S1730" si="118">(((J1667/60)/60)/24)+DATE(1970,1,1)</f>
        <v>42571.420601851853</v>
      </c>
      <c r="T1667" s="15">
        <f t="shared" ref="T1667:T1730" si="119">(((I1667/60)/60)/24)+DATE(1970,1,1)</f>
        <v>42599.420601851853</v>
      </c>
    </row>
    <row r="1668" spans="1:20" ht="48" x14ac:dyDescent="0.2">
      <c r="A1668">
        <v>2933</v>
      </c>
      <c r="B1668" s="9" t="s">
        <v>2933</v>
      </c>
      <c r="C1668" s="3" t="s">
        <v>7043</v>
      </c>
      <c r="D1668" s="5">
        <v>2500</v>
      </c>
      <c r="E1668" s="7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 t="shared" si="116"/>
        <v>103</v>
      </c>
      <c r="P1668">
        <f t="shared" si="117"/>
        <v>47.57</v>
      </c>
      <c r="Q1668" s="11" t="s">
        <v>8323</v>
      </c>
      <c r="R1668" t="s">
        <v>8335</v>
      </c>
      <c r="S1668" s="15">
        <f t="shared" si="118"/>
        <v>42495.956631944442</v>
      </c>
      <c r="T1668" s="15">
        <f t="shared" si="119"/>
        <v>42525.956631944442</v>
      </c>
    </row>
    <row r="1669" spans="1:20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1" t="s">
        <v>8327</v>
      </c>
      <c r="R1669" t="s">
        <v>8328</v>
      </c>
      <c r="S1669" s="15">
        <f t="shared" si="118"/>
        <v>41004.72619212963</v>
      </c>
      <c r="T1669" s="15">
        <f t="shared" si="119"/>
        <v>41034.72619212963</v>
      </c>
    </row>
    <row r="1670" spans="1:20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1" t="s">
        <v>8323</v>
      </c>
      <c r="R1670" t="s">
        <v>8326</v>
      </c>
      <c r="S1670" s="15">
        <f t="shared" si="118"/>
        <v>42294.429641203707</v>
      </c>
      <c r="T1670" s="15">
        <f t="shared" si="119"/>
        <v>42321.845138888893</v>
      </c>
    </row>
    <row r="1671" spans="1:20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1" t="s">
        <v>8323</v>
      </c>
      <c r="R1671" t="s">
        <v>8326</v>
      </c>
      <c r="S1671" s="15">
        <f t="shared" si="118"/>
        <v>42417.585532407407</v>
      </c>
      <c r="T1671" s="15">
        <f t="shared" si="119"/>
        <v>42432.249305555553</v>
      </c>
    </row>
    <row r="1672" spans="1:20" ht="48" x14ac:dyDescent="0.2">
      <c r="A1672">
        <v>3603</v>
      </c>
      <c r="B1672" s="9" t="s">
        <v>3602</v>
      </c>
      <c r="C1672" s="3" t="s">
        <v>7713</v>
      </c>
      <c r="D1672" s="5">
        <v>1500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 t="shared" si="116"/>
        <v>171</v>
      </c>
      <c r="P1672">
        <f t="shared" si="117"/>
        <v>44.91</v>
      </c>
      <c r="Q1672" s="11" t="s">
        <v>8323</v>
      </c>
      <c r="R1672" t="s">
        <v>8326</v>
      </c>
      <c r="S1672" s="15">
        <f t="shared" si="118"/>
        <v>42283.864351851851</v>
      </c>
      <c r="T1672" s="15">
        <f t="shared" si="119"/>
        <v>42313.906018518523</v>
      </c>
    </row>
    <row r="1673" spans="1:20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6"/>
        <v>128</v>
      </c>
      <c r="P1673">
        <f t="shared" si="117"/>
        <v>60.95</v>
      </c>
      <c r="Q1673" s="11" t="s">
        <v>8323</v>
      </c>
      <c r="R1673" t="s">
        <v>8326</v>
      </c>
      <c r="S1673" s="15">
        <f t="shared" si="118"/>
        <v>42590.90425925926</v>
      </c>
      <c r="T1673" s="15">
        <f t="shared" si="119"/>
        <v>42606.90425925926</v>
      </c>
    </row>
    <row r="1674" spans="1:20" ht="48" x14ac:dyDescent="0.2">
      <c r="A1674">
        <v>2809</v>
      </c>
      <c r="B1674" s="9" t="s">
        <v>2809</v>
      </c>
      <c r="C1674" s="3" t="s">
        <v>6919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>
        <f t="shared" si="116"/>
        <v>102</v>
      </c>
      <c r="P1674">
        <f t="shared" si="117"/>
        <v>121.9</v>
      </c>
      <c r="Q1674" s="11" t="s">
        <v>8323</v>
      </c>
      <c r="R1674" t="s">
        <v>8326</v>
      </c>
      <c r="S1674" s="15">
        <f t="shared" si="118"/>
        <v>42451.496817129635</v>
      </c>
      <c r="T1674" s="15">
        <f t="shared" si="119"/>
        <v>42459.610416666663</v>
      </c>
    </row>
    <row r="1675" spans="1:20" ht="112" x14ac:dyDescent="0.2">
      <c r="A1675">
        <v>3561</v>
      </c>
      <c r="B1675" s="9" t="s">
        <v>3560</v>
      </c>
      <c r="C1675" s="3" t="s">
        <v>7671</v>
      </c>
      <c r="D1675" s="5">
        <v>2500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>
        <f t="shared" si="116"/>
        <v>102</v>
      </c>
      <c r="P1675">
        <f t="shared" si="117"/>
        <v>47.41</v>
      </c>
      <c r="Q1675" s="11" t="s">
        <v>8323</v>
      </c>
      <c r="R1675" t="s">
        <v>8326</v>
      </c>
      <c r="S1675" s="15">
        <f t="shared" si="118"/>
        <v>42203.680300925931</v>
      </c>
      <c r="T1675" s="15">
        <f t="shared" si="119"/>
        <v>42221.774999999994</v>
      </c>
    </row>
    <row r="1676" spans="1:20" ht="48" x14ac:dyDescent="0.2">
      <c r="A1676">
        <v>3487</v>
      </c>
      <c r="B1676" s="9" t="s">
        <v>3486</v>
      </c>
      <c r="C1676" s="3" t="s">
        <v>7597</v>
      </c>
      <c r="D1676" s="5">
        <v>2000</v>
      </c>
      <c r="E1676" s="7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 t="shared" si="116"/>
        <v>128</v>
      </c>
      <c r="P1676">
        <f t="shared" si="117"/>
        <v>38.71</v>
      </c>
      <c r="Q1676" s="11" t="s">
        <v>8323</v>
      </c>
      <c r="R1676" t="s">
        <v>8326</v>
      </c>
      <c r="S1676" s="15">
        <f t="shared" si="118"/>
        <v>42149.940416666665</v>
      </c>
      <c r="T1676" s="15">
        <f t="shared" si="119"/>
        <v>42179.940416666665</v>
      </c>
    </row>
    <row r="1677" spans="1:20" ht="48" x14ac:dyDescent="0.2">
      <c r="A1677">
        <v>1347</v>
      </c>
      <c r="B1677" s="9" t="s">
        <v>1348</v>
      </c>
      <c r="C1677" s="3" t="s">
        <v>5457</v>
      </c>
      <c r="D1677" s="5">
        <v>2500</v>
      </c>
      <c r="E1677" s="7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 t="shared" si="116"/>
        <v>102</v>
      </c>
      <c r="P1677">
        <f t="shared" si="117"/>
        <v>82.42</v>
      </c>
      <c r="Q1677" s="11" t="s">
        <v>8311</v>
      </c>
      <c r="R1677" t="s">
        <v>8333</v>
      </c>
      <c r="S1677" s="15">
        <f t="shared" si="118"/>
        <v>42040.638020833328</v>
      </c>
      <c r="T1677" s="15">
        <f t="shared" si="119"/>
        <v>42070.638020833328</v>
      </c>
    </row>
    <row r="1678" spans="1:20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6"/>
        <v>102</v>
      </c>
      <c r="P1678">
        <f t="shared" si="117"/>
        <v>134.21</v>
      </c>
      <c r="Q1678" s="11" t="s">
        <v>8311</v>
      </c>
      <c r="R1678" t="s">
        <v>8333</v>
      </c>
      <c r="S1678" s="15">
        <f t="shared" si="118"/>
        <v>40429.836435185185</v>
      </c>
      <c r="T1678" s="15">
        <f t="shared" si="119"/>
        <v>40459.836435185185</v>
      </c>
    </row>
    <row r="1679" spans="1:20" ht="48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16"/>
        <v>46</v>
      </c>
      <c r="P1679">
        <f t="shared" si="117"/>
        <v>70.83</v>
      </c>
      <c r="Q1679" s="11" t="s">
        <v>8323</v>
      </c>
      <c r="R1679" t="s">
        <v>8335</v>
      </c>
      <c r="S1679" s="15">
        <f t="shared" si="118"/>
        <v>42057.277858796297</v>
      </c>
      <c r="T1679" s="15">
        <f t="shared" si="119"/>
        <v>42117.236192129625</v>
      </c>
    </row>
    <row r="1680" spans="1:20" ht="48" x14ac:dyDescent="0.2">
      <c r="A1680">
        <v>986</v>
      </c>
      <c r="B1680" s="9" t="s">
        <v>987</v>
      </c>
      <c r="C1680" s="3" t="s">
        <v>5096</v>
      </c>
      <c r="D1680" s="5">
        <v>20000</v>
      </c>
      <c r="E1680" s="7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 t="shared" si="116"/>
        <v>13</v>
      </c>
      <c r="P1680">
        <f t="shared" si="117"/>
        <v>110.87</v>
      </c>
      <c r="Q1680" s="11" t="s">
        <v>8308</v>
      </c>
      <c r="R1680" t="s">
        <v>8310</v>
      </c>
      <c r="S1680" s="15">
        <f t="shared" si="118"/>
        <v>42324.767361111109</v>
      </c>
      <c r="T1680" s="15">
        <f t="shared" si="119"/>
        <v>42379</v>
      </c>
    </row>
    <row r="1681" spans="1:20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1" t="s">
        <v>8323</v>
      </c>
      <c r="R1681" t="s">
        <v>8326</v>
      </c>
      <c r="S1681" s="15">
        <f t="shared" si="118"/>
        <v>42184.572881944448</v>
      </c>
      <c r="T1681" s="15">
        <f t="shared" si="119"/>
        <v>42214.708333333328</v>
      </c>
    </row>
    <row r="1682" spans="1:20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1" t="s">
        <v>8311</v>
      </c>
      <c r="R1682" t="s">
        <v>8333</v>
      </c>
      <c r="S1682" s="15">
        <f t="shared" si="118"/>
        <v>41383.605057870373</v>
      </c>
      <c r="T1682" s="15">
        <f t="shared" si="119"/>
        <v>41414.02847222222</v>
      </c>
    </row>
    <row r="1683" spans="1:20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1" t="s">
        <v>8323</v>
      </c>
      <c r="R1683" t="s">
        <v>8326</v>
      </c>
      <c r="S1683" s="15">
        <f t="shared" si="118"/>
        <v>41988.829942129625</v>
      </c>
      <c r="T1683" s="15">
        <f t="shared" si="119"/>
        <v>42046.207638888889</v>
      </c>
    </row>
    <row r="1684" spans="1:20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1" t="s">
        <v>8327</v>
      </c>
      <c r="R1684" t="s">
        <v>8350</v>
      </c>
      <c r="S1684" s="15">
        <f t="shared" si="118"/>
        <v>41570.482789351852</v>
      </c>
      <c r="T1684" s="15">
        <f t="shared" si="119"/>
        <v>41600.524456018517</v>
      </c>
    </row>
    <row r="1685" spans="1:20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1" t="s">
        <v>8327</v>
      </c>
      <c r="R1685" t="s">
        <v>8354</v>
      </c>
      <c r="S1685" s="15">
        <f t="shared" si="118"/>
        <v>41923.837731481479</v>
      </c>
      <c r="T1685" s="15">
        <f t="shared" si="119"/>
        <v>41946.249305555553</v>
      </c>
    </row>
    <row r="1686" spans="1:20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1" t="s">
        <v>8311</v>
      </c>
      <c r="R1686" t="s">
        <v>8333</v>
      </c>
      <c r="S1686" s="15">
        <f t="shared" si="118"/>
        <v>41346.042673611111</v>
      </c>
      <c r="T1686" s="15">
        <f t="shared" si="119"/>
        <v>41376.042673611111</v>
      </c>
    </row>
    <row r="1687" spans="1:20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1" t="s">
        <v>8327</v>
      </c>
      <c r="R1687" t="s">
        <v>8338</v>
      </c>
      <c r="S1687" s="15">
        <f t="shared" si="118"/>
        <v>41962.596574074079</v>
      </c>
      <c r="T1687" s="15">
        <f t="shared" si="119"/>
        <v>41992.596574074079</v>
      </c>
    </row>
    <row r="1688" spans="1:20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1" t="s">
        <v>8323</v>
      </c>
      <c r="R1688" t="s">
        <v>8324</v>
      </c>
      <c r="S1688" s="15">
        <f t="shared" si="118"/>
        <v>42431.500069444446</v>
      </c>
      <c r="T1688" s="15">
        <f t="shared" si="119"/>
        <v>42491.458402777775</v>
      </c>
    </row>
    <row r="1689" spans="1:20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1" t="s">
        <v>8327</v>
      </c>
      <c r="R1689" t="s">
        <v>8330</v>
      </c>
      <c r="S1689" s="15">
        <f t="shared" si="118"/>
        <v>42805.032962962956</v>
      </c>
      <c r="T1689" s="15">
        <f t="shared" si="119"/>
        <v>42834.991296296299</v>
      </c>
    </row>
    <row r="1690" spans="1:20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1" t="s">
        <v>8323</v>
      </c>
      <c r="R1690" t="s">
        <v>8326</v>
      </c>
      <c r="S1690" s="15">
        <f t="shared" si="118"/>
        <v>42513.045798611114</v>
      </c>
      <c r="T1690" s="15">
        <f t="shared" si="119"/>
        <v>42543.045798611114</v>
      </c>
    </row>
    <row r="1691" spans="1:20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1" t="s">
        <v>8323</v>
      </c>
      <c r="R1691" t="s">
        <v>8326</v>
      </c>
      <c r="S1691" s="15">
        <f t="shared" si="118"/>
        <v>42171.758611111116</v>
      </c>
      <c r="T1691" s="15">
        <f t="shared" si="119"/>
        <v>42231.758611111116</v>
      </c>
    </row>
    <row r="1692" spans="1:20" ht="32" x14ac:dyDescent="0.2">
      <c r="A1692">
        <v>3778</v>
      </c>
      <c r="B1692" s="9" t="s">
        <v>3775</v>
      </c>
      <c r="C1692" s="3" t="s">
        <v>7888</v>
      </c>
      <c r="D1692" s="5">
        <v>2400</v>
      </c>
      <c r="E1692" s="7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 t="shared" si="116"/>
        <v>105</v>
      </c>
      <c r="P1692">
        <f t="shared" si="117"/>
        <v>70.03</v>
      </c>
      <c r="Q1692" s="11" t="s">
        <v>8323</v>
      </c>
      <c r="R1692" t="s">
        <v>8335</v>
      </c>
      <c r="S1692" s="15">
        <f t="shared" si="118"/>
        <v>41989.819212962961</v>
      </c>
      <c r="T1692" s="15">
        <f t="shared" si="119"/>
        <v>42049.819212962961</v>
      </c>
    </row>
    <row r="1693" spans="1:20" ht="48" x14ac:dyDescent="0.2">
      <c r="A1693">
        <v>765</v>
      </c>
      <c r="B1693" s="9" t="s">
        <v>766</v>
      </c>
      <c r="C1693" s="3" t="s">
        <v>4875</v>
      </c>
      <c r="D1693" s="5">
        <v>7000</v>
      </c>
      <c r="E1693" s="7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 t="shared" si="116"/>
        <v>36</v>
      </c>
      <c r="P1693">
        <f t="shared" si="117"/>
        <v>57.3</v>
      </c>
      <c r="Q1693" s="11" t="s">
        <v>8311</v>
      </c>
      <c r="R1693" t="s">
        <v>8352</v>
      </c>
      <c r="S1693" s="15">
        <f t="shared" si="118"/>
        <v>41901.542638888888</v>
      </c>
      <c r="T1693" s="15">
        <f t="shared" si="119"/>
        <v>41931.542638888888</v>
      </c>
    </row>
    <row r="1694" spans="1:20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1" t="s">
        <v>8323</v>
      </c>
      <c r="R1694" t="s">
        <v>8326</v>
      </c>
      <c r="S1694" s="15">
        <f t="shared" si="118"/>
        <v>42144.041851851856</v>
      </c>
      <c r="T1694" s="15">
        <f t="shared" si="119"/>
        <v>42174.041851851856</v>
      </c>
    </row>
    <row r="1695" spans="1:20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1" t="s">
        <v>8323</v>
      </c>
      <c r="R1695" t="s">
        <v>8326</v>
      </c>
      <c r="S1695" s="15">
        <f t="shared" si="118"/>
        <v>41897.602037037039</v>
      </c>
      <c r="T1695" s="15">
        <f t="shared" si="119"/>
        <v>41927.602037037039</v>
      </c>
    </row>
    <row r="1696" spans="1:20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1" t="s">
        <v>8323</v>
      </c>
      <c r="R1696" t="s">
        <v>8326</v>
      </c>
      <c r="S1696" s="15">
        <f t="shared" si="118"/>
        <v>42431.302002314813</v>
      </c>
      <c r="T1696" s="15">
        <f t="shared" si="119"/>
        <v>42471.104166666672</v>
      </c>
    </row>
    <row r="1697" spans="1:20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1" t="s">
        <v>8327</v>
      </c>
      <c r="R1697" t="s">
        <v>8331</v>
      </c>
      <c r="S1697" s="15">
        <f t="shared" si="118"/>
        <v>41555.873645833337</v>
      </c>
      <c r="T1697" s="15">
        <f t="shared" si="119"/>
        <v>41585.915312500001</v>
      </c>
    </row>
    <row r="1698" spans="1:20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1" t="s">
        <v>8311</v>
      </c>
      <c r="R1698" t="s">
        <v>8333</v>
      </c>
      <c r="S1698" s="15">
        <f t="shared" si="118"/>
        <v>41304.962233796294</v>
      </c>
      <c r="T1698" s="15">
        <f t="shared" si="119"/>
        <v>41334.249305555553</v>
      </c>
    </row>
    <row r="1699" spans="1:20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1" t="s">
        <v>8327</v>
      </c>
      <c r="R1699" t="s">
        <v>8331</v>
      </c>
      <c r="S1699" s="15">
        <f t="shared" si="118"/>
        <v>42502.868761574078</v>
      </c>
      <c r="T1699" s="15">
        <f t="shared" si="119"/>
        <v>42562.868761574078</v>
      </c>
    </row>
    <row r="1700" spans="1:20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1" t="s">
        <v>8327</v>
      </c>
      <c r="R1700" t="s">
        <v>8331</v>
      </c>
      <c r="S1700" s="15">
        <f t="shared" si="118"/>
        <v>42031.631724537037</v>
      </c>
      <c r="T1700" s="15">
        <f t="shared" si="119"/>
        <v>42065.249305555553</v>
      </c>
    </row>
    <row r="1701" spans="1:20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1" t="s">
        <v>8327</v>
      </c>
      <c r="R1701" t="s">
        <v>8331</v>
      </c>
      <c r="S1701" s="15">
        <f t="shared" si="118"/>
        <v>42502.250775462962</v>
      </c>
      <c r="T1701" s="15">
        <f t="shared" si="119"/>
        <v>42527.250775462962</v>
      </c>
    </row>
    <row r="1702" spans="1:20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1" t="s">
        <v>8316</v>
      </c>
      <c r="R1702" t="s">
        <v>8317</v>
      </c>
      <c r="S1702" s="15">
        <f t="shared" si="118"/>
        <v>42221.79178240741</v>
      </c>
      <c r="T1702" s="15">
        <f t="shared" si="119"/>
        <v>42251.79178240741</v>
      </c>
    </row>
    <row r="1703" spans="1:20" ht="48" x14ac:dyDescent="0.2">
      <c r="A1703">
        <v>3312</v>
      </c>
      <c r="B1703" s="9" t="s">
        <v>3312</v>
      </c>
      <c r="C1703" s="3" t="s">
        <v>7422</v>
      </c>
      <c r="D1703" s="5">
        <v>2500</v>
      </c>
      <c r="E1703" s="7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 t="shared" si="116"/>
        <v>100</v>
      </c>
      <c r="P1703">
        <f t="shared" si="117"/>
        <v>61</v>
      </c>
      <c r="Q1703" s="11" t="s">
        <v>8323</v>
      </c>
      <c r="R1703" t="s">
        <v>8326</v>
      </c>
      <c r="S1703" s="15">
        <f t="shared" si="118"/>
        <v>42664.809560185182</v>
      </c>
      <c r="T1703" s="15">
        <f t="shared" si="119"/>
        <v>42685.916666666672</v>
      </c>
    </row>
    <row r="1704" spans="1:20" ht="48" x14ac:dyDescent="0.2">
      <c r="A1704">
        <v>2420</v>
      </c>
      <c r="B1704" s="9" t="s">
        <v>2421</v>
      </c>
      <c r="C1704" s="3" t="s">
        <v>6530</v>
      </c>
      <c r="D1704" s="5">
        <v>16870</v>
      </c>
      <c r="E1704" s="7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 t="shared" si="116"/>
        <v>15</v>
      </c>
      <c r="P1704">
        <f t="shared" si="117"/>
        <v>69.47</v>
      </c>
      <c r="Q1704" s="11" t="s">
        <v>8319</v>
      </c>
      <c r="R1704" t="s">
        <v>8345</v>
      </c>
      <c r="S1704" s="15">
        <f t="shared" si="118"/>
        <v>41893.028877314813</v>
      </c>
      <c r="T1704" s="15">
        <f t="shared" si="119"/>
        <v>41953.070543981477</v>
      </c>
    </row>
    <row r="1705" spans="1:20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1" t="s">
        <v>8327</v>
      </c>
      <c r="R1705" t="s">
        <v>8331</v>
      </c>
      <c r="S1705" s="15">
        <f t="shared" si="118"/>
        <v>40516.087627314817</v>
      </c>
      <c r="T1705" s="15">
        <f t="shared" si="119"/>
        <v>40564.916666666664</v>
      </c>
    </row>
    <row r="1706" spans="1:20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6"/>
        <v>100</v>
      </c>
      <c r="P1706">
        <f t="shared" si="117"/>
        <v>50</v>
      </c>
      <c r="Q1706" s="11" t="s">
        <v>8323</v>
      </c>
      <c r="R1706" t="s">
        <v>8326</v>
      </c>
      <c r="S1706" s="15">
        <f t="shared" si="118"/>
        <v>42675.057997685188</v>
      </c>
      <c r="T1706" s="15">
        <f t="shared" si="119"/>
        <v>42705.099664351852</v>
      </c>
    </row>
    <row r="1707" spans="1:20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6"/>
        <v>100</v>
      </c>
      <c r="P1707">
        <f t="shared" si="117"/>
        <v>113.64</v>
      </c>
      <c r="Q1707" s="11" t="s">
        <v>8327</v>
      </c>
      <c r="R1707" t="s">
        <v>8328</v>
      </c>
      <c r="S1707" s="15">
        <f t="shared" si="118"/>
        <v>40758.733483796292</v>
      </c>
      <c r="T1707" s="15">
        <f t="shared" si="119"/>
        <v>40818.733483796292</v>
      </c>
    </row>
    <row r="1708" spans="1:20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6"/>
        <v>100</v>
      </c>
      <c r="P1708">
        <f t="shared" si="117"/>
        <v>48.08</v>
      </c>
      <c r="Q1708" s="11" t="s">
        <v>8327</v>
      </c>
      <c r="R1708" t="s">
        <v>8328</v>
      </c>
      <c r="S1708" s="15">
        <f t="shared" si="118"/>
        <v>41373.102465277778</v>
      </c>
      <c r="T1708" s="15">
        <f t="shared" si="119"/>
        <v>41403.102465277778</v>
      </c>
    </row>
    <row r="1709" spans="1:20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6"/>
        <v>100</v>
      </c>
      <c r="P1709">
        <f t="shared" si="117"/>
        <v>73.53</v>
      </c>
      <c r="Q1709" s="11" t="s">
        <v>8323</v>
      </c>
      <c r="R1709" t="s">
        <v>8326</v>
      </c>
      <c r="S1709" s="15">
        <f t="shared" si="118"/>
        <v>42311.750324074077</v>
      </c>
      <c r="T1709" s="15">
        <f t="shared" si="119"/>
        <v>42336.750324074077</v>
      </c>
    </row>
    <row r="1710" spans="1:20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6"/>
        <v>100</v>
      </c>
      <c r="P1710">
        <f t="shared" si="117"/>
        <v>227.27</v>
      </c>
      <c r="Q1710" s="11" t="s">
        <v>8323</v>
      </c>
      <c r="R1710" t="s">
        <v>8326</v>
      </c>
      <c r="S1710" s="15">
        <f t="shared" si="118"/>
        <v>41856.010069444441</v>
      </c>
      <c r="T1710" s="15">
        <f t="shared" si="119"/>
        <v>41890.125</v>
      </c>
    </row>
    <row r="1711" spans="1:20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6"/>
        <v>100</v>
      </c>
      <c r="P1711">
        <f t="shared" si="117"/>
        <v>104.17</v>
      </c>
      <c r="Q1711" s="11" t="s">
        <v>8323</v>
      </c>
      <c r="R1711" t="s">
        <v>8326</v>
      </c>
      <c r="S1711" s="15">
        <f t="shared" si="118"/>
        <v>42040.831678240742</v>
      </c>
      <c r="T1711" s="15">
        <f t="shared" si="119"/>
        <v>42070.831678240742</v>
      </c>
    </row>
    <row r="1712" spans="1:20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6"/>
        <v>100</v>
      </c>
      <c r="P1712">
        <f t="shared" si="117"/>
        <v>100</v>
      </c>
      <c r="Q1712" s="11" t="s">
        <v>8323</v>
      </c>
      <c r="R1712" t="s">
        <v>8335</v>
      </c>
      <c r="S1712" s="15">
        <f t="shared" si="118"/>
        <v>42087.792303240742</v>
      </c>
      <c r="T1712" s="15">
        <f t="shared" si="119"/>
        <v>42103.792303240742</v>
      </c>
    </row>
    <row r="1713" spans="1:20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6"/>
        <v>31</v>
      </c>
      <c r="P1713">
        <f t="shared" si="117"/>
        <v>1250</v>
      </c>
      <c r="Q1713" s="11" t="s">
        <v>8323</v>
      </c>
      <c r="R1713" t="s">
        <v>8326</v>
      </c>
      <c r="S1713" s="15">
        <f t="shared" si="118"/>
        <v>42144.231527777782</v>
      </c>
      <c r="T1713" s="15">
        <f t="shared" si="119"/>
        <v>42203.125</v>
      </c>
    </row>
    <row r="1714" spans="1:20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1" t="s">
        <v>8308</v>
      </c>
      <c r="R1714" t="s">
        <v>8340</v>
      </c>
      <c r="S1714" s="15">
        <f t="shared" si="118"/>
        <v>41821.020601851851</v>
      </c>
      <c r="T1714" s="15">
        <f t="shared" si="119"/>
        <v>41849.020601851851</v>
      </c>
    </row>
    <row r="1715" spans="1:20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1" t="s">
        <v>8323</v>
      </c>
      <c r="R1715" t="s">
        <v>8326</v>
      </c>
      <c r="S1715" s="15">
        <f t="shared" si="118"/>
        <v>42534.631481481483</v>
      </c>
      <c r="T1715" s="15">
        <f t="shared" si="119"/>
        <v>42562.631481481483</v>
      </c>
    </row>
    <row r="1716" spans="1:20" ht="32" x14ac:dyDescent="0.2">
      <c r="A1716">
        <v>1570</v>
      </c>
      <c r="B1716" s="9" t="s">
        <v>1571</v>
      </c>
      <c r="C1716" s="3" t="s">
        <v>5680</v>
      </c>
      <c r="D1716" s="5">
        <v>6000</v>
      </c>
      <c r="E1716" s="7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16"/>
        <v>41</v>
      </c>
      <c r="P1716">
        <f t="shared" si="117"/>
        <v>47.77</v>
      </c>
      <c r="Q1716" s="11" t="s">
        <v>8311</v>
      </c>
      <c r="R1716" t="s">
        <v>8349</v>
      </c>
      <c r="S1716" s="15">
        <f t="shared" si="118"/>
        <v>42438.813449074078</v>
      </c>
      <c r="T1716" s="15">
        <f t="shared" si="119"/>
        <v>42468.771782407406</v>
      </c>
    </row>
    <row r="1717" spans="1:20" ht="48" x14ac:dyDescent="0.2">
      <c r="A1717">
        <v>945</v>
      </c>
      <c r="B1717" s="9" t="s">
        <v>946</v>
      </c>
      <c r="C1717" s="3" t="s">
        <v>5055</v>
      </c>
      <c r="D1717" s="5">
        <v>100000</v>
      </c>
      <c r="E1717" s="7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16"/>
        <v>2</v>
      </c>
      <c r="P1717">
        <f t="shared" si="117"/>
        <v>155.25</v>
      </c>
      <c r="Q1717" s="11" t="s">
        <v>8308</v>
      </c>
      <c r="R1717" t="s">
        <v>8310</v>
      </c>
      <c r="S1717" s="15">
        <f t="shared" si="118"/>
        <v>42732.872986111113</v>
      </c>
      <c r="T1717" s="15">
        <f t="shared" si="119"/>
        <v>42784.999305555553</v>
      </c>
    </row>
    <row r="1718" spans="1:20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1" t="s">
        <v>8323</v>
      </c>
      <c r="R1718" t="s">
        <v>8324</v>
      </c>
      <c r="S1718" s="15">
        <f t="shared" si="118"/>
        <v>41876.718935185185</v>
      </c>
      <c r="T1718" s="15">
        <f t="shared" si="119"/>
        <v>41931.208333333336</v>
      </c>
    </row>
    <row r="1719" spans="1:20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1" t="s">
        <v>8308</v>
      </c>
      <c r="R1719" t="s">
        <v>8310</v>
      </c>
      <c r="S1719" s="15">
        <f t="shared" si="118"/>
        <v>42579.634733796294</v>
      </c>
      <c r="T1719" s="15">
        <f t="shared" si="119"/>
        <v>42622.25</v>
      </c>
    </row>
    <row r="1720" spans="1:20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1" t="s">
        <v>8327</v>
      </c>
      <c r="R1720" t="s">
        <v>8329</v>
      </c>
      <c r="S1720" s="15">
        <f t="shared" si="118"/>
        <v>41127.812303240738</v>
      </c>
      <c r="T1720" s="15">
        <f t="shared" si="119"/>
        <v>41150</v>
      </c>
    </row>
    <row r="1721" spans="1:20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1" t="s">
        <v>8313</v>
      </c>
      <c r="R1721" t="s">
        <v>8314</v>
      </c>
      <c r="S1721" s="15">
        <f t="shared" si="118"/>
        <v>42680.47555555556</v>
      </c>
      <c r="T1721" s="15">
        <f t="shared" si="119"/>
        <v>42708</v>
      </c>
    </row>
    <row r="1722" spans="1:20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1" t="s">
        <v>8327</v>
      </c>
      <c r="R1722" t="s">
        <v>8328</v>
      </c>
      <c r="S1722" s="15">
        <f t="shared" si="118"/>
        <v>40304.20003472222</v>
      </c>
      <c r="T1722" s="15">
        <f t="shared" si="119"/>
        <v>40391.166666666664</v>
      </c>
    </row>
    <row r="1723" spans="1:20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1" t="s">
        <v>8323</v>
      </c>
      <c r="R1723" t="s">
        <v>8326</v>
      </c>
      <c r="S1723" s="15">
        <f t="shared" si="118"/>
        <v>42775.51494212963</v>
      </c>
      <c r="T1723" s="15">
        <f t="shared" si="119"/>
        <v>42805.51494212963</v>
      </c>
    </row>
    <row r="1724" spans="1:20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1" t="s">
        <v>8327</v>
      </c>
      <c r="R1724" t="s">
        <v>8328</v>
      </c>
      <c r="S1724" s="15">
        <f t="shared" si="118"/>
        <v>41037.892465277779</v>
      </c>
      <c r="T1724" s="15">
        <f t="shared" si="119"/>
        <v>41051.145833333336</v>
      </c>
    </row>
    <row r="1725" spans="1:20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1" t="s">
        <v>8323</v>
      </c>
      <c r="R1725" t="s">
        <v>8326</v>
      </c>
      <c r="S1725" s="15">
        <f t="shared" si="118"/>
        <v>42282.768414351856</v>
      </c>
      <c r="T1725" s="15">
        <f t="shared" si="119"/>
        <v>42312.810081018513</v>
      </c>
    </row>
    <row r="1726" spans="1:20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1" t="s">
        <v>8327</v>
      </c>
      <c r="R1726" t="s">
        <v>8331</v>
      </c>
      <c r="S1726" s="15">
        <f t="shared" si="118"/>
        <v>41774.599930555552</v>
      </c>
      <c r="T1726" s="15">
        <f t="shared" si="119"/>
        <v>41804.599930555552</v>
      </c>
    </row>
    <row r="1727" spans="1:20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1" t="s">
        <v>8323</v>
      </c>
      <c r="R1727" t="s">
        <v>8326</v>
      </c>
      <c r="S1727" s="15">
        <f t="shared" si="118"/>
        <v>42494.683634259258</v>
      </c>
      <c r="T1727" s="15">
        <f t="shared" si="119"/>
        <v>42524.6875</v>
      </c>
    </row>
    <row r="1728" spans="1:20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1" t="s">
        <v>8323</v>
      </c>
      <c r="R1728" t="s">
        <v>8326</v>
      </c>
      <c r="S1728" s="15">
        <f t="shared" si="118"/>
        <v>41842.607592592591</v>
      </c>
      <c r="T1728" s="15">
        <f t="shared" si="119"/>
        <v>41864.916666666664</v>
      </c>
    </row>
    <row r="1729" spans="1:20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1" t="s">
        <v>8327</v>
      </c>
      <c r="R1729" t="s">
        <v>8330</v>
      </c>
      <c r="S1729" s="15">
        <f t="shared" si="118"/>
        <v>42780.942476851851</v>
      </c>
      <c r="T1729" s="15">
        <f t="shared" si="119"/>
        <v>42810.900810185187</v>
      </c>
    </row>
    <row r="1730" spans="1:20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6"/>
        <v>100</v>
      </c>
      <c r="P1730">
        <f t="shared" si="117"/>
        <v>171.43</v>
      </c>
      <c r="Q1730" s="11" t="s">
        <v>8323</v>
      </c>
      <c r="R1730" t="s">
        <v>8326</v>
      </c>
      <c r="S1730" s="15">
        <f t="shared" si="118"/>
        <v>42661.442060185189</v>
      </c>
      <c r="T1730" s="15">
        <f t="shared" si="119"/>
        <v>42691.483726851846</v>
      </c>
    </row>
    <row r="1731" spans="1:20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20">ROUND(E1731/D1731*100,0)</f>
        <v>160</v>
      </c>
      <c r="P1731">
        <f t="shared" ref="P1731:P1794" si="121">IFERROR(ROUND(E1731/L1731,2),0)</f>
        <v>25</v>
      </c>
      <c r="Q1731" s="11" t="s">
        <v>8327</v>
      </c>
      <c r="R1731" t="s">
        <v>8331</v>
      </c>
      <c r="S1731" s="15">
        <f t="shared" ref="S1731:S1794" si="122">(((J1731/60)/60)/24)+DATE(1970,1,1)</f>
        <v>41080.960243055553</v>
      </c>
      <c r="T1731" s="15">
        <f t="shared" ref="T1731:T1794" si="123">(((I1731/60)/60)/24)+DATE(1970,1,1)</f>
        <v>41110.960243055553</v>
      </c>
    </row>
    <row r="1732" spans="1:20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1" t="s">
        <v>8327</v>
      </c>
      <c r="R1732" t="s">
        <v>8330</v>
      </c>
      <c r="S1732" s="15">
        <f t="shared" si="122"/>
        <v>42788.151238425926</v>
      </c>
      <c r="T1732" s="15">
        <f t="shared" si="123"/>
        <v>42820.999305555553</v>
      </c>
    </row>
    <row r="1733" spans="1:20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1" t="s">
        <v>8323</v>
      </c>
      <c r="R1733" t="s">
        <v>8326</v>
      </c>
      <c r="S1733" s="15">
        <f t="shared" si="122"/>
        <v>42484.551550925928</v>
      </c>
      <c r="T1733" s="15">
        <f t="shared" si="123"/>
        <v>42498.875</v>
      </c>
    </row>
    <row r="1734" spans="1:20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1" t="s">
        <v>8321</v>
      </c>
      <c r="R1734" t="s">
        <v>8343</v>
      </c>
      <c r="S1734" s="15">
        <f t="shared" si="122"/>
        <v>41208.010196759256</v>
      </c>
      <c r="T1734" s="15">
        <f t="shared" si="123"/>
        <v>41228</v>
      </c>
    </row>
    <row r="1735" spans="1:20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1" t="s">
        <v>8321</v>
      </c>
      <c r="R1735" t="s">
        <v>8343</v>
      </c>
      <c r="S1735" s="15">
        <f t="shared" si="122"/>
        <v>42539.849768518514</v>
      </c>
      <c r="T1735" s="15">
        <f t="shared" si="123"/>
        <v>42569.849768518514</v>
      </c>
    </row>
    <row r="1736" spans="1:20" ht="48" x14ac:dyDescent="0.2">
      <c r="A1736">
        <v>3010</v>
      </c>
      <c r="B1736" s="9" t="s">
        <v>3010</v>
      </c>
      <c r="C1736" s="3" t="s">
        <v>7120</v>
      </c>
      <c r="D1736" s="5">
        <v>1500</v>
      </c>
      <c r="E1736" s="7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 t="shared" si="120"/>
        <v>158</v>
      </c>
      <c r="P1736">
        <f t="shared" si="121"/>
        <v>158</v>
      </c>
      <c r="Q1736" s="11" t="s">
        <v>8323</v>
      </c>
      <c r="R1736" t="s">
        <v>8324</v>
      </c>
      <c r="S1736" s="15">
        <f t="shared" si="122"/>
        <v>41996.832395833335</v>
      </c>
      <c r="T1736" s="15">
        <f t="shared" si="123"/>
        <v>42056.832395833335</v>
      </c>
    </row>
    <row r="1737" spans="1:20" ht="48" x14ac:dyDescent="0.2">
      <c r="A1737">
        <v>23</v>
      </c>
      <c r="B1737" s="9" t="s">
        <v>25</v>
      </c>
      <c r="C1737" s="3" t="s">
        <v>4134</v>
      </c>
      <c r="D1737" s="5">
        <v>2000</v>
      </c>
      <c r="E1737" s="7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 t="shared" si="120"/>
        <v>119</v>
      </c>
      <c r="P1737">
        <f t="shared" si="121"/>
        <v>103.04</v>
      </c>
      <c r="Q1737" s="11" t="s">
        <v>8321</v>
      </c>
      <c r="R1737" t="s">
        <v>8332</v>
      </c>
      <c r="S1737" s="15">
        <f t="shared" si="122"/>
        <v>42097.778946759259</v>
      </c>
      <c r="T1737" s="15">
        <f t="shared" si="123"/>
        <v>42124.638888888891</v>
      </c>
    </row>
    <row r="1738" spans="1:20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1" t="s">
        <v>8323</v>
      </c>
      <c r="R1738" t="s">
        <v>8326</v>
      </c>
      <c r="S1738" s="15">
        <f t="shared" si="122"/>
        <v>42103.016585648147</v>
      </c>
      <c r="T1738" s="15">
        <f t="shared" si="123"/>
        <v>42163.016585648147</v>
      </c>
    </row>
    <row r="1739" spans="1:20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1" t="s">
        <v>8321</v>
      </c>
      <c r="R1739" t="s">
        <v>8343</v>
      </c>
      <c r="S1739" s="15">
        <f t="shared" si="122"/>
        <v>42485.724768518514</v>
      </c>
      <c r="T1739" s="15">
        <f t="shared" si="123"/>
        <v>42504</v>
      </c>
    </row>
    <row r="1740" spans="1:20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1" t="s">
        <v>8323</v>
      </c>
      <c r="R1740" t="s">
        <v>8326</v>
      </c>
      <c r="S1740" s="15">
        <f t="shared" si="122"/>
        <v>41891.665324074071</v>
      </c>
      <c r="T1740" s="15">
        <f t="shared" si="123"/>
        <v>41913.166666666664</v>
      </c>
    </row>
    <row r="1741" spans="1:20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1" t="s">
        <v>8327</v>
      </c>
      <c r="R1741" t="s">
        <v>8328</v>
      </c>
      <c r="S1741" s="15">
        <f t="shared" si="122"/>
        <v>41887.784062500003</v>
      </c>
      <c r="T1741" s="15">
        <f t="shared" si="123"/>
        <v>41917.784062500003</v>
      </c>
    </row>
    <row r="1742" spans="1:20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1" t="s">
        <v>8323</v>
      </c>
      <c r="R1742" t="s">
        <v>8335</v>
      </c>
      <c r="S1742" s="15">
        <f t="shared" si="122"/>
        <v>42403.971851851849</v>
      </c>
      <c r="T1742" s="15">
        <f t="shared" si="123"/>
        <v>42433.971851851849</v>
      </c>
    </row>
    <row r="1743" spans="1:20" ht="48" x14ac:dyDescent="0.2">
      <c r="A1743">
        <v>2927</v>
      </c>
      <c r="B1743" s="9" t="s">
        <v>2927</v>
      </c>
      <c r="C1743" s="3" t="s">
        <v>7037</v>
      </c>
      <c r="D1743" s="5">
        <v>1800</v>
      </c>
      <c r="E1743" s="7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 t="shared" si="120"/>
        <v>131</v>
      </c>
      <c r="P1743">
        <f t="shared" si="121"/>
        <v>112.14</v>
      </c>
      <c r="Q1743" s="11" t="s">
        <v>8323</v>
      </c>
      <c r="R1743" t="s">
        <v>8335</v>
      </c>
      <c r="S1743" s="15">
        <f t="shared" si="122"/>
        <v>41806.669317129628</v>
      </c>
      <c r="T1743" s="15">
        <f t="shared" si="123"/>
        <v>41835.208333333336</v>
      </c>
    </row>
    <row r="1744" spans="1:20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1" t="s">
        <v>8327</v>
      </c>
      <c r="R1744" t="s">
        <v>8328</v>
      </c>
      <c r="S1744" s="15">
        <f t="shared" si="122"/>
        <v>41270.21497685185</v>
      </c>
      <c r="T1744" s="15">
        <f t="shared" si="123"/>
        <v>41300.21497685185</v>
      </c>
    </row>
    <row r="1745" spans="1:20" ht="48" x14ac:dyDescent="0.2">
      <c r="A1745">
        <v>1801</v>
      </c>
      <c r="B1745" s="9" t="s">
        <v>1802</v>
      </c>
      <c r="C1745" s="3" t="s">
        <v>5911</v>
      </c>
      <c r="D1745" s="5">
        <v>17000</v>
      </c>
      <c r="E1745" s="7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 t="shared" si="120"/>
        <v>14</v>
      </c>
      <c r="P1745">
        <f t="shared" si="121"/>
        <v>63.65</v>
      </c>
      <c r="Q1745" s="11" t="s">
        <v>8313</v>
      </c>
      <c r="R1745" t="s">
        <v>8314</v>
      </c>
      <c r="S1745" s="15">
        <f t="shared" si="122"/>
        <v>42321.660509259258</v>
      </c>
      <c r="T1745" s="15">
        <f t="shared" si="123"/>
        <v>42353.506944444445</v>
      </c>
    </row>
    <row r="1746" spans="1:20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1" t="s">
        <v>8327</v>
      </c>
      <c r="R1746" t="s">
        <v>8331</v>
      </c>
      <c r="S1746" s="15">
        <f t="shared" si="122"/>
        <v>41005.45784722222</v>
      </c>
      <c r="T1746" s="15">
        <f t="shared" si="123"/>
        <v>41048.125</v>
      </c>
    </row>
    <row r="1747" spans="1:20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1" t="s">
        <v>8327</v>
      </c>
      <c r="R1747" t="s">
        <v>8331</v>
      </c>
      <c r="S1747" s="15">
        <f t="shared" si="122"/>
        <v>40838.043391203704</v>
      </c>
      <c r="T1747" s="15">
        <f t="shared" si="123"/>
        <v>40883.085057870368</v>
      </c>
    </row>
    <row r="1748" spans="1:20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1" t="s">
        <v>8327</v>
      </c>
      <c r="R1748" t="s">
        <v>8331</v>
      </c>
      <c r="S1748" s="15">
        <f t="shared" si="122"/>
        <v>41205.707048611112</v>
      </c>
      <c r="T1748" s="15">
        <f t="shared" si="123"/>
        <v>41239.207638888889</v>
      </c>
    </row>
    <row r="1749" spans="1:20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1" t="s">
        <v>8313</v>
      </c>
      <c r="R1749" t="s">
        <v>8353</v>
      </c>
      <c r="S1749" s="15">
        <f t="shared" si="122"/>
        <v>42034.639768518522</v>
      </c>
      <c r="T1749" s="15">
        <f t="shared" si="123"/>
        <v>42064.639768518522</v>
      </c>
    </row>
    <row r="1750" spans="1:20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1" t="s">
        <v>8323</v>
      </c>
      <c r="R1750" t="s">
        <v>8335</v>
      </c>
      <c r="S1750" s="15">
        <f t="shared" si="122"/>
        <v>42050.019641203704</v>
      </c>
      <c r="T1750" s="15">
        <f t="shared" si="123"/>
        <v>42064.207638888889</v>
      </c>
    </row>
    <row r="1751" spans="1:20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1" t="s">
        <v>8327</v>
      </c>
      <c r="R1751" t="s">
        <v>8341</v>
      </c>
      <c r="S1751" s="15">
        <f t="shared" si="122"/>
        <v>41113.199155092596</v>
      </c>
      <c r="T1751" s="15">
        <f t="shared" si="123"/>
        <v>41173.199155092596</v>
      </c>
    </row>
    <row r="1752" spans="1:20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1" t="s">
        <v>8323</v>
      </c>
      <c r="R1752" t="s">
        <v>8326</v>
      </c>
      <c r="S1752" s="15">
        <f t="shared" si="122"/>
        <v>41550.867673611108</v>
      </c>
      <c r="T1752" s="15">
        <f t="shared" si="123"/>
        <v>41580.867673611108</v>
      </c>
    </row>
    <row r="1753" spans="1:20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1" t="s">
        <v>8321</v>
      </c>
      <c r="R1753" t="s">
        <v>8343</v>
      </c>
      <c r="S1753" s="15">
        <f t="shared" si="122"/>
        <v>41075.583379629628</v>
      </c>
      <c r="T1753" s="15">
        <f t="shared" si="123"/>
        <v>41105.583379629628</v>
      </c>
    </row>
    <row r="1754" spans="1:20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1" t="s">
        <v>8327</v>
      </c>
      <c r="R1754" t="s">
        <v>8328</v>
      </c>
      <c r="S1754" s="15">
        <f t="shared" si="122"/>
        <v>41341.111400462964</v>
      </c>
      <c r="T1754" s="15">
        <f t="shared" si="123"/>
        <v>41380.791666666664</v>
      </c>
    </row>
    <row r="1755" spans="1:20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1" t="s">
        <v>8323</v>
      </c>
      <c r="R1755" t="s">
        <v>8326</v>
      </c>
      <c r="S1755" s="15">
        <f t="shared" si="122"/>
        <v>42382.244409722218</v>
      </c>
      <c r="T1755" s="15">
        <f t="shared" si="123"/>
        <v>42396.041666666672</v>
      </c>
    </row>
    <row r="1756" spans="1:20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1" t="s">
        <v>8308</v>
      </c>
      <c r="R1756" t="s">
        <v>8310</v>
      </c>
      <c r="S1756" s="15">
        <f t="shared" si="122"/>
        <v>42388.523020833338</v>
      </c>
      <c r="T1756" s="15">
        <f t="shared" si="123"/>
        <v>42403.523020833338</v>
      </c>
    </row>
    <row r="1757" spans="1:20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1" t="s">
        <v>8327</v>
      </c>
      <c r="R1757" t="s">
        <v>8328</v>
      </c>
      <c r="S1757" s="15">
        <f t="shared" si="122"/>
        <v>41590.255868055552</v>
      </c>
      <c r="T1757" s="15">
        <f t="shared" si="123"/>
        <v>41620.255868055552</v>
      </c>
    </row>
    <row r="1758" spans="1:20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1" t="s">
        <v>8323</v>
      </c>
      <c r="R1758" t="s">
        <v>8326</v>
      </c>
      <c r="S1758" s="15">
        <f t="shared" si="122"/>
        <v>41960.119085648148</v>
      </c>
      <c r="T1758" s="15">
        <f t="shared" si="123"/>
        <v>41990.119085648148</v>
      </c>
    </row>
    <row r="1759" spans="1:20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0"/>
        <v>115</v>
      </c>
      <c r="P1759">
        <f t="shared" si="121"/>
        <v>79.31</v>
      </c>
      <c r="Q1759" s="11" t="s">
        <v>8323</v>
      </c>
      <c r="R1759" t="s">
        <v>8326</v>
      </c>
      <c r="S1759" s="15">
        <f t="shared" si="122"/>
        <v>40923.729953703703</v>
      </c>
      <c r="T1759" s="15">
        <f t="shared" si="123"/>
        <v>40953.729953703703</v>
      </c>
    </row>
    <row r="1760" spans="1:20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0"/>
        <v>7</v>
      </c>
      <c r="P1760">
        <f t="shared" si="121"/>
        <v>383.33</v>
      </c>
      <c r="Q1760" s="11" t="s">
        <v>8323</v>
      </c>
      <c r="R1760" t="s">
        <v>8326</v>
      </c>
      <c r="S1760" s="15">
        <f t="shared" si="122"/>
        <v>42697.010520833333</v>
      </c>
      <c r="T1760" s="15">
        <f t="shared" si="123"/>
        <v>42730.010520833333</v>
      </c>
    </row>
    <row r="1761" spans="1:20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1" t="s">
        <v>8316</v>
      </c>
      <c r="R1761" t="s">
        <v>8317</v>
      </c>
      <c r="S1761" s="15">
        <f t="shared" si="122"/>
        <v>42752.647777777776</v>
      </c>
      <c r="T1761" s="15">
        <f t="shared" si="123"/>
        <v>42759.647777777776</v>
      </c>
    </row>
    <row r="1762" spans="1:20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1" t="s">
        <v>8327</v>
      </c>
      <c r="R1762" t="s">
        <v>8329</v>
      </c>
      <c r="S1762" s="15">
        <f t="shared" si="122"/>
        <v>42111.646724537044</v>
      </c>
      <c r="T1762" s="15">
        <f t="shared" si="123"/>
        <v>42141.646724537044</v>
      </c>
    </row>
    <row r="1763" spans="1:20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1" t="s">
        <v>8308</v>
      </c>
      <c r="R1763" t="s">
        <v>8310</v>
      </c>
      <c r="S1763" s="15">
        <f t="shared" si="122"/>
        <v>42721.220520833333</v>
      </c>
      <c r="T1763" s="15">
        <f t="shared" si="123"/>
        <v>42758.207638888889</v>
      </c>
    </row>
    <row r="1764" spans="1:20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1" t="s">
        <v>8311</v>
      </c>
      <c r="R1764" t="s">
        <v>8349</v>
      </c>
      <c r="S1764" s="15">
        <f t="shared" si="122"/>
        <v>41799.524259259262</v>
      </c>
      <c r="T1764" s="15">
        <f t="shared" si="123"/>
        <v>41829.524259259262</v>
      </c>
    </row>
    <row r="1765" spans="1:20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1" t="s">
        <v>8323</v>
      </c>
      <c r="R1765" t="s">
        <v>8326</v>
      </c>
      <c r="S1765" s="15">
        <f t="shared" si="122"/>
        <v>41786.959745370368</v>
      </c>
      <c r="T1765" s="15">
        <f t="shared" si="123"/>
        <v>41816.959745370368</v>
      </c>
    </row>
    <row r="1766" spans="1:20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1" t="s">
        <v>8323</v>
      </c>
      <c r="R1766" t="s">
        <v>8326</v>
      </c>
      <c r="S1766" s="15">
        <f t="shared" si="122"/>
        <v>41976.331979166673</v>
      </c>
      <c r="T1766" s="15">
        <f t="shared" si="123"/>
        <v>42004.291666666672</v>
      </c>
    </row>
    <row r="1767" spans="1:20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1" t="s">
        <v>8313</v>
      </c>
      <c r="R1767" t="s">
        <v>8314</v>
      </c>
      <c r="S1767" s="15">
        <f t="shared" si="122"/>
        <v>41824.658379629633</v>
      </c>
      <c r="T1767" s="15">
        <f t="shared" si="123"/>
        <v>41854.658379629633</v>
      </c>
    </row>
    <row r="1768" spans="1:20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1" t="s">
        <v>8327</v>
      </c>
      <c r="R1768" t="s">
        <v>8331</v>
      </c>
      <c r="S1768" s="15">
        <f t="shared" si="122"/>
        <v>41863.433495370373</v>
      </c>
      <c r="T1768" s="15">
        <f t="shared" si="123"/>
        <v>41893.433495370373</v>
      </c>
    </row>
    <row r="1769" spans="1:20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1" t="s">
        <v>8308</v>
      </c>
      <c r="R1769" t="s">
        <v>8315</v>
      </c>
      <c r="S1769" s="15">
        <f t="shared" si="122"/>
        <v>42692.256550925929</v>
      </c>
      <c r="T1769" s="15">
        <f t="shared" si="123"/>
        <v>42706.256550925929</v>
      </c>
    </row>
    <row r="1770" spans="1:20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1" t="s">
        <v>8321</v>
      </c>
      <c r="R1770" t="s">
        <v>8343</v>
      </c>
      <c r="S1770" s="15">
        <f t="shared" si="122"/>
        <v>41612.912187499998</v>
      </c>
      <c r="T1770" s="15">
        <f t="shared" si="123"/>
        <v>41636.207638888889</v>
      </c>
    </row>
    <row r="1771" spans="1:20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1" t="s">
        <v>8327</v>
      </c>
      <c r="R1771" t="s">
        <v>8328</v>
      </c>
      <c r="S1771" s="15">
        <f t="shared" si="122"/>
        <v>40892.149467592593</v>
      </c>
      <c r="T1771" s="15">
        <f t="shared" si="123"/>
        <v>40952.149467592593</v>
      </c>
    </row>
    <row r="1772" spans="1:20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1" t="s">
        <v>8323</v>
      </c>
      <c r="R1772" t="s">
        <v>8326</v>
      </c>
      <c r="S1772" s="15">
        <f t="shared" si="122"/>
        <v>42053.916921296302</v>
      </c>
      <c r="T1772" s="15">
        <f t="shared" si="123"/>
        <v>42079.875</v>
      </c>
    </row>
    <row r="1773" spans="1:20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1" t="s">
        <v>8308</v>
      </c>
      <c r="R1773" t="s">
        <v>8310</v>
      </c>
      <c r="S1773" s="15">
        <f t="shared" si="122"/>
        <v>42734.787986111114</v>
      </c>
      <c r="T1773" s="15">
        <f t="shared" si="123"/>
        <v>42794.787986111114</v>
      </c>
    </row>
    <row r="1774" spans="1:20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1" t="s">
        <v>8323</v>
      </c>
      <c r="R1774" t="s">
        <v>8326</v>
      </c>
      <c r="S1774" s="15">
        <f t="shared" si="122"/>
        <v>41789.080370370371</v>
      </c>
      <c r="T1774" s="15">
        <f t="shared" si="123"/>
        <v>41822.166666666664</v>
      </c>
    </row>
    <row r="1775" spans="1:20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1" t="s">
        <v>8321</v>
      </c>
      <c r="R1775" t="s">
        <v>8343</v>
      </c>
      <c r="S1775" s="15">
        <f t="shared" si="122"/>
        <v>40997.271493055552</v>
      </c>
      <c r="T1775" s="15">
        <f t="shared" si="123"/>
        <v>41057.271493055552</v>
      </c>
    </row>
    <row r="1776" spans="1:20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1" t="s">
        <v>8327</v>
      </c>
      <c r="R1776" t="s">
        <v>8331</v>
      </c>
      <c r="S1776" s="15">
        <f t="shared" si="122"/>
        <v>40695.795370370368</v>
      </c>
      <c r="T1776" s="15">
        <f t="shared" si="123"/>
        <v>40725.795370370368</v>
      </c>
    </row>
    <row r="1777" spans="1:20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1" t="s">
        <v>8321</v>
      </c>
      <c r="R1777" t="s">
        <v>8325</v>
      </c>
      <c r="S1777" s="15">
        <f t="shared" si="122"/>
        <v>42236.159918981488</v>
      </c>
      <c r="T1777" s="15">
        <f t="shared" si="123"/>
        <v>42266.159918981488</v>
      </c>
    </row>
    <row r="1778" spans="1:20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0"/>
        <v>148</v>
      </c>
      <c r="P1778">
        <f t="shared" si="121"/>
        <v>63.49</v>
      </c>
      <c r="Q1778" s="11" t="s">
        <v>8327</v>
      </c>
      <c r="R1778" t="s">
        <v>8331</v>
      </c>
      <c r="S1778" s="15">
        <f t="shared" si="122"/>
        <v>40987.773715277777</v>
      </c>
      <c r="T1778" s="15">
        <f t="shared" si="123"/>
        <v>41026.916666666664</v>
      </c>
    </row>
    <row r="1779" spans="1:20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0"/>
        <v>111</v>
      </c>
      <c r="P1779">
        <f t="shared" si="121"/>
        <v>51.67</v>
      </c>
      <c r="Q1779" s="11" t="s">
        <v>8327</v>
      </c>
      <c r="R1779" t="s">
        <v>8328</v>
      </c>
      <c r="S1779" s="15">
        <f t="shared" si="122"/>
        <v>42248.90042824074</v>
      </c>
      <c r="T1779" s="15">
        <f t="shared" si="123"/>
        <v>42277.811805555553</v>
      </c>
    </row>
    <row r="1780" spans="1:20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1" t="s">
        <v>8323</v>
      </c>
      <c r="R1780" t="s">
        <v>8326</v>
      </c>
      <c r="S1780" s="15">
        <f t="shared" si="122"/>
        <v>42499.629849537043</v>
      </c>
      <c r="T1780" s="15">
        <f t="shared" si="123"/>
        <v>42522.904166666667</v>
      </c>
    </row>
    <row r="1781" spans="1:20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0"/>
        <v>126</v>
      </c>
      <c r="P1781">
        <f t="shared" si="121"/>
        <v>147.33000000000001</v>
      </c>
      <c r="Q1781" s="11" t="s">
        <v>8323</v>
      </c>
      <c r="R1781" t="s">
        <v>8326</v>
      </c>
      <c r="S1781" s="15">
        <f t="shared" si="122"/>
        <v>42489.619525462964</v>
      </c>
      <c r="T1781" s="15">
        <f t="shared" si="123"/>
        <v>42500.470138888893</v>
      </c>
    </row>
    <row r="1782" spans="1:20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0"/>
        <v>100</v>
      </c>
      <c r="P1782">
        <f t="shared" si="121"/>
        <v>110.5</v>
      </c>
      <c r="Q1782" s="11" t="s">
        <v>8323</v>
      </c>
      <c r="R1782" t="s">
        <v>8326</v>
      </c>
      <c r="S1782" s="15">
        <f t="shared" si="122"/>
        <v>41808.649583333332</v>
      </c>
      <c r="T1782" s="15">
        <f t="shared" si="123"/>
        <v>41868.649583333332</v>
      </c>
    </row>
    <row r="1783" spans="1:20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1" t="s">
        <v>8327</v>
      </c>
      <c r="R1783" t="s">
        <v>8338</v>
      </c>
      <c r="S1783" s="15">
        <f t="shared" si="122"/>
        <v>41833.450266203705</v>
      </c>
      <c r="T1783" s="15">
        <f t="shared" si="123"/>
        <v>41865.757638888892</v>
      </c>
    </row>
    <row r="1784" spans="1:20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1" t="s">
        <v>8323</v>
      </c>
      <c r="R1784" t="s">
        <v>8326</v>
      </c>
      <c r="S1784" s="15">
        <f t="shared" si="122"/>
        <v>41786.761354166665</v>
      </c>
      <c r="T1784" s="15">
        <f t="shared" si="123"/>
        <v>41821.207638888889</v>
      </c>
    </row>
    <row r="1785" spans="1:20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1" t="s">
        <v>8321</v>
      </c>
      <c r="R1785" t="s">
        <v>8325</v>
      </c>
      <c r="S1785" s="15">
        <f t="shared" si="122"/>
        <v>42570.91133101852</v>
      </c>
      <c r="T1785" s="15">
        <f t="shared" si="123"/>
        <v>42600.91133101852</v>
      </c>
    </row>
    <row r="1786" spans="1:20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1" t="s">
        <v>8311</v>
      </c>
      <c r="R1786" t="s">
        <v>8312</v>
      </c>
      <c r="S1786" s="15">
        <f t="shared" si="122"/>
        <v>41754.745243055557</v>
      </c>
      <c r="T1786" s="15">
        <f t="shared" si="123"/>
        <v>41769.165972222225</v>
      </c>
    </row>
    <row r="1787" spans="1:20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1" t="s">
        <v>8327</v>
      </c>
      <c r="R1787" t="s">
        <v>8330</v>
      </c>
      <c r="S1787" s="15">
        <f t="shared" si="122"/>
        <v>41788.919722222221</v>
      </c>
      <c r="T1787" s="15">
        <f t="shared" si="123"/>
        <v>41817.919722222221</v>
      </c>
    </row>
    <row r="1788" spans="1:20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1" t="s">
        <v>8321</v>
      </c>
      <c r="R1788" t="s">
        <v>8343</v>
      </c>
      <c r="S1788" s="15">
        <f t="shared" si="122"/>
        <v>40570.025810185187</v>
      </c>
      <c r="T1788" s="15">
        <f t="shared" si="123"/>
        <v>40600.025810185187</v>
      </c>
    </row>
    <row r="1789" spans="1:20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1" t="s">
        <v>8323</v>
      </c>
      <c r="R1789" t="s">
        <v>8326</v>
      </c>
      <c r="S1789" s="15">
        <f t="shared" si="122"/>
        <v>42380.581180555557</v>
      </c>
      <c r="T1789" s="15">
        <f t="shared" si="123"/>
        <v>42405.916666666672</v>
      </c>
    </row>
    <row r="1790" spans="1:20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1" t="s">
        <v>8327</v>
      </c>
      <c r="R1790" t="s">
        <v>8329</v>
      </c>
      <c r="S1790" s="15">
        <f t="shared" si="122"/>
        <v>42241.85974537037</v>
      </c>
      <c r="T1790" s="15">
        <f t="shared" si="123"/>
        <v>42271.85974537037</v>
      </c>
    </row>
    <row r="1791" spans="1:20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1" t="s">
        <v>8323</v>
      </c>
      <c r="R1791" t="s">
        <v>8326</v>
      </c>
      <c r="S1791" s="15">
        <f t="shared" si="122"/>
        <v>42109.751250000001</v>
      </c>
      <c r="T1791" s="15">
        <f t="shared" si="123"/>
        <v>42156.165972222225</v>
      </c>
    </row>
    <row r="1792" spans="1:20" ht="48" x14ac:dyDescent="0.2">
      <c r="A1792">
        <v>3176</v>
      </c>
      <c r="B1792" s="9" t="s">
        <v>3176</v>
      </c>
      <c r="C1792" s="3" t="s">
        <v>7286</v>
      </c>
      <c r="D1792" s="5">
        <v>1900</v>
      </c>
      <c r="E1792" s="7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 t="shared" si="120"/>
        <v>115</v>
      </c>
      <c r="P1792">
        <f t="shared" si="121"/>
        <v>39.67</v>
      </c>
      <c r="Q1792" s="11" t="s">
        <v>8323</v>
      </c>
      <c r="R1792" t="s">
        <v>8326</v>
      </c>
      <c r="S1792" s="15">
        <f t="shared" si="122"/>
        <v>41477.930914351848</v>
      </c>
      <c r="T1792" s="15">
        <f t="shared" si="123"/>
        <v>41504.625</v>
      </c>
    </row>
    <row r="1793" spans="1:20" ht="48" x14ac:dyDescent="0.2">
      <c r="A1793">
        <v>1798</v>
      </c>
      <c r="B1793" s="9" t="s">
        <v>1799</v>
      </c>
      <c r="C1793" s="3" t="s">
        <v>5908</v>
      </c>
      <c r="D1793" s="5">
        <v>16000</v>
      </c>
      <c r="E1793" s="7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 t="shared" si="120"/>
        <v>14</v>
      </c>
      <c r="P1793">
        <f t="shared" si="121"/>
        <v>58.97</v>
      </c>
      <c r="Q1793" s="11" t="s">
        <v>8313</v>
      </c>
      <c r="R1793" t="s">
        <v>8314</v>
      </c>
      <c r="S1793" s="15">
        <f t="shared" si="122"/>
        <v>42344.32677083333</v>
      </c>
      <c r="T1793" s="15">
        <f t="shared" si="123"/>
        <v>42404.32677083333</v>
      </c>
    </row>
    <row r="1794" spans="1:20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20"/>
        <v>145</v>
      </c>
      <c r="P1794">
        <f t="shared" si="121"/>
        <v>35.74</v>
      </c>
      <c r="Q1794" s="11" t="s">
        <v>8327</v>
      </c>
      <c r="R1794" t="s">
        <v>8329</v>
      </c>
      <c r="S1794" s="15">
        <f t="shared" si="122"/>
        <v>42418.231747685189</v>
      </c>
      <c r="T1794" s="15">
        <f t="shared" si="123"/>
        <v>42448.190081018518</v>
      </c>
    </row>
    <row r="1795" spans="1:20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4">ROUND(E1795/D1795*100,0)</f>
        <v>109</v>
      </c>
      <c r="P1795">
        <f t="shared" ref="P1795:P1858" si="125">IFERROR(ROUND(E1795/L1795,2),0)</f>
        <v>63.97</v>
      </c>
      <c r="Q1795" s="11" t="s">
        <v>8313</v>
      </c>
      <c r="R1795" t="s">
        <v>8314</v>
      </c>
      <c r="S1795" s="15">
        <f t="shared" ref="S1795:S1858" si="126">(((J1795/60)/60)/24)+DATE(1970,1,1)</f>
        <v>42710.876967592587</v>
      </c>
      <c r="T1795" s="15">
        <f t="shared" ref="T1795:T1858" si="127">(((I1795/60)/60)/24)+DATE(1970,1,1)</f>
        <v>42742.875</v>
      </c>
    </row>
    <row r="1796" spans="1:20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1" t="s">
        <v>8323</v>
      </c>
      <c r="R1796" t="s">
        <v>8326</v>
      </c>
      <c r="S1796" s="15">
        <f t="shared" si="126"/>
        <v>41820.945613425924</v>
      </c>
      <c r="T1796" s="15">
        <f t="shared" si="127"/>
        <v>41850.945613425924</v>
      </c>
    </row>
    <row r="1797" spans="1:20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1" t="s">
        <v>8323</v>
      </c>
      <c r="R1797" t="s">
        <v>8326</v>
      </c>
      <c r="S1797" s="15">
        <f t="shared" si="126"/>
        <v>42309.756620370375</v>
      </c>
      <c r="T1797" s="15">
        <f t="shared" si="127"/>
        <v>42330.916666666672</v>
      </c>
    </row>
    <row r="1798" spans="1:20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1" t="s">
        <v>8323</v>
      </c>
      <c r="R1798" t="s">
        <v>8326</v>
      </c>
      <c r="S1798" s="15">
        <f t="shared" si="126"/>
        <v>42479.465833333335</v>
      </c>
      <c r="T1798" s="15">
        <f t="shared" si="127"/>
        <v>42500.465833333335</v>
      </c>
    </row>
    <row r="1799" spans="1:20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1" t="s">
        <v>8321</v>
      </c>
      <c r="R1799" t="s">
        <v>8332</v>
      </c>
      <c r="S1799" s="15">
        <f t="shared" si="126"/>
        <v>42033.516898148147</v>
      </c>
      <c r="T1799" s="15">
        <f t="shared" si="127"/>
        <v>42064.5</v>
      </c>
    </row>
    <row r="1800" spans="1:20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1" t="s">
        <v>8313</v>
      </c>
      <c r="R1800" t="s">
        <v>8314</v>
      </c>
      <c r="S1800" s="15">
        <f t="shared" si="126"/>
        <v>41825.485868055555</v>
      </c>
      <c r="T1800" s="15">
        <f t="shared" si="127"/>
        <v>41854.485868055555</v>
      </c>
    </row>
    <row r="1801" spans="1:20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1" t="s">
        <v>8323</v>
      </c>
      <c r="R1801" t="s">
        <v>8326</v>
      </c>
      <c r="S1801" s="15">
        <f t="shared" si="126"/>
        <v>42171.034861111111</v>
      </c>
      <c r="T1801" s="15">
        <f t="shared" si="127"/>
        <v>42195.291666666672</v>
      </c>
    </row>
    <row r="1802" spans="1:20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1" t="s">
        <v>8327</v>
      </c>
      <c r="R1802" t="s">
        <v>8328</v>
      </c>
      <c r="S1802" s="15">
        <f t="shared" si="126"/>
        <v>41934.71056712963</v>
      </c>
      <c r="T1802" s="15">
        <f t="shared" si="127"/>
        <v>41955.752233796295</v>
      </c>
    </row>
    <row r="1803" spans="1:20" ht="48" x14ac:dyDescent="0.2">
      <c r="A1803">
        <v>2792</v>
      </c>
      <c r="B1803" s="9" t="s">
        <v>2792</v>
      </c>
      <c r="C1803" s="3" t="s">
        <v>6902</v>
      </c>
      <c r="D1803" s="5">
        <v>2000</v>
      </c>
      <c r="E1803" s="7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 t="shared" si="124"/>
        <v>108</v>
      </c>
      <c r="P1803">
        <f t="shared" si="125"/>
        <v>89.67</v>
      </c>
      <c r="Q1803" s="11" t="s">
        <v>8323</v>
      </c>
      <c r="R1803" t="s">
        <v>8326</v>
      </c>
      <c r="S1803" s="15">
        <f t="shared" si="126"/>
        <v>42183.231006944443</v>
      </c>
      <c r="T1803" s="15">
        <f t="shared" si="127"/>
        <v>42228.231006944443</v>
      </c>
    </row>
    <row r="1804" spans="1:20" ht="48" x14ac:dyDescent="0.2">
      <c r="A1804">
        <v>1096</v>
      </c>
      <c r="B1804" s="9" t="s">
        <v>1097</v>
      </c>
      <c r="C1804" s="3" t="s">
        <v>5206</v>
      </c>
      <c r="D1804" s="5">
        <v>12000</v>
      </c>
      <c r="E1804" s="7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 t="shared" si="124"/>
        <v>18</v>
      </c>
      <c r="P1804">
        <f t="shared" si="125"/>
        <v>74.209999999999994</v>
      </c>
      <c r="Q1804" s="11" t="s">
        <v>8316</v>
      </c>
      <c r="R1804" t="s">
        <v>8334</v>
      </c>
      <c r="S1804" s="15">
        <f t="shared" si="126"/>
        <v>41885.51798611111</v>
      </c>
      <c r="T1804" s="15">
        <f t="shared" si="127"/>
        <v>41916.145833333336</v>
      </c>
    </row>
    <row r="1805" spans="1:20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1" t="s">
        <v>8327</v>
      </c>
      <c r="R1805" t="s">
        <v>8331</v>
      </c>
      <c r="S1805" s="15">
        <f t="shared" si="126"/>
        <v>40250.242106481484</v>
      </c>
      <c r="T1805" s="15">
        <f t="shared" si="127"/>
        <v>40286.290972222225</v>
      </c>
    </row>
    <row r="1806" spans="1:20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1" t="s">
        <v>8327</v>
      </c>
      <c r="R1806" t="s">
        <v>8341</v>
      </c>
      <c r="S1806" s="15">
        <f t="shared" si="126"/>
        <v>41026.655011574076</v>
      </c>
      <c r="T1806" s="15">
        <f t="shared" si="127"/>
        <v>41057.655011574076</v>
      </c>
    </row>
    <row r="1807" spans="1:20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1" t="s">
        <v>8327</v>
      </c>
      <c r="R1807" t="s">
        <v>8331</v>
      </c>
      <c r="S1807" s="15">
        <f t="shared" si="126"/>
        <v>40987.697638888887</v>
      </c>
      <c r="T1807" s="15">
        <f t="shared" si="127"/>
        <v>41017.697638888887</v>
      </c>
    </row>
    <row r="1808" spans="1:20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1" t="s">
        <v>8323</v>
      </c>
      <c r="R1808" t="s">
        <v>8326</v>
      </c>
      <c r="S1808" s="15">
        <f t="shared" si="126"/>
        <v>42284.69694444444</v>
      </c>
      <c r="T1808" s="15">
        <f t="shared" si="127"/>
        <v>42301.165972222225</v>
      </c>
    </row>
    <row r="1809" spans="1:20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1" t="s">
        <v>8327</v>
      </c>
      <c r="R1809" t="s">
        <v>8328</v>
      </c>
      <c r="S1809" s="15">
        <f t="shared" si="126"/>
        <v>41174.154178240737</v>
      </c>
      <c r="T1809" s="15">
        <f t="shared" si="127"/>
        <v>41210.208333333336</v>
      </c>
    </row>
    <row r="1810" spans="1:20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1" t="s">
        <v>8327</v>
      </c>
      <c r="R1810" t="s">
        <v>8338</v>
      </c>
      <c r="S1810" s="15">
        <f t="shared" si="126"/>
        <v>40974.791898148149</v>
      </c>
      <c r="T1810" s="15">
        <f t="shared" si="127"/>
        <v>41004.750231481477</v>
      </c>
    </row>
    <row r="1811" spans="1:20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1" t="s">
        <v>8323</v>
      </c>
      <c r="R1811" t="s">
        <v>8326</v>
      </c>
      <c r="S1811" s="15">
        <f t="shared" si="126"/>
        <v>41796.422326388885</v>
      </c>
      <c r="T1811" s="15">
        <f t="shared" si="127"/>
        <v>41826.422326388885</v>
      </c>
    </row>
    <row r="1812" spans="1:20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1" t="s">
        <v>8308</v>
      </c>
      <c r="R1812" t="s">
        <v>8310</v>
      </c>
      <c r="S1812" s="15">
        <f t="shared" si="126"/>
        <v>42416.767928240741</v>
      </c>
      <c r="T1812" s="15">
        <f t="shared" si="127"/>
        <v>42446.726261574076</v>
      </c>
    </row>
    <row r="1813" spans="1:20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143</v>
      </c>
      <c r="P1813">
        <f t="shared" si="125"/>
        <v>164.62</v>
      </c>
      <c r="Q1813" s="11" t="s">
        <v>8323</v>
      </c>
      <c r="R1813" t="s">
        <v>8326</v>
      </c>
      <c r="S1813" s="15">
        <f t="shared" si="126"/>
        <v>42171.317442129628</v>
      </c>
      <c r="T1813" s="15">
        <f t="shared" si="127"/>
        <v>42195.875</v>
      </c>
    </row>
    <row r="1814" spans="1:20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102</v>
      </c>
      <c r="P1814">
        <f t="shared" si="125"/>
        <v>164.62</v>
      </c>
      <c r="Q1814" s="11" t="s">
        <v>8323</v>
      </c>
      <c r="R1814" t="s">
        <v>8326</v>
      </c>
      <c r="S1814" s="15">
        <f t="shared" si="126"/>
        <v>42411.942291666666</v>
      </c>
      <c r="T1814" s="15">
        <f t="shared" si="127"/>
        <v>42434.041666666672</v>
      </c>
    </row>
    <row r="1815" spans="1:20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1" t="s">
        <v>8321</v>
      </c>
      <c r="R1815" t="s">
        <v>8332</v>
      </c>
      <c r="S1815" s="15">
        <f t="shared" si="126"/>
        <v>42256.391875000001</v>
      </c>
      <c r="T1815" s="15">
        <f t="shared" si="127"/>
        <v>42274.843055555553</v>
      </c>
    </row>
    <row r="1816" spans="1:20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1" t="s">
        <v>8327</v>
      </c>
      <c r="R1816" t="s">
        <v>8328</v>
      </c>
      <c r="S1816" s="15">
        <f t="shared" si="126"/>
        <v>41299.793356481481</v>
      </c>
      <c r="T1816" s="15">
        <f t="shared" si="127"/>
        <v>41344.751689814817</v>
      </c>
    </row>
    <row r="1817" spans="1:20" ht="48" x14ac:dyDescent="0.2">
      <c r="A1817">
        <v>2111</v>
      </c>
      <c r="B1817" s="9" t="s">
        <v>2112</v>
      </c>
      <c r="C1817" s="3" t="s">
        <v>6221</v>
      </c>
      <c r="D1817" s="5">
        <v>2000</v>
      </c>
      <c r="E1817" s="7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 t="shared" si="124"/>
        <v>107</v>
      </c>
      <c r="P1817">
        <f t="shared" si="125"/>
        <v>54.62</v>
      </c>
      <c r="Q1817" s="11" t="s">
        <v>8327</v>
      </c>
      <c r="R1817" t="s">
        <v>8328</v>
      </c>
      <c r="S1817" s="15">
        <f t="shared" si="126"/>
        <v>40703.197048611109</v>
      </c>
      <c r="T1817" s="15">
        <f t="shared" si="127"/>
        <v>40770.041666666664</v>
      </c>
    </row>
    <row r="1818" spans="1:20" ht="48" x14ac:dyDescent="0.2">
      <c r="A1818">
        <v>207</v>
      </c>
      <c r="B1818" s="9" t="s">
        <v>209</v>
      </c>
      <c r="C1818" s="3" t="s">
        <v>4317</v>
      </c>
      <c r="D1818" s="5">
        <v>14000</v>
      </c>
      <c r="E1818" s="7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 t="shared" si="124"/>
        <v>15</v>
      </c>
      <c r="P1818">
        <f t="shared" si="125"/>
        <v>163.85</v>
      </c>
      <c r="Q1818" s="11" t="s">
        <v>8321</v>
      </c>
      <c r="R1818" t="s">
        <v>8325</v>
      </c>
      <c r="S1818" s="15">
        <f t="shared" si="126"/>
        <v>41978.197199074071</v>
      </c>
      <c r="T1818" s="15">
        <f t="shared" si="127"/>
        <v>42008.197199074071</v>
      </c>
    </row>
    <row r="1819" spans="1:20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1" t="s">
        <v>8323</v>
      </c>
      <c r="R1819" t="s">
        <v>8326</v>
      </c>
      <c r="S1819" s="15">
        <f t="shared" si="126"/>
        <v>42265.817002314812</v>
      </c>
      <c r="T1819" s="15">
        <f t="shared" si="127"/>
        <v>42295.817002314812</v>
      </c>
    </row>
    <row r="1820" spans="1:20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1" t="s">
        <v>8323</v>
      </c>
      <c r="R1820" t="s">
        <v>8326</v>
      </c>
      <c r="S1820" s="15">
        <f t="shared" si="126"/>
        <v>42758.559629629628</v>
      </c>
      <c r="T1820" s="15">
        <f t="shared" si="127"/>
        <v>42788.559629629628</v>
      </c>
    </row>
    <row r="1821" spans="1:20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1" t="s">
        <v>8323</v>
      </c>
      <c r="R1821" t="s">
        <v>8326</v>
      </c>
      <c r="S1821" s="15">
        <f t="shared" si="126"/>
        <v>42497.275706018518</v>
      </c>
      <c r="T1821" s="15">
        <f t="shared" si="127"/>
        <v>42535.904861111107</v>
      </c>
    </row>
    <row r="1822" spans="1:20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1" t="s">
        <v>8313</v>
      </c>
      <c r="R1822" t="s">
        <v>8355</v>
      </c>
      <c r="S1822" s="15">
        <f t="shared" si="126"/>
        <v>41892.688750000001</v>
      </c>
      <c r="T1822" s="15">
        <f t="shared" si="127"/>
        <v>41913.165972222225</v>
      </c>
    </row>
    <row r="1823" spans="1:20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1" t="s">
        <v>8323</v>
      </c>
      <c r="R1823" t="s">
        <v>8326</v>
      </c>
      <c r="S1823" s="15">
        <f t="shared" si="126"/>
        <v>42136.767175925925</v>
      </c>
      <c r="T1823" s="15">
        <f t="shared" si="127"/>
        <v>42166.767175925925</v>
      </c>
    </row>
    <row r="1824" spans="1:20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1" t="s">
        <v>8316</v>
      </c>
      <c r="R1824" t="s">
        <v>8334</v>
      </c>
      <c r="S1824" s="15">
        <f t="shared" si="126"/>
        <v>41643.487175925926</v>
      </c>
      <c r="T1824" s="15">
        <f t="shared" si="127"/>
        <v>41673.487175925926</v>
      </c>
    </row>
    <row r="1825" spans="1:20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1" t="s">
        <v>8327</v>
      </c>
      <c r="R1825" t="s">
        <v>8331</v>
      </c>
      <c r="S1825" s="15">
        <f t="shared" si="126"/>
        <v>41320.717465277776</v>
      </c>
      <c r="T1825" s="15">
        <f t="shared" si="127"/>
        <v>41344.166666666664</v>
      </c>
    </row>
    <row r="1826" spans="1:20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1" t="s">
        <v>8323</v>
      </c>
      <c r="R1826" t="s">
        <v>8326</v>
      </c>
      <c r="S1826" s="15">
        <f t="shared" si="126"/>
        <v>42132.036168981482</v>
      </c>
      <c r="T1826" s="15">
        <f t="shared" si="127"/>
        <v>42186.290972222225</v>
      </c>
    </row>
    <row r="1827" spans="1:20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1" t="s">
        <v>8323</v>
      </c>
      <c r="R1827" t="s">
        <v>8326</v>
      </c>
      <c r="S1827" s="15">
        <f t="shared" si="126"/>
        <v>42694.110185185185</v>
      </c>
      <c r="T1827" s="15">
        <f t="shared" si="127"/>
        <v>42709.041666666672</v>
      </c>
    </row>
    <row r="1828" spans="1:20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1" t="s">
        <v>8323</v>
      </c>
      <c r="R1828" t="s">
        <v>8324</v>
      </c>
      <c r="S1828" s="15">
        <f t="shared" si="126"/>
        <v>42237.181608796294</v>
      </c>
      <c r="T1828" s="15">
        <f t="shared" si="127"/>
        <v>42267.181608796294</v>
      </c>
    </row>
    <row r="1829" spans="1:20" ht="48" x14ac:dyDescent="0.2">
      <c r="A1829">
        <v>3814</v>
      </c>
      <c r="B1829" s="9" t="s">
        <v>3811</v>
      </c>
      <c r="C1829" s="3" t="s">
        <v>7924</v>
      </c>
      <c r="D1829" s="5">
        <v>1500</v>
      </c>
      <c r="E1829" s="7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 t="shared" si="124"/>
        <v>140</v>
      </c>
      <c r="P1829">
        <f t="shared" si="125"/>
        <v>61.82</v>
      </c>
      <c r="Q1829" s="11" t="s">
        <v>8323</v>
      </c>
      <c r="R1829" t="s">
        <v>8326</v>
      </c>
      <c r="S1829" s="15">
        <f t="shared" si="126"/>
        <v>42058.904074074075</v>
      </c>
      <c r="T1829" s="15">
        <f t="shared" si="127"/>
        <v>42095.165972222225</v>
      </c>
    </row>
    <row r="1830" spans="1:20" ht="48" x14ac:dyDescent="0.2">
      <c r="A1830">
        <v>3161</v>
      </c>
      <c r="B1830" s="9" t="s">
        <v>3161</v>
      </c>
      <c r="C1830" s="3" t="s">
        <v>7271</v>
      </c>
      <c r="D1830" s="5">
        <v>2000</v>
      </c>
      <c r="E1830" s="7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 t="shared" si="124"/>
        <v>105</v>
      </c>
      <c r="P1830">
        <f t="shared" si="125"/>
        <v>28.41</v>
      </c>
      <c r="Q1830" s="11" t="s">
        <v>8323</v>
      </c>
      <c r="R1830" t="s">
        <v>8326</v>
      </c>
      <c r="S1830" s="15">
        <f t="shared" si="126"/>
        <v>41897.536134259259</v>
      </c>
      <c r="T1830" s="15">
        <f t="shared" si="127"/>
        <v>41927.536134259259</v>
      </c>
    </row>
    <row r="1831" spans="1:20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1" t="s">
        <v>8327</v>
      </c>
      <c r="R1831" t="s">
        <v>8331</v>
      </c>
      <c r="S1831" s="15">
        <f t="shared" si="126"/>
        <v>41443.83452546296</v>
      </c>
      <c r="T1831" s="15">
        <f t="shared" si="127"/>
        <v>41466.83452546296</v>
      </c>
    </row>
    <row r="1832" spans="1:20" ht="48" x14ac:dyDescent="0.2">
      <c r="A1832">
        <v>3708</v>
      </c>
      <c r="B1832" s="9" t="s">
        <v>3705</v>
      </c>
      <c r="C1832" s="3" t="s">
        <v>7818</v>
      </c>
      <c r="D1832" s="5">
        <v>700</v>
      </c>
      <c r="E1832" s="7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>
        <f t="shared" si="124"/>
        <v>300</v>
      </c>
      <c r="P1832">
        <f t="shared" si="125"/>
        <v>53.85</v>
      </c>
      <c r="Q1832" s="11" t="s">
        <v>8323</v>
      </c>
      <c r="R1832" t="s">
        <v>8326</v>
      </c>
      <c r="S1832" s="15">
        <f t="shared" si="126"/>
        <v>41810.142199074071</v>
      </c>
      <c r="T1832" s="15">
        <f t="shared" si="127"/>
        <v>41824.142199074071</v>
      </c>
    </row>
    <row r="1833" spans="1:20" ht="64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24"/>
        <v>105</v>
      </c>
      <c r="P1833">
        <f t="shared" si="125"/>
        <v>150</v>
      </c>
      <c r="Q1833" s="11" t="s">
        <v>8327</v>
      </c>
      <c r="R1833" t="s">
        <v>8341</v>
      </c>
      <c r="S1833" s="15">
        <f t="shared" si="126"/>
        <v>40127.700370370374</v>
      </c>
      <c r="T1833" s="15">
        <f t="shared" si="127"/>
        <v>40179.25</v>
      </c>
    </row>
    <row r="1834" spans="1:20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1" t="s">
        <v>8323</v>
      </c>
      <c r="R1834" t="s">
        <v>8326</v>
      </c>
      <c r="S1834" s="15">
        <f t="shared" si="126"/>
        <v>41946.644745370373</v>
      </c>
      <c r="T1834" s="15">
        <f t="shared" si="127"/>
        <v>41976.644745370373</v>
      </c>
    </row>
    <row r="1835" spans="1:20" ht="48" x14ac:dyDescent="0.2">
      <c r="A1835">
        <v>2645</v>
      </c>
      <c r="B1835" s="9" t="s">
        <v>2645</v>
      </c>
      <c r="C1835" s="3" t="s">
        <v>6755</v>
      </c>
      <c r="D1835" s="5">
        <v>20000</v>
      </c>
      <c r="E1835" s="7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 t="shared" si="124"/>
        <v>11</v>
      </c>
      <c r="P1835">
        <f t="shared" si="125"/>
        <v>91.3</v>
      </c>
      <c r="Q1835" s="11" t="s">
        <v>8308</v>
      </c>
      <c r="R1835" t="s">
        <v>8315</v>
      </c>
      <c r="S1835" s="15">
        <f t="shared" si="126"/>
        <v>41921.842627314814</v>
      </c>
      <c r="T1835" s="15">
        <f t="shared" si="127"/>
        <v>41951.884293981479</v>
      </c>
    </row>
    <row r="1836" spans="1:20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1" t="s">
        <v>8327</v>
      </c>
      <c r="R1836" t="s">
        <v>8328</v>
      </c>
      <c r="S1836" s="15">
        <f t="shared" si="126"/>
        <v>41004.802465277775</v>
      </c>
      <c r="T1836" s="15">
        <f t="shared" si="127"/>
        <v>41034.802407407406</v>
      </c>
    </row>
    <row r="1837" spans="1:20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1" t="s">
        <v>8323</v>
      </c>
      <c r="R1837" t="s">
        <v>8326</v>
      </c>
      <c r="S1837" s="15">
        <f t="shared" si="126"/>
        <v>41997.507905092592</v>
      </c>
      <c r="T1837" s="15">
        <f t="shared" si="127"/>
        <v>42027.507905092592</v>
      </c>
    </row>
    <row r="1838" spans="1:20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1" t="s">
        <v>8323</v>
      </c>
      <c r="R1838" t="s">
        <v>8326</v>
      </c>
      <c r="S1838" s="15">
        <f t="shared" si="126"/>
        <v>42458.680925925932</v>
      </c>
      <c r="T1838" s="15">
        <f t="shared" si="127"/>
        <v>42488.680925925932</v>
      </c>
    </row>
    <row r="1839" spans="1:20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1" t="s">
        <v>8323</v>
      </c>
      <c r="R1839" t="s">
        <v>8326</v>
      </c>
      <c r="S1839" s="15">
        <f t="shared" si="126"/>
        <v>41990.99863425926</v>
      </c>
      <c r="T1839" s="15">
        <f t="shared" si="127"/>
        <v>42020.99863425926</v>
      </c>
    </row>
    <row r="1840" spans="1:20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1" t="s">
        <v>8323</v>
      </c>
      <c r="R1840" t="s">
        <v>8326</v>
      </c>
      <c r="S1840" s="15">
        <f t="shared" si="126"/>
        <v>42056.65143518518</v>
      </c>
      <c r="T1840" s="15">
        <f t="shared" si="127"/>
        <v>42091.609768518523</v>
      </c>
    </row>
    <row r="1841" spans="1:21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1" t="s">
        <v>8311</v>
      </c>
      <c r="R1841" t="s">
        <v>8356</v>
      </c>
      <c r="S1841" s="15">
        <f t="shared" si="126"/>
        <v>41686.705208333333</v>
      </c>
      <c r="T1841" s="15">
        <f t="shared" si="127"/>
        <v>41716.663541666669</v>
      </c>
    </row>
    <row r="1842" spans="1:21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1" t="s">
        <v>8321</v>
      </c>
      <c r="R1842" t="s">
        <v>8343</v>
      </c>
      <c r="S1842" s="15">
        <f t="shared" si="126"/>
        <v>41433.01829861111</v>
      </c>
      <c r="T1842" s="15">
        <f t="shared" si="127"/>
        <v>41463.01829861111</v>
      </c>
    </row>
    <row r="1843" spans="1:21" ht="48" x14ac:dyDescent="0.2">
      <c r="A1843">
        <v>3477</v>
      </c>
      <c r="B1843" s="9" t="s">
        <v>3476</v>
      </c>
      <c r="C1843" s="3" t="s">
        <v>7587</v>
      </c>
      <c r="D1843" s="5">
        <v>1800</v>
      </c>
      <c r="E1843" s="7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 t="shared" si="124"/>
        <v>115</v>
      </c>
      <c r="P1843">
        <f t="shared" si="125"/>
        <v>53.23</v>
      </c>
      <c r="Q1843" s="11" t="s">
        <v>8323</v>
      </c>
      <c r="R1843" t="s">
        <v>8326</v>
      </c>
      <c r="S1843" s="15">
        <f t="shared" si="126"/>
        <v>42128.736608796295</v>
      </c>
      <c r="T1843" s="15">
        <f t="shared" si="127"/>
        <v>42141.125</v>
      </c>
    </row>
    <row r="1844" spans="1:21" ht="48" x14ac:dyDescent="0.2">
      <c r="A1844">
        <v>1244</v>
      </c>
      <c r="B1844" s="9" t="s">
        <v>1245</v>
      </c>
      <c r="C1844" s="3" t="s">
        <v>5354</v>
      </c>
      <c r="D1844" s="5">
        <v>2000</v>
      </c>
      <c r="E1844" s="7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 t="shared" si="124"/>
        <v>104</v>
      </c>
      <c r="P1844">
        <f t="shared" si="125"/>
        <v>46.13</v>
      </c>
      <c r="Q1844" s="11" t="s">
        <v>8327</v>
      </c>
      <c r="R1844" t="s">
        <v>8331</v>
      </c>
      <c r="S1844" s="15">
        <f t="shared" si="126"/>
        <v>41355.825497685182</v>
      </c>
      <c r="T1844" s="15">
        <f t="shared" si="127"/>
        <v>41386.875</v>
      </c>
    </row>
    <row r="1845" spans="1:21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1" t="s">
        <v>8311</v>
      </c>
      <c r="R1845" t="s">
        <v>8333</v>
      </c>
      <c r="S1845" s="15">
        <f t="shared" si="126"/>
        <v>41249.749085648145</v>
      </c>
      <c r="T1845" s="15">
        <f t="shared" si="127"/>
        <v>41279.749085648145</v>
      </c>
    </row>
    <row r="1846" spans="1:21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1" t="s">
        <v>8323</v>
      </c>
      <c r="R1846" t="s">
        <v>8326</v>
      </c>
      <c r="S1846" s="15">
        <f t="shared" si="126"/>
        <v>42225.513888888891</v>
      </c>
      <c r="T1846" s="15">
        <f t="shared" si="127"/>
        <v>42242.958333333328</v>
      </c>
    </row>
    <row r="1847" spans="1:21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1" t="s">
        <v>8319</v>
      </c>
      <c r="R1847" t="s">
        <v>8345</v>
      </c>
      <c r="S1847" s="15">
        <f t="shared" si="126"/>
        <v>41792.214467592588</v>
      </c>
      <c r="T1847" s="15">
        <f t="shared" si="127"/>
        <v>41826.214467592588</v>
      </c>
    </row>
    <row r="1848" spans="1:21" ht="48" x14ac:dyDescent="0.2">
      <c r="A1848">
        <v>3195</v>
      </c>
      <c r="B1848" s="9" t="s">
        <v>3195</v>
      </c>
      <c r="C1848" s="3" t="s">
        <v>7305</v>
      </c>
      <c r="D1848" s="5">
        <v>3500</v>
      </c>
      <c r="E1848" s="7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24"/>
        <v>59</v>
      </c>
      <c r="P1848">
        <f t="shared" si="125"/>
        <v>53.08</v>
      </c>
      <c r="Q1848" s="11" t="s">
        <v>8323</v>
      </c>
      <c r="R1848" t="s">
        <v>8335</v>
      </c>
      <c r="S1848" s="15">
        <f t="shared" si="126"/>
        <v>42017.594236111108</v>
      </c>
      <c r="T1848" s="15">
        <f t="shared" si="127"/>
        <v>42047.594236111108</v>
      </c>
    </row>
    <row r="1849" spans="1:21" ht="48" x14ac:dyDescent="0.2">
      <c r="A1849">
        <v>144</v>
      </c>
      <c r="B1849" s="9" t="s">
        <v>146</v>
      </c>
      <c r="C1849" s="3" t="s">
        <v>4254</v>
      </c>
      <c r="D1849" s="5">
        <v>7500</v>
      </c>
      <c r="E1849" s="7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24"/>
        <v>28</v>
      </c>
      <c r="P1849">
        <f t="shared" si="125"/>
        <v>55.95</v>
      </c>
      <c r="Q1849" s="11" t="s">
        <v>8321</v>
      </c>
      <c r="R1849" t="s">
        <v>8337</v>
      </c>
      <c r="S1849" s="15">
        <f t="shared" si="126"/>
        <v>42047.762407407412</v>
      </c>
      <c r="T1849" s="15">
        <f t="shared" si="127"/>
        <v>42107.72074074074</v>
      </c>
    </row>
    <row r="1850" spans="1:21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4"/>
        <v>207</v>
      </c>
      <c r="P1850">
        <f t="shared" si="125"/>
        <v>43.02</v>
      </c>
      <c r="Q1850" s="11" t="s">
        <v>8321</v>
      </c>
      <c r="R1850" t="s">
        <v>8322</v>
      </c>
      <c r="S1850" s="15">
        <f t="shared" si="126"/>
        <v>41755.117581018516</v>
      </c>
      <c r="T1850" s="15">
        <f t="shared" si="127"/>
        <v>41778.117581018516</v>
      </c>
    </row>
    <row r="1851" spans="1:21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4"/>
        <v>103</v>
      </c>
      <c r="P1851">
        <f t="shared" si="125"/>
        <v>50.37</v>
      </c>
      <c r="Q1851" s="11" t="s">
        <v>8327</v>
      </c>
      <c r="R1851" t="s">
        <v>8328</v>
      </c>
      <c r="S1851" s="15">
        <f t="shared" si="126"/>
        <v>40793.998599537037</v>
      </c>
      <c r="T1851" s="15">
        <f t="shared" si="127"/>
        <v>40828.998599537037</v>
      </c>
    </row>
    <row r="1852" spans="1:21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1" t="s">
        <v>8323</v>
      </c>
      <c r="R1852" t="s">
        <v>8326</v>
      </c>
      <c r="S1852" s="15">
        <f t="shared" si="126"/>
        <v>42248.640162037031</v>
      </c>
      <c r="T1852" s="15">
        <f t="shared" si="127"/>
        <v>42279.75</v>
      </c>
    </row>
    <row r="1853" spans="1:21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1" t="s">
        <v>8323</v>
      </c>
      <c r="R1853" t="s">
        <v>8326</v>
      </c>
      <c r="S1853" s="15">
        <f t="shared" si="126"/>
        <v>42121.756921296299</v>
      </c>
      <c r="T1853" s="15">
        <f t="shared" si="127"/>
        <v>42156.208333333328</v>
      </c>
    </row>
    <row r="1854" spans="1:21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1" t="s">
        <v>8323</v>
      </c>
      <c r="R1854" t="s">
        <v>8326</v>
      </c>
      <c r="S1854" s="15">
        <f t="shared" si="126"/>
        <v>42200.625833333332</v>
      </c>
      <c r="T1854" s="15">
        <f t="shared" si="127"/>
        <v>42225.666666666672</v>
      </c>
    </row>
    <row r="1855" spans="1:21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1" t="s">
        <v>8323</v>
      </c>
      <c r="R1855" t="s">
        <v>8335</v>
      </c>
      <c r="S1855" s="15">
        <f t="shared" si="126"/>
        <v>42372.624166666668</v>
      </c>
      <c r="T1855" s="15">
        <f t="shared" si="127"/>
        <v>42402.624166666668</v>
      </c>
      <c r="U1855">
        <f>YEAR(S1855)</f>
        <v>2016</v>
      </c>
    </row>
    <row r="1856" spans="1:21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1" t="s">
        <v>8327</v>
      </c>
      <c r="R1856" t="s">
        <v>8331</v>
      </c>
      <c r="S1856" s="15">
        <f t="shared" si="126"/>
        <v>40925.599664351852</v>
      </c>
      <c r="T1856" s="15">
        <f t="shared" si="127"/>
        <v>40979.207638888889</v>
      </c>
    </row>
    <row r="1857" spans="1:21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1" t="s">
        <v>8323</v>
      </c>
      <c r="R1857" t="s">
        <v>8326</v>
      </c>
      <c r="S1857" s="15">
        <f t="shared" si="126"/>
        <v>42195.749745370369</v>
      </c>
      <c r="T1857" s="15">
        <f t="shared" si="127"/>
        <v>42206.125</v>
      </c>
    </row>
    <row r="1858" spans="1:21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4"/>
        <v>103</v>
      </c>
      <c r="P1858">
        <f t="shared" si="125"/>
        <v>40.29</v>
      </c>
      <c r="Q1858" s="11" t="s">
        <v>8323</v>
      </c>
      <c r="R1858" t="s">
        <v>8326</v>
      </c>
      <c r="S1858" s="15">
        <f t="shared" si="126"/>
        <v>42038.720451388886</v>
      </c>
      <c r="T1858" s="15">
        <f t="shared" si="127"/>
        <v>42063.708333333328</v>
      </c>
    </row>
    <row r="1859" spans="1:21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28">ROUND(E1859/D1859*100,0)</f>
        <v>205</v>
      </c>
      <c r="P1859">
        <f t="shared" ref="P1859:P1922" si="129">IFERROR(ROUND(E1859/L1859,2),0)</f>
        <v>45.62</v>
      </c>
      <c r="Q1859" s="11" t="s">
        <v>8327</v>
      </c>
      <c r="R1859" t="s">
        <v>8331</v>
      </c>
      <c r="S1859" s="15">
        <f t="shared" ref="S1859:S1922" si="130">(((J1859/60)/60)/24)+DATE(1970,1,1)</f>
        <v>42614.722013888888</v>
      </c>
      <c r="T1859" s="15">
        <f t="shared" ref="T1859:T1922" si="131">(((I1859/60)/60)/24)+DATE(1970,1,1)</f>
        <v>42644.722013888888</v>
      </c>
    </row>
    <row r="1860" spans="1:21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8"/>
        <v>2</v>
      </c>
      <c r="P1860">
        <f t="shared" si="129"/>
        <v>39.479999999999997</v>
      </c>
      <c r="Q1860" s="11" t="s">
        <v>8308</v>
      </c>
      <c r="R1860" t="s">
        <v>8315</v>
      </c>
      <c r="S1860" s="15">
        <f t="shared" si="130"/>
        <v>42774.792071759264</v>
      </c>
      <c r="T1860" s="15">
        <f t="shared" si="131"/>
        <v>42804.792071759264</v>
      </c>
    </row>
    <row r="1861" spans="1:21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1" t="s">
        <v>8327</v>
      </c>
      <c r="R1861" t="s">
        <v>8328</v>
      </c>
      <c r="S1861" s="15">
        <f t="shared" si="130"/>
        <v>41074.221562500003</v>
      </c>
      <c r="T1861" s="15">
        <f t="shared" si="131"/>
        <v>41104.221562500003</v>
      </c>
    </row>
    <row r="1862" spans="1:21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1" t="s">
        <v>8323</v>
      </c>
      <c r="R1862" t="s">
        <v>8326</v>
      </c>
      <c r="S1862" s="15">
        <f t="shared" si="130"/>
        <v>42711.545196759253</v>
      </c>
      <c r="T1862" s="15">
        <f t="shared" si="131"/>
        <v>42741.545196759253</v>
      </c>
    </row>
    <row r="1863" spans="1:21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1" t="s">
        <v>8323</v>
      </c>
      <c r="R1863" t="s">
        <v>8326</v>
      </c>
      <c r="S1863" s="15">
        <f t="shared" si="130"/>
        <v>42550.701886574068</v>
      </c>
      <c r="T1863" s="15">
        <f t="shared" si="131"/>
        <v>42580.701886574068</v>
      </c>
    </row>
    <row r="1864" spans="1:21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1" t="s">
        <v>8323</v>
      </c>
      <c r="R1864" t="s">
        <v>8326</v>
      </c>
      <c r="S1864" s="15">
        <f t="shared" si="130"/>
        <v>42591.899988425925</v>
      </c>
      <c r="T1864" s="15">
        <f t="shared" si="131"/>
        <v>42622.166666666672</v>
      </c>
    </row>
    <row r="1865" spans="1:21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1" t="s">
        <v>8323</v>
      </c>
      <c r="R1865" t="s">
        <v>8326</v>
      </c>
      <c r="S1865" s="15">
        <f t="shared" si="130"/>
        <v>42120.531226851846</v>
      </c>
      <c r="T1865" s="15">
        <f t="shared" si="131"/>
        <v>42155.531226851846</v>
      </c>
    </row>
    <row r="1866" spans="1:21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1" t="s">
        <v>8323</v>
      </c>
      <c r="R1866" t="s">
        <v>8326</v>
      </c>
      <c r="S1866" s="15">
        <f t="shared" si="130"/>
        <v>42503.559467592597</v>
      </c>
      <c r="T1866" s="15">
        <f t="shared" si="131"/>
        <v>42524.875</v>
      </c>
    </row>
    <row r="1867" spans="1:21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1" t="s">
        <v>8323</v>
      </c>
      <c r="R1867" t="s">
        <v>8326</v>
      </c>
      <c r="S1867" s="15">
        <f t="shared" si="130"/>
        <v>42152.765717592592</v>
      </c>
      <c r="T1867" s="15">
        <f t="shared" si="131"/>
        <v>42188.765717592592</v>
      </c>
    </row>
    <row r="1868" spans="1:21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1" t="s">
        <v>8323</v>
      </c>
      <c r="R1868" t="s">
        <v>8326</v>
      </c>
      <c r="S1868" s="15">
        <f t="shared" si="130"/>
        <v>41928.170497685183</v>
      </c>
      <c r="T1868" s="15">
        <f t="shared" si="131"/>
        <v>41949.249305555553</v>
      </c>
    </row>
    <row r="1869" spans="1:21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1" t="s">
        <v>8327</v>
      </c>
      <c r="R1869" t="s">
        <v>8331</v>
      </c>
      <c r="S1869" s="15">
        <f t="shared" si="130"/>
        <v>41059.006805555553</v>
      </c>
      <c r="T1869" s="15">
        <f t="shared" si="131"/>
        <v>41097.165972222225</v>
      </c>
    </row>
    <row r="1870" spans="1:21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1" t="s">
        <v>8327</v>
      </c>
      <c r="R1870" t="s">
        <v>8331</v>
      </c>
      <c r="S1870" s="15">
        <f t="shared" si="130"/>
        <v>41745.84542824074</v>
      </c>
      <c r="T1870" s="15">
        <f t="shared" si="131"/>
        <v>41779.207638888889</v>
      </c>
    </row>
    <row r="1871" spans="1:21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1" t="s">
        <v>8323</v>
      </c>
      <c r="R1871" t="s">
        <v>8335</v>
      </c>
      <c r="S1871" s="15">
        <f t="shared" si="130"/>
        <v>42546.862233796302</v>
      </c>
      <c r="T1871" s="15">
        <f t="shared" si="131"/>
        <v>42575.958333333328</v>
      </c>
      <c r="U1871">
        <f>YEAR(S1871)</f>
        <v>2016</v>
      </c>
    </row>
    <row r="1872" spans="1:21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1" t="s">
        <v>8323</v>
      </c>
      <c r="R1872" t="s">
        <v>8326</v>
      </c>
      <c r="S1872" s="15">
        <f t="shared" si="130"/>
        <v>42160.583043981482</v>
      </c>
      <c r="T1872" s="15">
        <f t="shared" si="131"/>
        <v>42175.583043981482</v>
      </c>
    </row>
    <row r="1873" spans="1:20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1" t="s">
        <v>8321</v>
      </c>
      <c r="R1873" t="s">
        <v>8322</v>
      </c>
      <c r="S1873" s="15">
        <f t="shared" si="130"/>
        <v>40806.870949074073</v>
      </c>
      <c r="T1873" s="15">
        <f t="shared" si="131"/>
        <v>40866.912615740745</v>
      </c>
    </row>
    <row r="1874" spans="1:20" ht="48" x14ac:dyDescent="0.2">
      <c r="A1874">
        <v>3713</v>
      </c>
      <c r="B1874" s="9" t="s">
        <v>3710</v>
      </c>
      <c r="C1874" s="3" t="s">
        <v>7823</v>
      </c>
      <c r="D1874" s="5">
        <v>2000</v>
      </c>
      <c r="E1874" s="7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 t="shared" si="128"/>
        <v>102</v>
      </c>
      <c r="P1874">
        <f t="shared" si="129"/>
        <v>106.84</v>
      </c>
      <c r="Q1874" s="11" t="s">
        <v>8323</v>
      </c>
      <c r="R1874" t="s">
        <v>8326</v>
      </c>
      <c r="S1874" s="15">
        <f t="shared" si="130"/>
        <v>42505.738032407404</v>
      </c>
      <c r="T1874" s="15">
        <f t="shared" si="131"/>
        <v>42525.738032407404</v>
      </c>
    </row>
    <row r="1875" spans="1:20" ht="48" x14ac:dyDescent="0.2">
      <c r="A1875">
        <v>2912</v>
      </c>
      <c r="B1875" s="9" t="s">
        <v>2912</v>
      </c>
      <c r="C1875" s="3" t="s">
        <v>7022</v>
      </c>
      <c r="D1875" s="5">
        <v>14440</v>
      </c>
      <c r="E1875" s="7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 t="shared" si="128"/>
        <v>14</v>
      </c>
      <c r="P1875">
        <f t="shared" si="129"/>
        <v>78.08</v>
      </c>
      <c r="Q1875" s="11" t="s">
        <v>8323</v>
      </c>
      <c r="R1875" t="s">
        <v>8326</v>
      </c>
      <c r="S1875" s="15">
        <f t="shared" si="130"/>
        <v>42354.131643518514</v>
      </c>
      <c r="T1875" s="15">
        <f t="shared" si="131"/>
        <v>42384.131643518514</v>
      </c>
    </row>
    <row r="1876" spans="1:20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1" t="s">
        <v>8308</v>
      </c>
      <c r="R1876" t="s">
        <v>8310</v>
      </c>
      <c r="S1876" s="15">
        <f t="shared" si="130"/>
        <v>42604.669675925921</v>
      </c>
      <c r="T1876" s="15">
        <f t="shared" si="131"/>
        <v>42664.669675925921</v>
      </c>
    </row>
    <row r="1877" spans="1:20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1" t="s">
        <v>8321</v>
      </c>
      <c r="R1877" t="s">
        <v>8332</v>
      </c>
      <c r="S1877" s="15">
        <f t="shared" si="130"/>
        <v>41789.21398148148</v>
      </c>
      <c r="T1877" s="15">
        <f t="shared" si="131"/>
        <v>41809.166666666664</v>
      </c>
    </row>
    <row r="1878" spans="1:20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1" t="s">
        <v>8323</v>
      </c>
      <c r="R1878" t="s">
        <v>8326</v>
      </c>
      <c r="S1878" s="15">
        <f t="shared" si="130"/>
        <v>42037.598958333328</v>
      </c>
      <c r="T1878" s="15">
        <f t="shared" si="131"/>
        <v>42067.598958333328</v>
      </c>
    </row>
    <row r="1879" spans="1:20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1" t="s">
        <v>8327</v>
      </c>
      <c r="R1879" t="s">
        <v>8331</v>
      </c>
      <c r="S1879" s="15">
        <f t="shared" si="130"/>
        <v>41638.342905092592</v>
      </c>
      <c r="T1879" s="15">
        <f t="shared" si="131"/>
        <v>41668.342905092592</v>
      </c>
    </row>
    <row r="1880" spans="1:20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1" t="s">
        <v>8327</v>
      </c>
      <c r="R1880" t="s">
        <v>8331</v>
      </c>
      <c r="S1880" s="15">
        <f t="shared" si="130"/>
        <v>41817.854999999996</v>
      </c>
      <c r="T1880" s="15">
        <f t="shared" si="131"/>
        <v>41838.854999999996</v>
      </c>
    </row>
    <row r="1881" spans="1:20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1" t="s">
        <v>8323</v>
      </c>
      <c r="R1881" t="s">
        <v>8326</v>
      </c>
      <c r="S1881" s="15">
        <f t="shared" si="130"/>
        <v>41800.526701388888</v>
      </c>
      <c r="T1881" s="15">
        <f t="shared" si="131"/>
        <v>41850.958333333336</v>
      </c>
    </row>
    <row r="1882" spans="1:20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1" t="s">
        <v>8323</v>
      </c>
      <c r="R1882" t="s">
        <v>8326</v>
      </c>
      <c r="S1882" s="15">
        <f t="shared" si="130"/>
        <v>42155.142638888887</v>
      </c>
      <c r="T1882" s="15">
        <f t="shared" si="131"/>
        <v>42215.142638888887</v>
      </c>
    </row>
    <row r="1883" spans="1:20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8"/>
        <v>101</v>
      </c>
      <c r="P1883">
        <f t="shared" si="129"/>
        <v>65.16</v>
      </c>
      <c r="Q1883" s="11" t="s">
        <v>8323</v>
      </c>
      <c r="R1883" t="s">
        <v>8326</v>
      </c>
      <c r="S1883" s="15">
        <f t="shared" si="130"/>
        <v>42712.23474537037</v>
      </c>
      <c r="T1883" s="15">
        <f t="shared" si="131"/>
        <v>42735.707638888889</v>
      </c>
    </row>
    <row r="1884" spans="1:20" ht="16" x14ac:dyDescent="0.2">
      <c r="A1884">
        <v>1826</v>
      </c>
      <c r="B1884" s="9" t="s">
        <v>1827</v>
      </c>
      <c r="C1884" s="3" t="s">
        <v>5936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>
        <f t="shared" si="128"/>
        <v>101</v>
      </c>
      <c r="P1884">
        <f t="shared" si="129"/>
        <v>53.16</v>
      </c>
      <c r="Q1884" s="11" t="s">
        <v>8327</v>
      </c>
      <c r="R1884" t="s">
        <v>8331</v>
      </c>
      <c r="S1884" s="15">
        <f t="shared" si="130"/>
        <v>41657.923807870371</v>
      </c>
      <c r="T1884" s="15">
        <f t="shared" si="131"/>
        <v>41687.923807870371</v>
      </c>
    </row>
    <row r="1885" spans="1:20" ht="48" x14ac:dyDescent="0.2">
      <c r="A1885">
        <v>3357</v>
      </c>
      <c r="B1885" s="9" t="s">
        <v>3356</v>
      </c>
      <c r="C1885" s="3" t="s">
        <v>7467</v>
      </c>
      <c r="D1885" s="5">
        <v>2000</v>
      </c>
      <c r="E1885" s="7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>
        <f t="shared" si="128"/>
        <v>101</v>
      </c>
      <c r="P1885">
        <f t="shared" si="129"/>
        <v>96.19</v>
      </c>
      <c r="Q1885" s="11" t="s">
        <v>8323</v>
      </c>
      <c r="R1885" t="s">
        <v>8326</v>
      </c>
      <c r="S1885" s="15">
        <f t="shared" si="130"/>
        <v>41822.417939814812</v>
      </c>
      <c r="T1885" s="15">
        <f t="shared" si="131"/>
        <v>41852.417939814812</v>
      </c>
    </row>
    <row r="1886" spans="1:20" ht="48" x14ac:dyDescent="0.2">
      <c r="A1886">
        <v>3474</v>
      </c>
      <c r="B1886" s="9" t="s">
        <v>3473</v>
      </c>
      <c r="C1886" s="3" t="s">
        <v>7584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>
        <f t="shared" si="128"/>
        <v>101</v>
      </c>
      <c r="P1886">
        <f t="shared" si="129"/>
        <v>51.79</v>
      </c>
      <c r="Q1886" s="11" t="s">
        <v>8323</v>
      </c>
      <c r="R1886" t="s">
        <v>8326</v>
      </c>
      <c r="S1886" s="15">
        <f t="shared" si="130"/>
        <v>42541.501516203702</v>
      </c>
      <c r="T1886" s="15">
        <f t="shared" si="131"/>
        <v>42571.501516203702</v>
      </c>
    </row>
    <row r="1887" spans="1:20" ht="48" x14ac:dyDescent="0.2">
      <c r="A1887">
        <v>3618</v>
      </c>
      <c r="B1887" s="9" t="s">
        <v>3616</v>
      </c>
      <c r="C1887" s="3" t="s">
        <v>7728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>
        <f t="shared" si="128"/>
        <v>101</v>
      </c>
      <c r="P1887">
        <f t="shared" si="129"/>
        <v>36.07</v>
      </c>
      <c r="Q1887" s="11" t="s">
        <v>8323</v>
      </c>
      <c r="R1887" t="s">
        <v>8326</v>
      </c>
      <c r="S1887" s="15">
        <f t="shared" si="130"/>
        <v>42128.627893518518</v>
      </c>
      <c r="T1887" s="15">
        <f t="shared" si="131"/>
        <v>42158.627893518518</v>
      </c>
    </row>
    <row r="1888" spans="1:20" ht="48" x14ac:dyDescent="0.2">
      <c r="A1888">
        <v>1441</v>
      </c>
      <c r="B1888" s="9" t="s">
        <v>1442</v>
      </c>
      <c r="C1888" s="3" t="s">
        <v>5551</v>
      </c>
      <c r="D1888" s="5">
        <v>180000</v>
      </c>
      <c r="E1888" s="7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 t="shared" si="128"/>
        <v>1</v>
      </c>
      <c r="P1888">
        <f t="shared" si="129"/>
        <v>673.33</v>
      </c>
      <c r="Q1888" s="11" t="s">
        <v>8311</v>
      </c>
      <c r="R1888" t="s">
        <v>8348</v>
      </c>
      <c r="S1888" s="15">
        <f t="shared" si="130"/>
        <v>42198.765844907408</v>
      </c>
      <c r="T1888" s="15">
        <f t="shared" si="131"/>
        <v>42258.765844907408</v>
      </c>
    </row>
    <row r="1889" spans="1:20" ht="48" x14ac:dyDescent="0.2">
      <c r="A1889">
        <v>3594</v>
      </c>
      <c r="B1889" s="9" t="s">
        <v>3593</v>
      </c>
      <c r="C1889" s="3" t="s">
        <v>7704</v>
      </c>
      <c r="D1889" s="5">
        <v>1600</v>
      </c>
      <c r="E1889" s="7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 t="shared" si="128"/>
        <v>126</v>
      </c>
      <c r="P1889">
        <f t="shared" si="129"/>
        <v>55.97</v>
      </c>
      <c r="Q1889" s="11" t="s">
        <v>8323</v>
      </c>
      <c r="R1889" t="s">
        <v>8326</v>
      </c>
      <c r="S1889" s="15">
        <f t="shared" si="130"/>
        <v>42592.066921296297</v>
      </c>
      <c r="T1889" s="15">
        <f t="shared" si="131"/>
        <v>42617.066921296297</v>
      </c>
    </row>
    <row r="1890" spans="1:20" ht="48" x14ac:dyDescent="0.2">
      <c r="A1890">
        <v>1651</v>
      </c>
      <c r="B1890" s="9" t="s">
        <v>1652</v>
      </c>
      <c r="C1890" s="3" t="s">
        <v>5761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>
        <f t="shared" si="128"/>
        <v>101</v>
      </c>
      <c r="P1890">
        <f t="shared" si="129"/>
        <v>100.75</v>
      </c>
      <c r="Q1890" s="11" t="s">
        <v>8327</v>
      </c>
      <c r="R1890" t="s">
        <v>8338</v>
      </c>
      <c r="S1890" s="15">
        <f t="shared" si="130"/>
        <v>40625.900694444441</v>
      </c>
      <c r="T1890" s="15">
        <f t="shared" si="131"/>
        <v>40659.290972222225</v>
      </c>
    </row>
    <row r="1891" spans="1:20" ht="48" x14ac:dyDescent="0.2">
      <c r="A1891">
        <v>2119</v>
      </c>
      <c r="B1891" s="9" t="s">
        <v>2120</v>
      </c>
      <c r="C1891" s="3" t="s">
        <v>6229</v>
      </c>
      <c r="D1891" s="5">
        <v>2000</v>
      </c>
      <c r="E1891" s="7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 t="shared" si="128"/>
        <v>101</v>
      </c>
      <c r="P1891">
        <f t="shared" si="129"/>
        <v>91.59</v>
      </c>
      <c r="Q1891" s="11" t="s">
        <v>8327</v>
      </c>
      <c r="R1891" t="s">
        <v>8328</v>
      </c>
      <c r="S1891" s="15">
        <f t="shared" si="130"/>
        <v>41107.130150462966</v>
      </c>
      <c r="T1891" s="15">
        <f t="shared" si="131"/>
        <v>41137.130150462966</v>
      </c>
    </row>
    <row r="1892" spans="1:20" ht="32" x14ac:dyDescent="0.2">
      <c r="A1892">
        <v>3520</v>
      </c>
      <c r="B1892" s="9" t="s">
        <v>3519</v>
      </c>
      <c r="C1892" s="3" t="s">
        <v>7630</v>
      </c>
      <c r="D1892" s="5">
        <v>2000</v>
      </c>
      <c r="E1892" s="7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 t="shared" si="128"/>
        <v>101</v>
      </c>
      <c r="P1892">
        <f t="shared" si="129"/>
        <v>95.95</v>
      </c>
      <c r="Q1892" s="11" t="s">
        <v>8323</v>
      </c>
      <c r="R1892" t="s">
        <v>8326</v>
      </c>
      <c r="S1892" s="15">
        <f t="shared" si="130"/>
        <v>42227.824212962965</v>
      </c>
      <c r="T1892" s="15">
        <f t="shared" si="131"/>
        <v>42253.57430555555</v>
      </c>
    </row>
    <row r="1893" spans="1:20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8"/>
        <v>101</v>
      </c>
      <c r="P1893">
        <f t="shared" si="129"/>
        <v>61.06</v>
      </c>
      <c r="Q1893" s="11" t="s">
        <v>8323</v>
      </c>
      <c r="R1893" t="s">
        <v>8326</v>
      </c>
      <c r="S1893" s="15">
        <f t="shared" si="130"/>
        <v>42632.348310185189</v>
      </c>
      <c r="T1893" s="15">
        <f t="shared" si="131"/>
        <v>42663.204861111109</v>
      </c>
    </row>
    <row r="1894" spans="1:20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1" t="s">
        <v>8327</v>
      </c>
      <c r="R1894" t="s">
        <v>8338</v>
      </c>
      <c r="S1894" s="15">
        <f t="shared" si="130"/>
        <v>42553.54414351852</v>
      </c>
      <c r="T1894" s="15">
        <f t="shared" si="131"/>
        <v>42583.54414351852</v>
      </c>
    </row>
    <row r="1895" spans="1:20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1" t="s">
        <v>8327</v>
      </c>
      <c r="R1895" t="s">
        <v>8331</v>
      </c>
      <c r="S1895" s="15">
        <f t="shared" si="130"/>
        <v>40658.189826388887</v>
      </c>
      <c r="T1895" s="15">
        <f t="shared" si="131"/>
        <v>40696.249305555553</v>
      </c>
    </row>
    <row r="1896" spans="1:20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1" t="s">
        <v>8323</v>
      </c>
      <c r="R1896" t="s">
        <v>8326</v>
      </c>
      <c r="S1896" s="15">
        <f t="shared" si="130"/>
        <v>42191.363506944443</v>
      </c>
      <c r="T1896" s="15">
        <f t="shared" si="131"/>
        <v>42221.363506944443</v>
      </c>
    </row>
    <row r="1897" spans="1:20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1" t="s">
        <v>8327</v>
      </c>
      <c r="R1897" t="s">
        <v>8328</v>
      </c>
      <c r="S1897" s="15">
        <f t="shared" si="130"/>
        <v>41759.670937499999</v>
      </c>
      <c r="T1897" s="15">
        <f t="shared" si="131"/>
        <v>41787.207638888889</v>
      </c>
    </row>
    <row r="1898" spans="1:20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8"/>
        <v>100</v>
      </c>
      <c r="P1898">
        <f t="shared" si="129"/>
        <v>45.57</v>
      </c>
      <c r="Q1898" s="11" t="s">
        <v>8311</v>
      </c>
      <c r="R1898" t="s">
        <v>8333</v>
      </c>
      <c r="S1898" s="15">
        <f t="shared" si="130"/>
        <v>41831.846828703703</v>
      </c>
      <c r="T1898" s="15">
        <f t="shared" si="131"/>
        <v>41861.846828703703</v>
      </c>
    </row>
    <row r="1899" spans="1:20" ht="48" x14ac:dyDescent="0.2">
      <c r="A1899">
        <v>3373</v>
      </c>
      <c r="B1899" s="9" t="s">
        <v>3372</v>
      </c>
      <c r="C1899" s="3" t="s">
        <v>7483</v>
      </c>
      <c r="D1899" s="5">
        <v>2000</v>
      </c>
      <c r="E1899" s="7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 t="shared" si="128"/>
        <v>100</v>
      </c>
      <c r="P1899">
        <f t="shared" si="129"/>
        <v>66.83</v>
      </c>
      <c r="Q1899" s="11" t="s">
        <v>8323</v>
      </c>
      <c r="R1899" t="s">
        <v>8326</v>
      </c>
      <c r="S1899" s="15">
        <f t="shared" si="130"/>
        <v>42179.854629629626</v>
      </c>
      <c r="T1899" s="15">
        <f t="shared" si="131"/>
        <v>42203.666666666672</v>
      </c>
    </row>
    <row r="1900" spans="1:20" ht="48" x14ac:dyDescent="0.2">
      <c r="A1900">
        <v>3775</v>
      </c>
      <c r="B1900" s="9" t="s">
        <v>3772</v>
      </c>
      <c r="C1900" s="3" t="s">
        <v>7885</v>
      </c>
      <c r="D1900" s="5">
        <v>2000</v>
      </c>
      <c r="E1900" s="7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 t="shared" si="128"/>
        <v>100</v>
      </c>
      <c r="P1900">
        <f t="shared" si="129"/>
        <v>143.21</v>
      </c>
      <c r="Q1900" s="11" t="s">
        <v>8323</v>
      </c>
      <c r="R1900" t="s">
        <v>8335</v>
      </c>
      <c r="S1900" s="15">
        <f t="shared" si="130"/>
        <v>42075.942627314813</v>
      </c>
      <c r="T1900" s="15">
        <f t="shared" si="131"/>
        <v>42103.166666666672</v>
      </c>
    </row>
    <row r="1901" spans="1:20" ht="48" x14ac:dyDescent="0.2">
      <c r="A1901">
        <v>2429</v>
      </c>
      <c r="B1901" s="9" t="s">
        <v>2430</v>
      </c>
      <c r="C1901" s="3" t="s">
        <v>6539</v>
      </c>
      <c r="D1901" s="5">
        <v>140000</v>
      </c>
      <c r="E1901" s="7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 t="shared" si="128"/>
        <v>1</v>
      </c>
      <c r="P1901">
        <f t="shared" si="129"/>
        <v>501.25</v>
      </c>
      <c r="Q1901" s="11" t="s">
        <v>8319</v>
      </c>
      <c r="R1901" t="s">
        <v>8345</v>
      </c>
      <c r="S1901" s="15">
        <f t="shared" si="130"/>
        <v>42734.879236111112</v>
      </c>
      <c r="T1901" s="15">
        <f t="shared" si="131"/>
        <v>42771.697222222225</v>
      </c>
    </row>
    <row r="1902" spans="1:20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1" t="s">
        <v>8321</v>
      </c>
      <c r="R1902" t="s">
        <v>8332</v>
      </c>
      <c r="S1902" s="15">
        <f t="shared" si="130"/>
        <v>42200.758240740746</v>
      </c>
      <c r="T1902" s="15">
        <f t="shared" si="131"/>
        <v>42260.758240740746</v>
      </c>
    </row>
    <row r="1903" spans="1:20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1" t="s">
        <v>8323</v>
      </c>
      <c r="R1903" t="s">
        <v>8326</v>
      </c>
      <c r="S1903" s="15">
        <f t="shared" si="130"/>
        <v>42482.43478009259</v>
      </c>
      <c r="T1903" s="15">
        <f t="shared" si="131"/>
        <v>42506.43478009259</v>
      </c>
    </row>
    <row r="1904" spans="1:20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1" t="s">
        <v>8323</v>
      </c>
      <c r="R1904" t="s">
        <v>8326</v>
      </c>
      <c r="S1904" s="15">
        <f t="shared" si="130"/>
        <v>40884.066678240742</v>
      </c>
      <c r="T1904" s="15">
        <f t="shared" si="131"/>
        <v>40926.958333333336</v>
      </c>
    </row>
    <row r="1905" spans="1:21" ht="48" x14ac:dyDescent="0.2">
      <c r="A1905">
        <v>3216</v>
      </c>
      <c r="B1905" s="9" t="s">
        <v>3216</v>
      </c>
      <c r="C1905" s="3" t="s">
        <v>7326</v>
      </c>
      <c r="D1905" s="5">
        <v>2000</v>
      </c>
      <c r="E1905" s="7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 t="shared" si="128"/>
        <v>100</v>
      </c>
      <c r="P1905">
        <f t="shared" si="129"/>
        <v>57.17</v>
      </c>
      <c r="Q1905" s="11" t="s">
        <v>8323</v>
      </c>
      <c r="R1905" t="s">
        <v>8326</v>
      </c>
      <c r="S1905" s="15">
        <f t="shared" si="130"/>
        <v>42165.462627314817</v>
      </c>
      <c r="T1905" s="15">
        <f t="shared" si="131"/>
        <v>42196.604166666672</v>
      </c>
    </row>
    <row r="1906" spans="1:21" ht="48" x14ac:dyDescent="0.2">
      <c r="A1906">
        <v>883</v>
      </c>
      <c r="B1906" s="9" t="s">
        <v>884</v>
      </c>
      <c r="C1906" s="3" t="s">
        <v>4993</v>
      </c>
      <c r="D1906" s="5">
        <v>5000</v>
      </c>
      <c r="E1906" s="7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 t="shared" si="128"/>
        <v>40</v>
      </c>
      <c r="P1906">
        <f t="shared" si="129"/>
        <v>83.38</v>
      </c>
      <c r="Q1906" s="11" t="s">
        <v>8327</v>
      </c>
      <c r="R1906" t="s">
        <v>8328</v>
      </c>
      <c r="S1906" s="15">
        <f t="shared" si="130"/>
        <v>42371.935590277775</v>
      </c>
      <c r="T1906" s="15">
        <f t="shared" si="131"/>
        <v>42431.935590277775</v>
      </c>
    </row>
    <row r="1907" spans="1:21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1" t="s">
        <v>8327</v>
      </c>
      <c r="R1907" t="s">
        <v>8331</v>
      </c>
      <c r="S1907" s="15">
        <f t="shared" si="130"/>
        <v>40876.169664351852</v>
      </c>
      <c r="T1907" s="15">
        <f t="shared" si="131"/>
        <v>40936.169664351852</v>
      </c>
    </row>
    <row r="1908" spans="1:21" ht="48" x14ac:dyDescent="0.2">
      <c r="A1908">
        <v>1619</v>
      </c>
      <c r="B1908" s="9" t="s">
        <v>1620</v>
      </c>
      <c r="C1908" s="3" t="s">
        <v>5729</v>
      </c>
      <c r="D1908" s="5">
        <v>1500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>
        <f t="shared" si="128"/>
        <v>133</v>
      </c>
      <c r="P1908">
        <f t="shared" si="129"/>
        <v>86.96</v>
      </c>
      <c r="Q1908" s="11" t="s">
        <v>8327</v>
      </c>
      <c r="R1908" t="s">
        <v>8331</v>
      </c>
      <c r="S1908" s="15">
        <f t="shared" si="130"/>
        <v>41876.18618055556</v>
      </c>
      <c r="T1908" s="15">
        <f t="shared" si="131"/>
        <v>41897.18618055556</v>
      </c>
    </row>
    <row r="1909" spans="1:21" ht="32" x14ac:dyDescent="0.2">
      <c r="A1909">
        <v>2937</v>
      </c>
      <c r="B1909" s="9" t="s">
        <v>2937</v>
      </c>
      <c r="C1909" s="3" t="s">
        <v>7047</v>
      </c>
      <c r="D1909" s="5">
        <v>1500</v>
      </c>
      <c r="E1909" s="7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>
        <f t="shared" si="128"/>
        <v>133</v>
      </c>
      <c r="P1909">
        <f t="shared" si="129"/>
        <v>36.36</v>
      </c>
      <c r="Q1909" s="11" t="s">
        <v>8323</v>
      </c>
      <c r="R1909" t="s">
        <v>8335</v>
      </c>
      <c r="S1909" s="15">
        <f t="shared" si="130"/>
        <v>41803.457326388889</v>
      </c>
      <c r="T1909" s="15">
        <f t="shared" si="131"/>
        <v>41833.457326388889</v>
      </c>
      <c r="U1909">
        <f>YEAR(S1909)</f>
        <v>2014</v>
      </c>
    </row>
    <row r="1910" spans="1:21" ht="48" x14ac:dyDescent="0.2">
      <c r="A1910">
        <v>41</v>
      </c>
      <c r="B1910" s="9" t="s">
        <v>43</v>
      </c>
      <c r="C1910" s="3" t="s">
        <v>4152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>
        <f t="shared" si="128"/>
        <v>100</v>
      </c>
      <c r="P1910">
        <f t="shared" si="129"/>
        <v>105.26</v>
      </c>
      <c r="Q1910" s="11" t="s">
        <v>8321</v>
      </c>
      <c r="R1910" t="s">
        <v>8332</v>
      </c>
      <c r="S1910" s="15">
        <f t="shared" si="130"/>
        <v>41887.568912037037</v>
      </c>
      <c r="T1910" s="15">
        <f t="shared" si="131"/>
        <v>41917.568912037037</v>
      </c>
    </row>
    <row r="1911" spans="1:21" ht="48" x14ac:dyDescent="0.2">
      <c r="A1911">
        <v>44</v>
      </c>
      <c r="B1911" s="9" t="s">
        <v>46</v>
      </c>
      <c r="C1911" s="3" t="s">
        <v>4155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>
        <f t="shared" si="128"/>
        <v>100</v>
      </c>
      <c r="P1911">
        <f t="shared" si="129"/>
        <v>133.33000000000001</v>
      </c>
      <c r="Q1911" s="11" t="s">
        <v>8321</v>
      </c>
      <c r="R1911" t="s">
        <v>8332</v>
      </c>
      <c r="S1911" s="15">
        <f t="shared" si="130"/>
        <v>41874.098807870374</v>
      </c>
      <c r="T1911" s="15">
        <f t="shared" si="131"/>
        <v>41919.098807870374</v>
      </c>
    </row>
    <row r="1912" spans="1:21" ht="48" x14ac:dyDescent="0.2">
      <c r="A1912">
        <v>2207</v>
      </c>
      <c r="B1912" s="9" t="s">
        <v>2208</v>
      </c>
      <c r="C1912" s="3" t="s">
        <v>6317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>
        <f t="shared" si="128"/>
        <v>100</v>
      </c>
      <c r="P1912">
        <f t="shared" si="129"/>
        <v>285.70999999999998</v>
      </c>
      <c r="Q1912" s="11" t="s">
        <v>8327</v>
      </c>
      <c r="R1912" t="s">
        <v>8329</v>
      </c>
      <c r="S1912" s="15">
        <f t="shared" si="130"/>
        <v>41564.194131944445</v>
      </c>
      <c r="T1912" s="15">
        <f t="shared" si="131"/>
        <v>41594.235798611109</v>
      </c>
    </row>
    <row r="1913" spans="1:21" ht="48" x14ac:dyDescent="0.2">
      <c r="A1913">
        <v>2473</v>
      </c>
      <c r="B1913" s="9" t="s">
        <v>2474</v>
      </c>
      <c r="C1913" s="3" t="s">
        <v>6583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>
        <f t="shared" si="128"/>
        <v>100</v>
      </c>
      <c r="P1913">
        <f t="shared" si="129"/>
        <v>42.55</v>
      </c>
      <c r="Q1913" s="11" t="s">
        <v>8327</v>
      </c>
      <c r="R1913" t="s">
        <v>8328</v>
      </c>
      <c r="S1913" s="15">
        <f t="shared" si="130"/>
        <v>41193.748483796298</v>
      </c>
      <c r="T1913" s="15">
        <f t="shared" si="131"/>
        <v>41223.790150462963</v>
      </c>
    </row>
    <row r="1914" spans="1:21" ht="48" x14ac:dyDescent="0.2">
      <c r="A1914">
        <v>2480</v>
      </c>
      <c r="B1914" s="9" t="s">
        <v>2480</v>
      </c>
      <c r="C1914" s="3" t="s">
        <v>6590</v>
      </c>
      <c r="D1914" s="5">
        <v>2000</v>
      </c>
      <c r="E1914" s="7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>
        <f t="shared" si="128"/>
        <v>100</v>
      </c>
      <c r="P1914">
        <f t="shared" si="129"/>
        <v>250</v>
      </c>
      <c r="Q1914" s="11" t="s">
        <v>8327</v>
      </c>
      <c r="R1914" t="s">
        <v>8328</v>
      </c>
      <c r="S1914" s="15">
        <f t="shared" si="130"/>
        <v>42227.936157407406</v>
      </c>
      <c r="T1914" s="15">
        <f t="shared" si="131"/>
        <v>42287.936157407406</v>
      </c>
    </row>
    <row r="1915" spans="1:21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8"/>
        <v>100</v>
      </c>
      <c r="P1915">
        <f t="shared" si="129"/>
        <v>133.33000000000001</v>
      </c>
      <c r="Q1915" s="11" t="s">
        <v>8323</v>
      </c>
      <c r="R1915" t="s">
        <v>8326</v>
      </c>
      <c r="S1915" s="15">
        <f t="shared" si="130"/>
        <v>41953.8675</v>
      </c>
      <c r="T1915" s="15">
        <f t="shared" si="131"/>
        <v>41983.8675</v>
      </c>
    </row>
    <row r="1916" spans="1:21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8"/>
        <v>100</v>
      </c>
      <c r="P1916">
        <f t="shared" si="129"/>
        <v>117.65</v>
      </c>
      <c r="Q1916" s="11" t="s">
        <v>8323</v>
      </c>
      <c r="R1916" t="s">
        <v>8326</v>
      </c>
      <c r="S1916" s="15">
        <f t="shared" si="130"/>
        <v>42150.462083333332</v>
      </c>
      <c r="T1916" s="15">
        <f t="shared" si="131"/>
        <v>42180.462083333332</v>
      </c>
    </row>
    <row r="1917" spans="1:21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8"/>
        <v>100</v>
      </c>
      <c r="P1917">
        <f t="shared" si="129"/>
        <v>95.24</v>
      </c>
      <c r="Q1917" s="11" t="s">
        <v>8323</v>
      </c>
      <c r="R1917" t="s">
        <v>8326</v>
      </c>
      <c r="S1917" s="15">
        <f t="shared" si="130"/>
        <v>41839.730937500004</v>
      </c>
      <c r="T1917" s="15">
        <f t="shared" si="131"/>
        <v>41869.730937500004</v>
      </c>
    </row>
    <row r="1918" spans="1:21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8"/>
        <v>100</v>
      </c>
      <c r="P1918">
        <f t="shared" si="129"/>
        <v>64.52</v>
      </c>
      <c r="Q1918" s="11" t="s">
        <v>8323</v>
      </c>
      <c r="R1918" t="s">
        <v>8326</v>
      </c>
      <c r="S1918" s="15">
        <f t="shared" si="130"/>
        <v>42272.530509259261</v>
      </c>
      <c r="T1918" s="15">
        <f t="shared" si="131"/>
        <v>42300.530509259261</v>
      </c>
    </row>
    <row r="1919" spans="1:21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8"/>
        <v>100</v>
      </c>
      <c r="P1919">
        <f t="shared" si="129"/>
        <v>68.97</v>
      </c>
      <c r="Q1919" s="11" t="s">
        <v>8323</v>
      </c>
      <c r="R1919" t="s">
        <v>8326</v>
      </c>
      <c r="S1919" s="15">
        <f t="shared" si="130"/>
        <v>42460.741747685184</v>
      </c>
      <c r="T1919" s="15">
        <f t="shared" si="131"/>
        <v>42511.165972222225</v>
      </c>
    </row>
    <row r="1920" spans="1:21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8"/>
        <v>100</v>
      </c>
      <c r="P1920">
        <f t="shared" si="129"/>
        <v>100</v>
      </c>
      <c r="Q1920" s="11" t="s">
        <v>8323</v>
      </c>
      <c r="R1920" t="s">
        <v>8335</v>
      </c>
      <c r="S1920" s="15">
        <f t="shared" si="130"/>
        <v>42138.930671296301</v>
      </c>
      <c r="T1920" s="15">
        <f t="shared" si="131"/>
        <v>42168.930671296301</v>
      </c>
      <c r="U1920">
        <f>YEAR(S1920)</f>
        <v>2015</v>
      </c>
    </row>
    <row r="1921" spans="1:20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1" t="s">
        <v>8327</v>
      </c>
      <c r="R1921" t="s">
        <v>8329</v>
      </c>
      <c r="S1921" s="15">
        <f t="shared" si="130"/>
        <v>41312.311562499999</v>
      </c>
      <c r="T1921" s="15">
        <f t="shared" si="131"/>
        <v>41342.311562499999</v>
      </c>
    </row>
    <row r="1922" spans="1:20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8"/>
        <v>40</v>
      </c>
      <c r="P1922">
        <f t="shared" si="129"/>
        <v>60.24</v>
      </c>
      <c r="Q1922" s="11" t="s">
        <v>8313</v>
      </c>
      <c r="R1922" t="s">
        <v>8314</v>
      </c>
      <c r="S1922" s="15">
        <f t="shared" si="130"/>
        <v>42003.655555555553</v>
      </c>
      <c r="T1922" s="15">
        <f t="shared" si="131"/>
        <v>42035.142361111109</v>
      </c>
    </row>
    <row r="1923" spans="1:20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2">ROUND(E1923/D1923*100,0)</f>
        <v>7</v>
      </c>
      <c r="P1923">
        <f t="shared" ref="P1923:P1986" si="133">IFERROR(ROUND(E1923/L1923,2),0)</f>
        <v>82.58</v>
      </c>
      <c r="Q1923" s="11" t="s">
        <v>8327</v>
      </c>
      <c r="R1923" t="s">
        <v>8350</v>
      </c>
      <c r="S1923" s="15">
        <f t="shared" ref="S1923:S1986" si="134">(((J1923/60)/60)/24)+DATE(1970,1,1)</f>
        <v>41004.139108796298</v>
      </c>
      <c r="T1923" s="15">
        <f t="shared" ref="T1923:T1986" si="135">(((I1923/60)/60)/24)+DATE(1970,1,1)</f>
        <v>41034.139108796298</v>
      </c>
    </row>
    <row r="1924" spans="1:20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1" t="s">
        <v>8308</v>
      </c>
      <c r="R1924" t="s">
        <v>8315</v>
      </c>
      <c r="S1924" s="15">
        <f t="shared" si="134"/>
        <v>42689.74324074074</v>
      </c>
      <c r="T1924" s="15">
        <f t="shared" si="135"/>
        <v>42734.74324074074</v>
      </c>
    </row>
    <row r="1925" spans="1:20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1" t="s">
        <v>8327</v>
      </c>
      <c r="R1925" t="s">
        <v>8330</v>
      </c>
      <c r="S1925" s="15">
        <f t="shared" si="134"/>
        <v>42095.918530092589</v>
      </c>
      <c r="T1925" s="15">
        <f t="shared" si="135"/>
        <v>42125.918530092589</v>
      </c>
    </row>
    <row r="1926" spans="1:20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1" t="s">
        <v>8323</v>
      </c>
      <c r="R1926" t="s">
        <v>8326</v>
      </c>
      <c r="S1926" s="15">
        <f t="shared" si="134"/>
        <v>42524.782638888893</v>
      </c>
      <c r="T1926" s="15">
        <f t="shared" si="135"/>
        <v>42544.782638888893</v>
      </c>
    </row>
    <row r="1927" spans="1:20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1" t="s">
        <v>8323</v>
      </c>
      <c r="R1927" t="s">
        <v>8326</v>
      </c>
      <c r="S1927" s="15">
        <f t="shared" si="134"/>
        <v>41915.437210648146</v>
      </c>
      <c r="T1927" s="15">
        <f t="shared" si="135"/>
        <v>41945.478877314818</v>
      </c>
    </row>
    <row r="1928" spans="1:20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1" t="s">
        <v>8327</v>
      </c>
      <c r="R1928" t="s">
        <v>8331</v>
      </c>
      <c r="S1928" s="15">
        <f t="shared" si="134"/>
        <v>41325.525752314818</v>
      </c>
      <c r="T1928" s="15">
        <f t="shared" si="135"/>
        <v>41355.484085648146</v>
      </c>
    </row>
    <row r="1929" spans="1:20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1" t="s">
        <v>8321</v>
      </c>
      <c r="R1929" t="s">
        <v>8332</v>
      </c>
      <c r="S1929" s="15">
        <f t="shared" si="134"/>
        <v>41828.515555555554</v>
      </c>
      <c r="T1929" s="15">
        <f t="shared" si="135"/>
        <v>41868.515555555554</v>
      </c>
    </row>
    <row r="1930" spans="1:20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1" t="s">
        <v>8327</v>
      </c>
      <c r="R1930" t="s">
        <v>8354</v>
      </c>
      <c r="S1930" s="15">
        <f t="shared" si="134"/>
        <v>41715.874780092592</v>
      </c>
      <c r="T1930" s="15">
        <f t="shared" si="135"/>
        <v>41750.041666666664</v>
      </c>
    </row>
    <row r="1931" spans="1:20" ht="48" x14ac:dyDescent="0.2">
      <c r="A1931">
        <v>3042</v>
      </c>
      <c r="B1931" s="9" t="s">
        <v>3042</v>
      </c>
      <c r="C1931" s="3" t="s">
        <v>7152</v>
      </c>
      <c r="D1931" s="5">
        <v>1500</v>
      </c>
      <c r="E1931" s="7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 t="shared" si="132"/>
        <v>128</v>
      </c>
      <c r="P1931">
        <f t="shared" si="133"/>
        <v>51.89</v>
      </c>
      <c r="Q1931" s="11" t="s">
        <v>8323</v>
      </c>
      <c r="R1931" t="s">
        <v>8324</v>
      </c>
      <c r="S1931" s="15">
        <f t="shared" si="134"/>
        <v>42253.688043981485</v>
      </c>
      <c r="T1931" s="15">
        <f t="shared" si="135"/>
        <v>42283.688043981485</v>
      </c>
    </row>
    <row r="1932" spans="1:20" ht="32" x14ac:dyDescent="0.2">
      <c r="A1932">
        <v>1672</v>
      </c>
      <c r="B1932" s="9" t="s">
        <v>1673</v>
      </c>
      <c r="C1932" s="3" t="s">
        <v>5782</v>
      </c>
      <c r="D1932" s="5">
        <v>1700</v>
      </c>
      <c r="E1932" s="7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 t="shared" si="132"/>
        <v>113</v>
      </c>
      <c r="P1932">
        <f t="shared" si="133"/>
        <v>39.18</v>
      </c>
      <c r="Q1932" s="11" t="s">
        <v>8327</v>
      </c>
      <c r="R1932" t="s">
        <v>8338</v>
      </c>
      <c r="S1932" s="15">
        <f t="shared" si="134"/>
        <v>41034.656597222223</v>
      </c>
      <c r="T1932" s="15">
        <f t="shared" si="135"/>
        <v>41064.656597222223</v>
      </c>
    </row>
    <row r="1933" spans="1:20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1" t="s">
        <v>8323</v>
      </c>
      <c r="R1933" t="s">
        <v>8326</v>
      </c>
      <c r="S1933" s="15">
        <f t="shared" si="134"/>
        <v>41781.855092592588</v>
      </c>
      <c r="T1933" s="15">
        <f t="shared" si="135"/>
        <v>41811.855092592588</v>
      </c>
    </row>
    <row r="1934" spans="1:20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1" t="s">
        <v>8327</v>
      </c>
      <c r="R1934" t="s">
        <v>8328</v>
      </c>
      <c r="S1934" s="15">
        <f t="shared" si="134"/>
        <v>41036.946469907409</v>
      </c>
      <c r="T1934" s="15">
        <f t="shared" si="135"/>
        <v>41066.946469907409</v>
      </c>
    </row>
    <row r="1935" spans="1:20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1" t="s">
        <v>8321</v>
      </c>
      <c r="R1935" t="s">
        <v>8339</v>
      </c>
      <c r="S1935" s="15">
        <f t="shared" si="134"/>
        <v>40043.895462962959</v>
      </c>
      <c r="T1935" s="15">
        <f t="shared" si="135"/>
        <v>40098.874305555553</v>
      </c>
    </row>
    <row r="1936" spans="1:20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1" t="s">
        <v>8323</v>
      </c>
      <c r="R1936" t="s">
        <v>8326</v>
      </c>
      <c r="S1936" s="15">
        <f t="shared" si="134"/>
        <v>42370.90320601852</v>
      </c>
      <c r="T1936" s="15">
        <f t="shared" si="135"/>
        <v>42406.207638888889</v>
      </c>
    </row>
    <row r="1937" spans="1:20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1" t="s">
        <v>8308</v>
      </c>
      <c r="R1937" t="s">
        <v>8340</v>
      </c>
      <c r="S1937" s="15">
        <f t="shared" si="134"/>
        <v>41923.857511574075</v>
      </c>
      <c r="T1937" s="15">
        <f t="shared" si="135"/>
        <v>41953.899178240739</v>
      </c>
    </row>
    <row r="1938" spans="1:20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1" t="s">
        <v>8308</v>
      </c>
      <c r="R1938" t="s">
        <v>8310</v>
      </c>
      <c r="S1938" s="15">
        <f t="shared" si="134"/>
        <v>42339.967708333337</v>
      </c>
      <c r="T1938" s="15">
        <f t="shared" si="135"/>
        <v>42369.958333333328</v>
      </c>
    </row>
    <row r="1939" spans="1:20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1" t="s">
        <v>8308</v>
      </c>
      <c r="R1939" t="s">
        <v>8315</v>
      </c>
      <c r="S1939" s="15">
        <f t="shared" si="134"/>
        <v>42273.884305555555</v>
      </c>
      <c r="T1939" s="15">
        <f t="shared" si="135"/>
        <v>42300.458333333328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1" t="s">
        <v>8327</v>
      </c>
      <c r="R1940" t="s">
        <v>8328</v>
      </c>
      <c r="S1940" s="15">
        <f t="shared" si="134"/>
        <v>41037.551585648151</v>
      </c>
      <c r="T1940" s="15">
        <f t="shared" si="135"/>
        <v>41067.551585648151</v>
      </c>
    </row>
    <row r="1941" spans="1:20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2"/>
        <v>125</v>
      </c>
      <c r="P1941">
        <f t="shared" si="133"/>
        <v>23.17</v>
      </c>
      <c r="Q1941" s="11" t="s">
        <v>8311</v>
      </c>
      <c r="R1941" t="s">
        <v>8312</v>
      </c>
      <c r="S1941" s="15">
        <f t="shared" si="134"/>
        <v>41250.827118055553</v>
      </c>
      <c r="T1941" s="15">
        <f t="shared" si="135"/>
        <v>41271.827118055553</v>
      </c>
    </row>
    <row r="1942" spans="1:20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2"/>
        <v>6</v>
      </c>
      <c r="P1942">
        <f t="shared" si="133"/>
        <v>98.79</v>
      </c>
      <c r="Q1942" s="11" t="s">
        <v>8313</v>
      </c>
      <c r="R1942" t="s">
        <v>8314</v>
      </c>
      <c r="S1942" s="15">
        <f t="shared" si="134"/>
        <v>41978.760393518518</v>
      </c>
      <c r="T1942" s="15">
        <f t="shared" si="135"/>
        <v>42023.760393518518</v>
      </c>
    </row>
    <row r="1943" spans="1:20" ht="48" x14ac:dyDescent="0.2">
      <c r="A1943">
        <v>1289</v>
      </c>
      <c r="B1943" s="9" t="s">
        <v>1290</v>
      </c>
      <c r="C1943" s="3" t="s">
        <v>5399</v>
      </c>
      <c r="D1943" s="5">
        <v>1500</v>
      </c>
      <c r="E1943" s="7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 t="shared" si="132"/>
        <v>125</v>
      </c>
      <c r="P1943">
        <f t="shared" si="133"/>
        <v>36.08</v>
      </c>
      <c r="Q1943" s="11" t="s">
        <v>8323</v>
      </c>
      <c r="R1943" t="s">
        <v>8326</v>
      </c>
      <c r="S1943" s="15">
        <f t="shared" si="134"/>
        <v>42709.134780092587</v>
      </c>
      <c r="T1943" s="15">
        <f t="shared" si="135"/>
        <v>42739.134780092587</v>
      </c>
    </row>
    <row r="1944" spans="1:20" ht="48" x14ac:dyDescent="0.2">
      <c r="A1944">
        <v>438</v>
      </c>
      <c r="B1944" s="9" t="s">
        <v>439</v>
      </c>
      <c r="C1944" s="3" t="s">
        <v>4548</v>
      </c>
      <c r="D1944" s="5">
        <v>20000</v>
      </c>
      <c r="E1944" s="7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 t="shared" si="132"/>
        <v>9</v>
      </c>
      <c r="P1944">
        <f t="shared" si="133"/>
        <v>170.55</v>
      </c>
      <c r="Q1944" s="11" t="s">
        <v>8321</v>
      </c>
      <c r="R1944" t="s">
        <v>8339</v>
      </c>
      <c r="S1944" s="15">
        <f t="shared" si="134"/>
        <v>42296.261087962965</v>
      </c>
      <c r="T1944" s="15">
        <f t="shared" si="135"/>
        <v>42326.302754629629</v>
      </c>
    </row>
    <row r="1945" spans="1:20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1" t="s">
        <v>8308</v>
      </c>
      <c r="R1945" t="s">
        <v>8315</v>
      </c>
      <c r="S1945" s="15">
        <f t="shared" si="134"/>
        <v>42636.614745370374</v>
      </c>
      <c r="T1945" s="15">
        <f t="shared" si="135"/>
        <v>42659.041666666672</v>
      </c>
    </row>
    <row r="1946" spans="1:20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1" t="s">
        <v>8323</v>
      </c>
      <c r="R1946" t="s">
        <v>8326</v>
      </c>
      <c r="S1946" s="15">
        <f t="shared" si="134"/>
        <v>42313.703900462962</v>
      </c>
      <c r="T1946" s="15">
        <f t="shared" si="135"/>
        <v>42343</v>
      </c>
    </row>
    <row r="1947" spans="1:20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1" t="s">
        <v>8323</v>
      </c>
      <c r="R1947" t="s">
        <v>8326</v>
      </c>
      <c r="S1947" s="15">
        <f t="shared" si="134"/>
        <v>42256.764212962968</v>
      </c>
      <c r="T1947" s="15">
        <f t="shared" si="135"/>
        <v>42283.957638888889</v>
      </c>
    </row>
    <row r="1948" spans="1:20" ht="48" x14ac:dyDescent="0.2">
      <c r="A1948">
        <v>3030</v>
      </c>
      <c r="B1948" s="9" t="s">
        <v>3030</v>
      </c>
      <c r="C1948" s="3" t="s">
        <v>7140</v>
      </c>
      <c r="D1948" s="5">
        <v>1750</v>
      </c>
      <c r="E1948" s="7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 t="shared" si="132"/>
        <v>107</v>
      </c>
      <c r="P1948">
        <f t="shared" si="133"/>
        <v>45.54</v>
      </c>
      <c r="Q1948" s="11" t="s">
        <v>8323</v>
      </c>
      <c r="R1948" t="s">
        <v>8324</v>
      </c>
      <c r="S1948" s="15">
        <f t="shared" si="134"/>
        <v>42233.747349537036</v>
      </c>
      <c r="T1948" s="15">
        <f t="shared" si="135"/>
        <v>42263.747349537036</v>
      </c>
    </row>
    <row r="1949" spans="1:20" ht="32" x14ac:dyDescent="0.2">
      <c r="A1949">
        <v>128</v>
      </c>
      <c r="B1949" s="9" t="s">
        <v>130</v>
      </c>
      <c r="C1949" s="3" t="s">
        <v>4239</v>
      </c>
      <c r="D1949" s="5">
        <v>100000</v>
      </c>
      <c r="E1949" s="7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 t="shared" si="132"/>
        <v>2</v>
      </c>
      <c r="P1949">
        <f t="shared" si="133"/>
        <v>311.17</v>
      </c>
      <c r="Q1949" s="11" t="s">
        <v>8321</v>
      </c>
      <c r="R1949" t="s">
        <v>8337</v>
      </c>
      <c r="S1949" s="15">
        <f t="shared" si="134"/>
        <v>42628.22792824074</v>
      </c>
      <c r="T1949" s="15">
        <f t="shared" si="135"/>
        <v>42663.22792824074</v>
      </c>
    </row>
    <row r="1950" spans="1:20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1" t="s">
        <v>8308</v>
      </c>
      <c r="R1950" t="s">
        <v>8310</v>
      </c>
      <c r="S1950" s="15">
        <f t="shared" si="134"/>
        <v>42688.711354166662</v>
      </c>
      <c r="T1950" s="15">
        <f t="shared" si="135"/>
        <v>42748.711354166662</v>
      </c>
    </row>
    <row r="1951" spans="1:20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1" t="s">
        <v>8323</v>
      </c>
      <c r="R1951" t="s">
        <v>8326</v>
      </c>
      <c r="S1951" s="15">
        <f t="shared" si="134"/>
        <v>42205.171018518522</v>
      </c>
      <c r="T1951" s="15">
        <f t="shared" si="135"/>
        <v>42235.171018518522</v>
      </c>
    </row>
    <row r="1952" spans="1:20" ht="32" x14ac:dyDescent="0.2">
      <c r="A1952">
        <v>3707</v>
      </c>
      <c r="B1952" s="9" t="s">
        <v>3704</v>
      </c>
      <c r="C1952" s="3" t="s">
        <v>7817</v>
      </c>
      <c r="D1952" s="5">
        <v>1000</v>
      </c>
      <c r="E1952" s="7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32"/>
        <v>186</v>
      </c>
      <c r="P1952">
        <f t="shared" si="133"/>
        <v>80.87</v>
      </c>
      <c r="Q1952" s="11" t="s">
        <v>8323</v>
      </c>
      <c r="R1952" t="s">
        <v>8326</v>
      </c>
      <c r="S1952" s="15">
        <f t="shared" si="134"/>
        <v>42552.048356481479</v>
      </c>
      <c r="T1952" s="15">
        <f t="shared" si="135"/>
        <v>42573.226388888885</v>
      </c>
    </row>
    <row r="1953" spans="1:20" ht="48" x14ac:dyDescent="0.2">
      <c r="A1953">
        <v>789</v>
      </c>
      <c r="B1953" s="9" t="s">
        <v>790</v>
      </c>
      <c r="C1953" s="3" t="s">
        <v>4899</v>
      </c>
      <c r="D1953" s="5">
        <v>1700</v>
      </c>
      <c r="E1953" s="7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32"/>
        <v>109</v>
      </c>
      <c r="P1953">
        <f t="shared" si="133"/>
        <v>132.86000000000001</v>
      </c>
      <c r="Q1953" s="11" t="s">
        <v>8327</v>
      </c>
      <c r="R1953" t="s">
        <v>8331</v>
      </c>
      <c r="S1953" s="15">
        <f t="shared" si="134"/>
        <v>41277.186111111114</v>
      </c>
      <c r="T1953" s="15">
        <f t="shared" si="135"/>
        <v>41295.332638888889</v>
      </c>
    </row>
    <row r="1954" spans="1:20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1" t="s">
        <v>8323</v>
      </c>
      <c r="R1954" t="s">
        <v>8326</v>
      </c>
      <c r="S1954" s="15">
        <f t="shared" si="134"/>
        <v>41861.524837962963</v>
      </c>
      <c r="T1954" s="15">
        <f t="shared" si="135"/>
        <v>41891.524837962963</v>
      </c>
    </row>
    <row r="1955" spans="1:20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1" t="s">
        <v>8327</v>
      </c>
      <c r="R1955" t="s">
        <v>8331</v>
      </c>
      <c r="S1955" s="15">
        <f t="shared" si="134"/>
        <v>40926.047858796301</v>
      </c>
      <c r="T1955" s="15">
        <f t="shared" si="135"/>
        <v>40986.006192129629</v>
      </c>
    </row>
    <row r="1956" spans="1:20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1" t="s">
        <v>8308</v>
      </c>
      <c r="R1956" t="s">
        <v>8309</v>
      </c>
      <c r="S1956" s="15">
        <f t="shared" si="134"/>
        <v>40761.604421296295</v>
      </c>
      <c r="T1956" s="15">
        <f t="shared" si="135"/>
        <v>40805.604421296295</v>
      </c>
    </row>
    <row r="1957" spans="1:20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1" t="s">
        <v>8323</v>
      </c>
      <c r="R1957" t="s">
        <v>8326</v>
      </c>
      <c r="S1957" s="15">
        <f t="shared" si="134"/>
        <v>42072.576249999998</v>
      </c>
      <c r="T1957" s="15">
        <f t="shared" si="135"/>
        <v>42097.576249999998</v>
      </c>
    </row>
    <row r="1958" spans="1:20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1" t="s">
        <v>8323</v>
      </c>
      <c r="R1958" t="s">
        <v>8326</v>
      </c>
      <c r="S1958" s="15">
        <f t="shared" si="134"/>
        <v>41912.858946759261</v>
      </c>
      <c r="T1958" s="15">
        <f t="shared" si="135"/>
        <v>41942.858946759261</v>
      </c>
    </row>
    <row r="1959" spans="1:20" ht="48" x14ac:dyDescent="0.2">
      <c r="A1959">
        <v>3270</v>
      </c>
      <c r="B1959" s="9" t="s">
        <v>3270</v>
      </c>
      <c r="C1959" s="3" t="s">
        <v>7380</v>
      </c>
      <c r="D1959" s="5">
        <v>1800</v>
      </c>
      <c r="E1959" s="7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 t="shared" si="132"/>
        <v>102</v>
      </c>
      <c r="P1959">
        <f t="shared" si="133"/>
        <v>61</v>
      </c>
      <c r="Q1959" s="11" t="s">
        <v>8323</v>
      </c>
      <c r="R1959" t="s">
        <v>8326</v>
      </c>
      <c r="S1959" s="15">
        <f t="shared" si="134"/>
        <v>42167.533159722225</v>
      </c>
      <c r="T1959" s="15">
        <f t="shared" si="135"/>
        <v>42197.533159722225</v>
      </c>
    </row>
    <row r="1960" spans="1:20" ht="48" x14ac:dyDescent="0.2">
      <c r="A1960">
        <v>481</v>
      </c>
      <c r="B1960" s="9" t="s">
        <v>482</v>
      </c>
      <c r="C1960" s="3" t="s">
        <v>4591</v>
      </c>
      <c r="D1960" s="5">
        <v>30000</v>
      </c>
      <c r="E1960" s="7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 t="shared" si="132"/>
        <v>6</v>
      </c>
      <c r="P1960">
        <f t="shared" si="133"/>
        <v>87.14</v>
      </c>
      <c r="Q1960" s="11" t="s">
        <v>8321</v>
      </c>
      <c r="R1960" t="s">
        <v>8339</v>
      </c>
      <c r="S1960" s="15">
        <f t="shared" si="134"/>
        <v>41162.672326388885</v>
      </c>
      <c r="T1960" s="15">
        <f t="shared" si="135"/>
        <v>41192.672326388885</v>
      </c>
    </row>
    <row r="1961" spans="1:20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1" t="s">
        <v>8323</v>
      </c>
      <c r="R1961" t="s">
        <v>8324</v>
      </c>
      <c r="S1961" s="15">
        <f t="shared" si="134"/>
        <v>41902.622395833336</v>
      </c>
      <c r="T1961" s="15">
        <f t="shared" si="135"/>
        <v>41932.622395833336</v>
      </c>
    </row>
    <row r="1962" spans="1:20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1" t="s">
        <v>8323</v>
      </c>
      <c r="R1962" t="s">
        <v>8326</v>
      </c>
      <c r="S1962" s="15">
        <f t="shared" si="134"/>
        <v>42054.849050925928</v>
      </c>
      <c r="T1962" s="15">
        <f t="shared" si="135"/>
        <v>42084.807384259257</v>
      </c>
    </row>
    <row r="1963" spans="1:20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1" t="s">
        <v>8319</v>
      </c>
      <c r="R1963" t="s">
        <v>8345</v>
      </c>
      <c r="S1963" s="15">
        <f t="shared" si="134"/>
        <v>42760.244212962964</v>
      </c>
      <c r="T1963" s="15">
        <f t="shared" si="135"/>
        <v>42790.244212962964</v>
      </c>
    </row>
    <row r="1964" spans="1:20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1" t="s">
        <v>8316</v>
      </c>
      <c r="R1964" t="s">
        <v>8334</v>
      </c>
      <c r="S1964" s="15">
        <f t="shared" si="134"/>
        <v>41740.138113425928</v>
      </c>
      <c r="T1964" s="15">
        <f t="shared" si="135"/>
        <v>41770.138113425928</v>
      </c>
    </row>
    <row r="1965" spans="1:20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1" t="s">
        <v>8323</v>
      </c>
      <c r="R1965" t="s">
        <v>8326</v>
      </c>
      <c r="S1965" s="15">
        <f t="shared" si="134"/>
        <v>41879.913761574076</v>
      </c>
      <c r="T1965" s="15">
        <f t="shared" si="135"/>
        <v>41894.913761574076</v>
      </c>
    </row>
    <row r="1966" spans="1:20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1" t="s">
        <v>8311</v>
      </c>
      <c r="R1966" t="s">
        <v>8312</v>
      </c>
      <c r="S1966" s="15">
        <f t="shared" si="134"/>
        <v>40939.979618055557</v>
      </c>
      <c r="T1966" s="15">
        <f t="shared" si="135"/>
        <v>40969.979618055557</v>
      </c>
    </row>
    <row r="1967" spans="1:20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1" t="s">
        <v>8323</v>
      </c>
      <c r="R1967" t="s">
        <v>8326</v>
      </c>
      <c r="S1967" s="15">
        <f t="shared" si="134"/>
        <v>42017.88045138889</v>
      </c>
      <c r="T1967" s="15">
        <f t="shared" si="135"/>
        <v>42044.1875</v>
      </c>
    </row>
    <row r="1968" spans="1:20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1" t="s">
        <v>8316</v>
      </c>
      <c r="R1968" t="s">
        <v>8334</v>
      </c>
      <c r="S1968" s="15">
        <f t="shared" si="134"/>
        <v>41712.762673611112</v>
      </c>
      <c r="T1968" s="15">
        <f t="shared" si="135"/>
        <v>41742.762673611112</v>
      </c>
    </row>
    <row r="1969" spans="1:20" ht="48" x14ac:dyDescent="0.2">
      <c r="A1969">
        <v>3690</v>
      </c>
      <c r="B1969" s="9" t="s">
        <v>3687</v>
      </c>
      <c r="C1969" s="3" t="s">
        <v>7800</v>
      </c>
      <c r="D1969" s="5">
        <v>1500</v>
      </c>
      <c r="E1969" s="7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 t="shared" si="132"/>
        <v>120</v>
      </c>
      <c r="P1969">
        <f t="shared" si="133"/>
        <v>58.06</v>
      </c>
      <c r="Q1969" s="11" t="s">
        <v>8323</v>
      </c>
      <c r="R1969" t="s">
        <v>8326</v>
      </c>
      <c r="S1969" s="15">
        <f t="shared" si="134"/>
        <v>41940.598182870373</v>
      </c>
      <c r="T1969" s="15">
        <f t="shared" si="135"/>
        <v>41970.639849537038</v>
      </c>
    </row>
    <row r="1970" spans="1:20" ht="48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32"/>
        <v>100</v>
      </c>
      <c r="P1970">
        <f t="shared" si="133"/>
        <v>94.74</v>
      </c>
      <c r="Q1970" s="11" t="s">
        <v>8327</v>
      </c>
      <c r="R1970" t="s">
        <v>8331</v>
      </c>
      <c r="S1970" s="15">
        <f t="shared" si="134"/>
        <v>40941.652372685188</v>
      </c>
      <c r="T1970" s="15">
        <f t="shared" si="135"/>
        <v>40971.652372685188</v>
      </c>
    </row>
    <row r="1971" spans="1:20" ht="48" x14ac:dyDescent="0.2">
      <c r="A1971">
        <v>3196</v>
      </c>
      <c r="B1971" s="9" t="s">
        <v>3196</v>
      </c>
      <c r="C1971" s="3" t="s">
        <v>7306</v>
      </c>
      <c r="D1971" s="5">
        <v>3000000</v>
      </c>
      <c r="E1971" s="7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 t="shared" si="132"/>
        <v>0</v>
      </c>
      <c r="P1971">
        <f t="shared" si="133"/>
        <v>300</v>
      </c>
      <c r="Q1971" s="11" t="s">
        <v>8323</v>
      </c>
      <c r="R1971" t="s">
        <v>8335</v>
      </c>
      <c r="S1971" s="15">
        <f t="shared" si="134"/>
        <v>42157.598090277781</v>
      </c>
      <c r="T1971" s="15">
        <f t="shared" si="135"/>
        <v>42217.583333333328</v>
      </c>
    </row>
    <row r="1972" spans="1:20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1" t="s">
        <v>8323</v>
      </c>
      <c r="R1972" t="s">
        <v>8326</v>
      </c>
      <c r="S1972" s="15">
        <f t="shared" si="134"/>
        <v>41807.690081018518</v>
      </c>
      <c r="T1972" s="15">
        <f t="shared" si="135"/>
        <v>41837.690081018518</v>
      </c>
    </row>
    <row r="1973" spans="1:20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1" t="s">
        <v>8323</v>
      </c>
      <c r="R1973" t="s">
        <v>8326</v>
      </c>
      <c r="S1973" s="15">
        <f t="shared" si="134"/>
        <v>42103.884930555556</v>
      </c>
      <c r="T1973" s="15">
        <f t="shared" si="135"/>
        <v>42133.884930555556</v>
      </c>
    </row>
    <row r="1974" spans="1:20" ht="32" x14ac:dyDescent="0.2">
      <c r="A1974">
        <v>1263</v>
      </c>
      <c r="B1974" s="9" t="s">
        <v>1264</v>
      </c>
      <c r="C1974" s="3" t="s">
        <v>5373</v>
      </c>
      <c r="D1974" s="5">
        <v>1500</v>
      </c>
      <c r="E1974" s="7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32"/>
        <v>119</v>
      </c>
      <c r="P1974">
        <f t="shared" si="133"/>
        <v>43.54</v>
      </c>
      <c r="Q1974" s="11" t="s">
        <v>8327</v>
      </c>
      <c r="R1974" t="s">
        <v>8331</v>
      </c>
      <c r="S1974" s="15">
        <f t="shared" si="134"/>
        <v>41692.084143518521</v>
      </c>
      <c r="T1974" s="15">
        <f t="shared" si="135"/>
        <v>41727.041666666664</v>
      </c>
    </row>
    <row r="1975" spans="1:20" ht="48" x14ac:dyDescent="0.2">
      <c r="A1975">
        <v>156</v>
      </c>
      <c r="B1975" s="9" t="s">
        <v>158</v>
      </c>
      <c r="C1975" s="3" t="s">
        <v>4266</v>
      </c>
      <c r="D1975" s="5">
        <v>35000</v>
      </c>
      <c r="E1975" s="7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32"/>
        <v>5</v>
      </c>
      <c r="P1975">
        <f t="shared" si="133"/>
        <v>119</v>
      </c>
      <c r="Q1975" s="11" t="s">
        <v>8321</v>
      </c>
      <c r="R1975" t="s">
        <v>8337</v>
      </c>
      <c r="S1975" s="15">
        <f t="shared" si="134"/>
        <v>41794.124953703707</v>
      </c>
      <c r="T1975" s="15">
        <f t="shared" si="135"/>
        <v>41854.124953703707</v>
      </c>
    </row>
    <row r="1976" spans="1:20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1" t="s">
        <v>8323</v>
      </c>
      <c r="R1976" t="s">
        <v>8326</v>
      </c>
      <c r="S1976" s="15">
        <f t="shared" si="134"/>
        <v>42279.778564814813</v>
      </c>
      <c r="T1976" s="15">
        <f t="shared" si="135"/>
        <v>42310.701388888891</v>
      </c>
    </row>
    <row r="1977" spans="1:20" ht="32" x14ac:dyDescent="0.2">
      <c r="A1977">
        <v>1678</v>
      </c>
      <c r="B1977" s="9" t="s">
        <v>1679</v>
      </c>
      <c r="C1977" s="3" t="s">
        <v>5788</v>
      </c>
      <c r="D1977" s="5">
        <v>1500</v>
      </c>
      <c r="E1977" s="7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 t="shared" si="132"/>
        <v>118</v>
      </c>
      <c r="P1977">
        <f t="shared" si="133"/>
        <v>36.24</v>
      </c>
      <c r="Q1977" s="11" t="s">
        <v>8327</v>
      </c>
      <c r="R1977" t="s">
        <v>8338</v>
      </c>
      <c r="S1977" s="15">
        <f t="shared" si="134"/>
        <v>41662.854988425926</v>
      </c>
      <c r="T1977" s="15">
        <f t="shared" si="135"/>
        <v>41676.854988425926</v>
      </c>
    </row>
    <row r="1978" spans="1:20" ht="32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32"/>
        <v>101</v>
      </c>
      <c r="P1978">
        <f t="shared" si="133"/>
        <v>35.520000000000003</v>
      </c>
      <c r="Q1978" s="11" t="s">
        <v>8308</v>
      </c>
      <c r="R1978" t="s">
        <v>8315</v>
      </c>
      <c r="S1978" s="15">
        <f t="shared" si="134"/>
        <v>41617.912662037037</v>
      </c>
      <c r="T1978" s="15">
        <f t="shared" si="135"/>
        <v>41631.912662037037</v>
      </c>
    </row>
    <row r="1979" spans="1:20" ht="48" x14ac:dyDescent="0.2">
      <c r="A1979">
        <v>966</v>
      </c>
      <c r="B1979" s="9" t="s">
        <v>967</v>
      </c>
      <c r="C1979" s="3" t="s">
        <v>5076</v>
      </c>
      <c r="D1979" s="5">
        <v>12000</v>
      </c>
      <c r="E1979" s="7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32"/>
        <v>15</v>
      </c>
      <c r="P1979">
        <f t="shared" si="133"/>
        <v>59.2</v>
      </c>
      <c r="Q1979" s="11" t="s">
        <v>8308</v>
      </c>
      <c r="R1979" t="s">
        <v>8310</v>
      </c>
      <c r="S1979" s="15">
        <f t="shared" si="134"/>
        <v>42619.635787037041</v>
      </c>
      <c r="T1979" s="15">
        <f t="shared" si="135"/>
        <v>42649.635787037041</v>
      </c>
    </row>
    <row r="1980" spans="1:20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1" t="s">
        <v>8327</v>
      </c>
      <c r="R1980" t="s">
        <v>8331</v>
      </c>
      <c r="S1980" s="15">
        <f t="shared" si="134"/>
        <v>40796.001261574071</v>
      </c>
      <c r="T1980" s="15">
        <f t="shared" si="135"/>
        <v>40849.333333333336</v>
      </c>
    </row>
    <row r="1981" spans="1:20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1" t="s">
        <v>8327</v>
      </c>
      <c r="R1981" t="s">
        <v>8328</v>
      </c>
      <c r="S1981" s="15">
        <f t="shared" si="134"/>
        <v>42290.059594907405</v>
      </c>
      <c r="T1981" s="15">
        <f t="shared" si="135"/>
        <v>42304.207638888889</v>
      </c>
    </row>
    <row r="1982" spans="1:20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1" t="s">
        <v>8327</v>
      </c>
      <c r="R1982" t="s">
        <v>8330</v>
      </c>
      <c r="S1982" s="15">
        <f t="shared" si="134"/>
        <v>42804.534652777773</v>
      </c>
      <c r="T1982" s="15">
        <f t="shared" si="135"/>
        <v>42834.492986111116</v>
      </c>
    </row>
    <row r="1983" spans="1:20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1" t="s">
        <v>8319</v>
      </c>
      <c r="R1983" t="s">
        <v>8357</v>
      </c>
      <c r="S1983" s="15">
        <f t="shared" si="134"/>
        <v>42052.802430555559</v>
      </c>
      <c r="T1983" s="15">
        <f t="shared" si="135"/>
        <v>42082.760763888888</v>
      </c>
    </row>
    <row r="1984" spans="1:20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1" t="s">
        <v>8323</v>
      </c>
      <c r="R1984" t="s">
        <v>8326</v>
      </c>
      <c r="S1984" s="15">
        <f t="shared" si="134"/>
        <v>42690.334317129629</v>
      </c>
      <c r="T1984" s="15">
        <f t="shared" si="135"/>
        <v>42721.333333333328</v>
      </c>
    </row>
    <row r="1985" spans="1:20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1" t="s">
        <v>8323</v>
      </c>
      <c r="R1985" t="s">
        <v>8335</v>
      </c>
      <c r="S1985" s="15">
        <f t="shared" si="134"/>
        <v>42649.623460648145</v>
      </c>
      <c r="T1985" s="15">
        <f t="shared" si="135"/>
        <v>42693.041666666672</v>
      </c>
    </row>
    <row r="1986" spans="1:20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2"/>
        <v>4</v>
      </c>
      <c r="P1986">
        <f t="shared" si="133"/>
        <v>65.11</v>
      </c>
      <c r="Q1986" s="11" t="s">
        <v>8323</v>
      </c>
      <c r="R1986" t="s">
        <v>8324</v>
      </c>
      <c r="S1986" s="15">
        <f t="shared" si="134"/>
        <v>42359.792233796295</v>
      </c>
      <c r="T1986" s="15">
        <f t="shared" si="135"/>
        <v>42408.01180555555</v>
      </c>
    </row>
    <row r="1987" spans="1:20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6">ROUND(E1987/D1987*100,0)</f>
        <v>293</v>
      </c>
      <c r="P1987">
        <f t="shared" ref="P1987:P2050" si="137">IFERROR(ROUND(E1987/L1987,2),0)</f>
        <v>73.13</v>
      </c>
      <c r="Q1987" s="11" t="s">
        <v>8327</v>
      </c>
      <c r="R1987" t="s">
        <v>8329</v>
      </c>
      <c r="S1987" s="15">
        <f t="shared" ref="S1987:S2050" si="138">(((J1987/60)/60)/24)+DATE(1970,1,1)</f>
        <v>41646.792222222226</v>
      </c>
      <c r="T1987" s="15">
        <f t="shared" ref="T1987:T2050" si="139">(((I1987/60)/60)/24)+DATE(1970,1,1)</f>
        <v>41676.792222222226</v>
      </c>
    </row>
    <row r="1988" spans="1:20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1" t="s">
        <v>8311</v>
      </c>
      <c r="R1988" t="s">
        <v>8356</v>
      </c>
      <c r="S1988" s="15">
        <f t="shared" si="138"/>
        <v>41044.988055555557</v>
      </c>
      <c r="T1988" s="15">
        <f t="shared" si="139"/>
        <v>41104.988055555557</v>
      </c>
    </row>
    <row r="1989" spans="1:20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1" t="s">
        <v>8327</v>
      </c>
      <c r="R1989" t="s">
        <v>8331</v>
      </c>
      <c r="S1989" s="15">
        <f t="shared" si="138"/>
        <v>42565.009097222224</v>
      </c>
      <c r="T1989" s="15">
        <f t="shared" si="139"/>
        <v>42572.009097222224</v>
      </c>
    </row>
    <row r="1990" spans="1:20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1" t="s">
        <v>8308</v>
      </c>
      <c r="R1990" t="s">
        <v>8310</v>
      </c>
      <c r="S1990" s="15">
        <f t="shared" si="138"/>
        <v>42612.642754629633</v>
      </c>
      <c r="T1990" s="15">
        <f t="shared" si="139"/>
        <v>42657.642754629633</v>
      </c>
    </row>
    <row r="1991" spans="1:20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1" t="s">
        <v>8323</v>
      </c>
      <c r="R1991" t="s">
        <v>8326</v>
      </c>
      <c r="S1991" s="15">
        <f t="shared" si="138"/>
        <v>41921.770439814813</v>
      </c>
      <c r="T1991" s="15">
        <f t="shared" si="139"/>
        <v>41938.770439814813</v>
      </c>
    </row>
    <row r="1992" spans="1:20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1" t="s">
        <v>8323</v>
      </c>
      <c r="R1992" t="s">
        <v>8324</v>
      </c>
      <c r="S1992" s="15">
        <f t="shared" si="138"/>
        <v>42773.916180555556</v>
      </c>
      <c r="T1992" s="15">
        <f t="shared" si="139"/>
        <v>42818.874513888892</v>
      </c>
    </row>
    <row r="1993" spans="1:20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1" t="s">
        <v>8327</v>
      </c>
      <c r="R1993" t="s">
        <v>8336</v>
      </c>
      <c r="S1993" s="15">
        <f t="shared" si="138"/>
        <v>42079.745578703703</v>
      </c>
      <c r="T1993" s="15">
        <f t="shared" si="139"/>
        <v>42109.957638888889</v>
      </c>
    </row>
    <row r="1994" spans="1:20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1" t="s">
        <v>8321</v>
      </c>
      <c r="R1994" t="s">
        <v>8343</v>
      </c>
      <c r="S1994" s="15">
        <f t="shared" si="138"/>
        <v>40324.662511574075</v>
      </c>
      <c r="T1994" s="15">
        <f t="shared" si="139"/>
        <v>40391.125</v>
      </c>
    </row>
    <row r="1995" spans="1:20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1" t="s">
        <v>8323</v>
      </c>
      <c r="R1995" t="s">
        <v>8324</v>
      </c>
      <c r="S1995" s="15">
        <f t="shared" si="138"/>
        <v>42629.503483796296</v>
      </c>
      <c r="T1995" s="15">
        <f t="shared" si="139"/>
        <v>42650.583333333328</v>
      </c>
    </row>
    <row r="1996" spans="1:20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1" t="s">
        <v>8323</v>
      </c>
      <c r="R1996" t="s">
        <v>8326</v>
      </c>
      <c r="S1996" s="15">
        <f t="shared" si="138"/>
        <v>42192.591944444444</v>
      </c>
      <c r="T1996" s="15">
        <f t="shared" si="139"/>
        <v>42223.708333333328</v>
      </c>
    </row>
    <row r="1997" spans="1:20" ht="32" x14ac:dyDescent="0.2">
      <c r="A1997">
        <v>2668</v>
      </c>
      <c r="B1997" s="9" t="s">
        <v>2668</v>
      </c>
      <c r="C1997" s="3" t="s">
        <v>6778</v>
      </c>
      <c r="D1997" s="5">
        <v>1000</v>
      </c>
      <c r="E1997" s="7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36"/>
        <v>171</v>
      </c>
      <c r="P1997">
        <f t="shared" si="137"/>
        <v>60.96</v>
      </c>
      <c r="Q1997" s="11" t="s">
        <v>8308</v>
      </c>
      <c r="R1997" t="s">
        <v>8340</v>
      </c>
      <c r="S1997" s="15">
        <f t="shared" si="138"/>
        <v>42275.588715277772</v>
      </c>
      <c r="T1997" s="15">
        <f t="shared" si="139"/>
        <v>42317.60555555555</v>
      </c>
    </row>
    <row r="1998" spans="1:20" ht="48" x14ac:dyDescent="0.2">
      <c r="A1998">
        <v>1820</v>
      </c>
      <c r="B1998" s="9" t="s">
        <v>1821</v>
      </c>
      <c r="C1998" s="3" t="s">
        <v>5930</v>
      </c>
      <c r="D1998" s="5">
        <v>26000</v>
      </c>
      <c r="E1998" s="7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36"/>
        <v>7</v>
      </c>
      <c r="P1998">
        <f t="shared" si="137"/>
        <v>213.38</v>
      </c>
      <c r="Q1998" s="11" t="s">
        <v>8313</v>
      </c>
      <c r="R1998" t="s">
        <v>8314</v>
      </c>
      <c r="S1998" s="15">
        <f t="shared" si="138"/>
        <v>42065.084375000006</v>
      </c>
      <c r="T1998" s="15">
        <f t="shared" si="139"/>
        <v>42095.042708333334</v>
      </c>
    </row>
    <row r="1999" spans="1:20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1" t="s">
        <v>8308</v>
      </c>
      <c r="R1999" t="s">
        <v>8310</v>
      </c>
      <c r="S1999" s="15">
        <f t="shared" si="138"/>
        <v>42123.678645833337</v>
      </c>
      <c r="T1999" s="15">
        <f t="shared" si="139"/>
        <v>42153.678645833337</v>
      </c>
    </row>
    <row r="2000" spans="1:20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1" t="s">
        <v>8323</v>
      </c>
      <c r="R2000" t="s">
        <v>8326</v>
      </c>
      <c r="S2000" s="15">
        <f t="shared" si="138"/>
        <v>41894.91375</v>
      </c>
      <c r="T2000" s="15">
        <f t="shared" si="139"/>
        <v>41938.029861111114</v>
      </c>
    </row>
    <row r="2001" spans="1:20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1" t="s">
        <v>8321</v>
      </c>
      <c r="R2001" t="s">
        <v>8343</v>
      </c>
      <c r="S2001" s="15">
        <f t="shared" si="138"/>
        <v>41557.949687500004</v>
      </c>
      <c r="T2001" s="15">
        <f t="shared" si="139"/>
        <v>41592.249305555553</v>
      </c>
    </row>
    <row r="2002" spans="1:20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1" t="s">
        <v>8319</v>
      </c>
      <c r="R2002" t="s">
        <v>8345</v>
      </c>
      <c r="S2002" s="15">
        <f t="shared" si="138"/>
        <v>41932.871990740743</v>
      </c>
      <c r="T2002" s="15">
        <f t="shared" si="139"/>
        <v>41965.249305555553</v>
      </c>
    </row>
    <row r="2003" spans="1:20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6"/>
        <v>48</v>
      </c>
      <c r="P2003">
        <f t="shared" si="137"/>
        <v>94.28</v>
      </c>
      <c r="Q2003" s="11" t="s">
        <v>8313</v>
      </c>
      <c r="R2003" t="s">
        <v>8314</v>
      </c>
      <c r="S2003" s="15">
        <f t="shared" si="138"/>
        <v>42159.47256944445</v>
      </c>
      <c r="T2003" s="15">
        <f t="shared" si="139"/>
        <v>42182.915972222225</v>
      </c>
    </row>
    <row r="2004" spans="1:20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6"/>
        <v>16</v>
      </c>
      <c r="P2004">
        <f t="shared" si="137"/>
        <v>188.56</v>
      </c>
      <c r="Q2004" s="11" t="s">
        <v>8323</v>
      </c>
      <c r="R2004" t="s">
        <v>8326</v>
      </c>
      <c r="S2004" s="15">
        <f t="shared" si="138"/>
        <v>42159.224432870367</v>
      </c>
      <c r="T2004" s="15">
        <f t="shared" si="139"/>
        <v>42204.224432870367</v>
      </c>
    </row>
    <row r="2005" spans="1:20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1" t="s">
        <v>8327</v>
      </c>
      <c r="R2005" t="s">
        <v>8354</v>
      </c>
      <c r="S2005" s="15">
        <f t="shared" si="138"/>
        <v>40671.879293981481</v>
      </c>
      <c r="T2005" s="15">
        <f t="shared" si="139"/>
        <v>40732.875</v>
      </c>
    </row>
    <row r="2006" spans="1:20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1" t="s">
        <v>8323</v>
      </c>
      <c r="R2006" t="s">
        <v>8326</v>
      </c>
      <c r="S2006" s="15">
        <f t="shared" si="138"/>
        <v>42459.15861111111</v>
      </c>
      <c r="T2006" s="15">
        <f t="shared" si="139"/>
        <v>42518.905555555553</v>
      </c>
    </row>
    <row r="2007" spans="1:20" ht="48" x14ac:dyDescent="0.2">
      <c r="A2007">
        <v>3314</v>
      </c>
      <c r="B2007" s="9" t="s">
        <v>3314</v>
      </c>
      <c r="C2007" s="3" t="s">
        <v>7424</v>
      </c>
      <c r="D2007" s="5">
        <v>800</v>
      </c>
      <c r="E2007" s="7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 t="shared" si="136"/>
        <v>211</v>
      </c>
      <c r="P2007">
        <f t="shared" si="137"/>
        <v>29.07</v>
      </c>
      <c r="Q2007" s="11" t="s">
        <v>8323</v>
      </c>
      <c r="R2007" t="s">
        <v>8326</v>
      </c>
      <c r="S2007" s="15">
        <f t="shared" si="138"/>
        <v>42105.267488425925</v>
      </c>
      <c r="T2007" s="15">
        <f t="shared" si="139"/>
        <v>42132.836805555555</v>
      </c>
    </row>
    <row r="2008" spans="1:20" ht="48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36"/>
        <v>112</v>
      </c>
      <c r="P2008">
        <f t="shared" si="137"/>
        <v>35.130000000000003</v>
      </c>
      <c r="Q2008" s="11" t="s">
        <v>8308</v>
      </c>
      <c r="R2008" t="s">
        <v>8310</v>
      </c>
      <c r="S2008" s="15">
        <f t="shared" si="138"/>
        <v>41932.036851851852</v>
      </c>
      <c r="T2008" s="15">
        <f t="shared" si="139"/>
        <v>41992.078518518523</v>
      </c>
    </row>
    <row r="2009" spans="1:20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6"/>
        <v>109</v>
      </c>
      <c r="P2009">
        <f t="shared" si="137"/>
        <v>34.409999999999997</v>
      </c>
      <c r="Q2009" s="11" t="s">
        <v>8323</v>
      </c>
      <c r="R2009" t="s">
        <v>8326</v>
      </c>
      <c r="S2009" s="15">
        <f t="shared" si="138"/>
        <v>42511.741944444439</v>
      </c>
      <c r="T2009" s="15">
        <f t="shared" si="139"/>
        <v>42523.916666666672</v>
      </c>
    </row>
    <row r="2010" spans="1:20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1" t="s">
        <v>8308</v>
      </c>
      <c r="R2010" t="s">
        <v>8310</v>
      </c>
      <c r="S2010" s="15">
        <f t="shared" si="138"/>
        <v>42611.933969907404</v>
      </c>
      <c r="T2010" s="15">
        <f t="shared" si="139"/>
        <v>42641.933969907404</v>
      </c>
    </row>
    <row r="2011" spans="1:20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1" t="s">
        <v>8313</v>
      </c>
      <c r="R2011" t="s">
        <v>8314</v>
      </c>
      <c r="S2011" s="15">
        <f t="shared" si="138"/>
        <v>41814.785925925928</v>
      </c>
      <c r="T2011" s="15">
        <f t="shared" si="139"/>
        <v>41844.785925925928</v>
      </c>
    </row>
    <row r="2012" spans="1:20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1" t="s">
        <v>8323</v>
      </c>
      <c r="R2012" t="s">
        <v>8326</v>
      </c>
      <c r="S2012" s="15">
        <f t="shared" si="138"/>
        <v>42733.50136574074</v>
      </c>
      <c r="T2012" s="15">
        <f t="shared" si="139"/>
        <v>42753.50136574074</v>
      </c>
    </row>
    <row r="2013" spans="1:20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1" t="s">
        <v>8323</v>
      </c>
      <c r="R2013" t="s">
        <v>8326</v>
      </c>
      <c r="S2013" s="15">
        <f t="shared" si="138"/>
        <v>42381.671840277777</v>
      </c>
      <c r="T2013" s="15">
        <f t="shared" si="139"/>
        <v>42411.957638888889</v>
      </c>
    </row>
    <row r="2014" spans="1:20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1" t="s">
        <v>8321</v>
      </c>
      <c r="R2014" t="s">
        <v>8332</v>
      </c>
      <c r="S2014" s="15">
        <f t="shared" si="138"/>
        <v>42098.291828703703</v>
      </c>
      <c r="T2014" s="15">
        <f t="shared" si="139"/>
        <v>42122</v>
      </c>
    </row>
    <row r="2015" spans="1:20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1" t="s">
        <v>8327</v>
      </c>
      <c r="R2015" t="s">
        <v>8328</v>
      </c>
      <c r="S2015" s="15">
        <f t="shared" si="138"/>
        <v>40811.120324074072</v>
      </c>
      <c r="T2015" s="15">
        <f t="shared" si="139"/>
        <v>40871.161990740737</v>
      </c>
    </row>
    <row r="2016" spans="1:20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1" t="s">
        <v>8323</v>
      </c>
      <c r="R2016" t="s">
        <v>8326</v>
      </c>
      <c r="S2016" s="15">
        <f t="shared" si="138"/>
        <v>42146.731087962966</v>
      </c>
      <c r="T2016" s="15">
        <f t="shared" si="139"/>
        <v>42176.731087962966</v>
      </c>
    </row>
    <row r="2017" spans="1:20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6"/>
        <v>111</v>
      </c>
      <c r="P2017">
        <f t="shared" si="137"/>
        <v>92.22</v>
      </c>
      <c r="Q2017" s="11" t="s">
        <v>8308</v>
      </c>
      <c r="R2017" t="s">
        <v>8340</v>
      </c>
      <c r="S2017" s="15">
        <f t="shared" si="138"/>
        <v>42380.926111111112</v>
      </c>
      <c r="T2017" s="15">
        <f t="shared" si="139"/>
        <v>42410.926111111112</v>
      </c>
    </row>
    <row r="2018" spans="1:20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6"/>
        <v>101</v>
      </c>
      <c r="P2018">
        <f t="shared" si="137"/>
        <v>55.33</v>
      </c>
      <c r="Q2018" s="11" t="s">
        <v>8323</v>
      </c>
      <c r="R2018" t="s">
        <v>8326</v>
      </c>
      <c r="S2018" s="15">
        <f t="shared" si="138"/>
        <v>42372.693055555559</v>
      </c>
      <c r="T2018" s="15">
        <f t="shared" si="139"/>
        <v>42402.693055555559</v>
      </c>
    </row>
    <row r="2019" spans="1:20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1" t="s">
        <v>8311</v>
      </c>
      <c r="R2019" t="s">
        <v>8352</v>
      </c>
      <c r="S2019" s="15">
        <f t="shared" si="138"/>
        <v>41604.996458333335</v>
      </c>
      <c r="T2019" s="15">
        <f t="shared" si="139"/>
        <v>41634.996458333335</v>
      </c>
    </row>
    <row r="2020" spans="1:20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6"/>
        <v>110</v>
      </c>
      <c r="P2020">
        <f t="shared" si="137"/>
        <v>31.83</v>
      </c>
      <c r="Q2020" s="11" t="s">
        <v>8327</v>
      </c>
      <c r="R2020" t="s">
        <v>8328</v>
      </c>
      <c r="S2020" s="15">
        <f t="shared" si="138"/>
        <v>41535.90148148148</v>
      </c>
      <c r="T2020" s="15">
        <f t="shared" si="139"/>
        <v>41558</v>
      </c>
    </row>
    <row r="2021" spans="1:20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6"/>
        <v>8</v>
      </c>
      <c r="P2021">
        <f t="shared" si="137"/>
        <v>45.97</v>
      </c>
      <c r="Q2021" s="11" t="s">
        <v>8311</v>
      </c>
      <c r="R2021" t="s">
        <v>8356</v>
      </c>
      <c r="S2021" s="15">
        <f t="shared" si="138"/>
        <v>42136.297175925924</v>
      </c>
      <c r="T2021" s="15">
        <f t="shared" si="139"/>
        <v>42167.297175925924</v>
      </c>
    </row>
    <row r="2022" spans="1:20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1" t="s">
        <v>8321</v>
      </c>
      <c r="R2022" t="s">
        <v>8343</v>
      </c>
      <c r="S2022" s="15">
        <f t="shared" si="138"/>
        <v>41724.776539351849</v>
      </c>
      <c r="T2022" s="15">
        <f t="shared" si="139"/>
        <v>41754.776539351849</v>
      </c>
    </row>
    <row r="2023" spans="1:20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1" t="s">
        <v>8323</v>
      </c>
      <c r="R2023" t="s">
        <v>8326</v>
      </c>
      <c r="S2023" s="15">
        <f t="shared" si="138"/>
        <v>41893.783553240741</v>
      </c>
      <c r="T2023" s="15">
        <f t="shared" si="139"/>
        <v>41914.597916666666</v>
      </c>
    </row>
    <row r="2024" spans="1:20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1" t="s">
        <v>8323</v>
      </c>
      <c r="R2024" t="s">
        <v>8326</v>
      </c>
      <c r="S2024" s="15">
        <f t="shared" si="138"/>
        <v>42054.024421296301</v>
      </c>
      <c r="T2024" s="15">
        <f t="shared" si="139"/>
        <v>42061.024421296301</v>
      </c>
    </row>
    <row r="2025" spans="1:20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1" t="s">
        <v>8323</v>
      </c>
      <c r="R2025" t="s">
        <v>8326</v>
      </c>
      <c r="S2025" s="15">
        <f t="shared" si="138"/>
        <v>42675.694236111114</v>
      </c>
      <c r="T2025" s="15">
        <f t="shared" si="139"/>
        <v>42705.735902777778</v>
      </c>
    </row>
    <row r="2026" spans="1:20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1" t="s">
        <v>8313</v>
      </c>
      <c r="R2026" t="s">
        <v>8314</v>
      </c>
      <c r="S2026" s="15">
        <f t="shared" si="138"/>
        <v>42010.674513888895</v>
      </c>
      <c r="T2026" s="15">
        <f t="shared" si="139"/>
        <v>42040.674513888895</v>
      </c>
    </row>
    <row r="2027" spans="1:20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1" t="s">
        <v>8323</v>
      </c>
      <c r="R2027" t="s">
        <v>8326</v>
      </c>
      <c r="S2027" s="15">
        <f t="shared" si="138"/>
        <v>42162.729548611111</v>
      </c>
      <c r="T2027" s="15">
        <f t="shared" si="139"/>
        <v>42192.729548611111</v>
      </c>
    </row>
    <row r="2028" spans="1:20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1" t="s">
        <v>8316</v>
      </c>
      <c r="R2028" t="s">
        <v>8334</v>
      </c>
      <c r="S2028" s="15">
        <f t="shared" si="138"/>
        <v>42647.750092592592</v>
      </c>
      <c r="T2028" s="15">
        <f t="shared" si="139"/>
        <v>42677.750092592592</v>
      </c>
    </row>
    <row r="2029" spans="1:20" ht="48" x14ac:dyDescent="0.2">
      <c r="A2029">
        <v>2969</v>
      </c>
      <c r="B2029" s="9" t="s">
        <v>2969</v>
      </c>
      <c r="C2029" s="3" t="s">
        <v>7079</v>
      </c>
      <c r="D2029" s="5">
        <v>1000</v>
      </c>
      <c r="E2029" s="7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 t="shared" si="136"/>
        <v>163</v>
      </c>
      <c r="P2029">
        <f t="shared" si="137"/>
        <v>95.59</v>
      </c>
      <c r="Q2029" s="11" t="s">
        <v>8323</v>
      </c>
      <c r="R2029" t="s">
        <v>8326</v>
      </c>
      <c r="S2029" s="15">
        <f t="shared" si="138"/>
        <v>42097.786493055552</v>
      </c>
      <c r="T2029" s="15">
        <f t="shared" si="139"/>
        <v>42127.952083333337</v>
      </c>
    </row>
    <row r="2030" spans="1:20" ht="48" x14ac:dyDescent="0.2">
      <c r="A2030">
        <v>1286</v>
      </c>
      <c r="B2030" s="9" t="s">
        <v>1287</v>
      </c>
      <c r="C2030" s="3" t="s">
        <v>5396</v>
      </c>
      <c r="D2030" s="5">
        <v>1500</v>
      </c>
      <c r="E2030" s="7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 t="shared" si="136"/>
        <v>108</v>
      </c>
      <c r="P2030">
        <f t="shared" si="137"/>
        <v>81.25</v>
      </c>
      <c r="Q2030" s="11" t="s">
        <v>8323</v>
      </c>
      <c r="R2030" t="s">
        <v>8326</v>
      </c>
      <c r="S2030" s="15">
        <f t="shared" si="138"/>
        <v>42039.384571759263</v>
      </c>
      <c r="T2030" s="15">
        <f t="shared" si="139"/>
        <v>42052.583333333328</v>
      </c>
    </row>
    <row r="2031" spans="1:20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1" t="s">
        <v>8323</v>
      </c>
      <c r="R2031" t="s">
        <v>8326</v>
      </c>
      <c r="S2031" s="15">
        <f t="shared" si="138"/>
        <v>42203.432129629626</v>
      </c>
      <c r="T2031" s="15">
        <f t="shared" si="139"/>
        <v>42233.432129629626</v>
      </c>
    </row>
    <row r="2032" spans="1:20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1" t="s">
        <v>8323</v>
      </c>
      <c r="R2032" t="s">
        <v>8326</v>
      </c>
      <c r="S2032" s="15">
        <f t="shared" si="138"/>
        <v>42374.911226851851</v>
      </c>
      <c r="T2032" s="15">
        <f t="shared" si="139"/>
        <v>42388.207638888889</v>
      </c>
    </row>
    <row r="2033" spans="1:20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1" t="s">
        <v>8323</v>
      </c>
      <c r="R2033" t="s">
        <v>8326</v>
      </c>
      <c r="S2033" s="15">
        <f t="shared" si="138"/>
        <v>42103.399479166663</v>
      </c>
      <c r="T2033" s="15">
        <f t="shared" si="139"/>
        <v>42133.399479166663</v>
      </c>
    </row>
    <row r="2034" spans="1:20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6"/>
        <v>161</v>
      </c>
      <c r="P2034">
        <f t="shared" si="137"/>
        <v>76.86</v>
      </c>
      <c r="Q2034" s="11" t="s">
        <v>8327</v>
      </c>
      <c r="R2034" t="s">
        <v>8331</v>
      </c>
      <c r="S2034" s="15">
        <f t="shared" si="138"/>
        <v>42075.171203703707</v>
      </c>
      <c r="T2034" s="15">
        <f t="shared" si="139"/>
        <v>42105.171203703707</v>
      </c>
    </row>
    <row r="2035" spans="1:20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6"/>
        <v>103</v>
      </c>
      <c r="P2035">
        <f t="shared" si="137"/>
        <v>43.62</v>
      </c>
      <c r="Q2035" s="11" t="s">
        <v>8327</v>
      </c>
      <c r="R2035" t="s">
        <v>8341</v>
      </c>
      <c r="S2035" s="15">
        <f t="shared" si="138"/>
        <v>41390.757754629631</v>
      </c>
      <c r="T2035" s="15">
        <f t="shared" si="139"/>
        <v>41425.708333333336</v>
      </c>
    </row>
    <row r="2036" spans="1:20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1" t="s">
        <v>8327</v>
      </c>
      <c r="R2036" t="s">
        <v>8331</v>
      </c>
      <c r="S2036" s="15">
        <f t="shared" si="138"/>
        <v>41571.998379629629</v>
      </c>
      <c r="T2036" s="15">
        <f t="shared" si="139"/>
        <v>41614.973611111112</v>
      </c>
    </row>
    <row r="2037" spans="1:20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1" t="s">
        <v>8323</v>
      </c>
      <c r="R2037" t="s">
        <v>8326</v>
      </c>
      <c r="S2037" s="15">
        <f t="shared" si="138"/>
        <v>42446.943831018521</v>
      </c>
      <c r="T2037" s="15">
        <f t="shared" si="139"/>
        <v>42476.943831018521</v>
      </c>
    </row>
    <row r="2038" spans="1:20" ht="48" x14ac:dyDescent="0.2">
      <c r="A2038">
        <v>2999</v>
      </c>
      <c r="B2038" s="9" t="s">
        <v>2999</v>
      </c>
      <c r="C2038" s="3" t="s">
        <v>7109</v>
      </c>
      <c r="D2038" s="5">
        <v>1350</v>
      </c>
      <c r="E2038" s="7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 t="shared" si="136"/>
        <v>119</v>
      </c>
      <c r="P2038">
        <f t="shared" si="137"/>
        <v>80.25</v>
      </c>
      <c r="Q2038" s="11" t="s">
        <v>8323</v>
      </c>
      <c r="R2038" t="s">
        <v>8324</v>
      </c>
      <c r="S2038" s="15">
        <f t="shared" si="138"/>
        <v>42780.740277777775</v>
      </c>
      <c r="T2038" s="15">
        <f t="shared" si="139"/>
        <v>42795.083333333328</v>
      </c>
    </row>
    <row r="2039" spans="1:20" ht="48" x14ac:dyDescent="0.2">
      <c r="A2039">
        <v>2952</v>
      </c>
      <c r="B2039" s="9" t="s">
        <v>2952</v>
      </c>
      <c r="C2039" s="3" t="s">
        <v>7062</v>
      </c>
      <c r="D2039" s="5">
        <v>20000</v>
      </c>
      <c r="E2039" s="7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 t="shared" si="136"/>
        <v>8</v>
      </c>
      <c r="P2039">
        <f t="shared" si="137"/>
        <v>200.63</v>
      </c>
      <c r="Q2039" s="11" t="s">
        <v>8323</v>
      </c>
      <c r="R2039" t="s">
        <v>8324</v>
      </c>
      <c r="S2039" s="15">
        <f t="shared" si="138"/>
        <v>42628.690266203703</v>
      </c>
      <c r="T2039" s="15">
        <f t="shared" si="139"/>
        <v>42660.166666666672</v>
      </c>
    </row>
    <row r="2040" spans="1:20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1" t="s">
        <v>8311</v>
      </c>
      <c r="R2040" t="s">
        <v>8333</v>
      </c>
      <c r="S2040" s="15">
        <f t="shared" si="138"/>
        <v>41943.604097222218</v>
      </c>
      <c r="T2040" s="15">
        <f t="shared" si="139"/>
        <v>41974.207638888889</v>
      </c>
    </row>
    <row r="2041" spans="1:20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1" t="s">
        <v>8323</v>
      </c>
      <c r="R2041" t="s">
        <v>8326</v>
      </c>
      <c r="S2041" s="15">
        <f t="shared" si="138"/>
        <v>42065.887361111112</v>
      </c>
      <c r="T2041" s="15">
        <f t="shared" si="139"/>
        <v>42095.845694444448</v>
      </c>
    </row>
    <row r="2042" spans="1:20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1" t="s">
        <v>8321</v>
      </c>
      <c r="R2042" t="s">
        <v>8343</v>
      </c>
      <c r="S2042" s="15">
        <f t="shared" si="138"/>
        <v>41631.902766203704</v>
      </c>
      <c r="T2042" s="15">
        <f t="shared" si="139"/>
        <v>41661.902766203704</v>
      </c>
    </row>
    <row r="2043" spans="1:20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1" t="s">
        <v>8323</v>
      </c>
      <c r="R2043" t="s">
        <v>8326</v>
      </c>
      <c r="S2043" s="15">
        <f t="shared" si="138"/>
        <v>41923.921643518523</v>
      </c>
      <c r="T2043" s="15">
        <f t="shared" si="139"/>
        <v>41949.031944444447</v>
      </c>
    </row>
    <row r="2044" spans="1:20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1" t="s">
        <v>8313</v>
      </c>
      <c r="R2044" t="s">
        <v>8351</v>
      </c>
      <c r="S2044" s="15">
        <f t="shared" si="138"/>
        <v>42707.895462962959</v>
      </c>
      <c r="T2044" s="15">
        <f t="shared" si="139"/>
        <v>42729.458333333328</v>
      </c>
    </row>
    <row r="2045" spans="1:20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1" t="s">
        <v>8323</v>
      </c>
      <c r="R2045" t="s">
        <v>8326</v>
      </c>
      <c r="S2045" s="15">
        <f t="shared" si="138"/>
        <v>42016.120613425926</v>
      </c>
      <c r="T2045" s="15">
        <f t="shared" si="139"/>
        <v>42046.120613425926</v>
      </c>
    </row>
    <row r="2046" spans="1:20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1" t="s">
        <v>8327</v>
      </c>
      <c r="R2046" t="s">
        <v>8331</v>
      </c>
      <c r="S2046" s="15">
        <f t="shared" si="138"/>
        <v>41301.654340277775</v>
      </c>
      <c r="T2046" s="15">
        <f t="shared" si="139"/>
        <v>41341.654340277775</v>
      </c>
    </row>
    <row r="2047" spans="1:20" ht="48" x14ac:dyDescent="0.2">
      <c r="A2047">
        <v>3353</v>
      </c>
      <c r="B2047" s="9" t="s">
        <v>3352</v>
      </c>
      <c r="C2047" s="3" t="s">
        <v>7463</v>
      </c>
      <c r="D2047" s="5">
        <v>500</v>
      </c>
      <c r="E2047" s="7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 t="shared" si="136"/>
        <v>315</v>
      </c>
      <c r="P2047">
        <f t="shared" si="137"/>
        <v>35.799999999999997</v>
      </c>
      <c r="Q2047" s="11" t="s">
        <v>8323</v>
      </c>
      <c r="R2047" t="s">
        <v>8326</v>
      </c>
      <c r="S2047" s="15">
        <f t="shared" si="138"/>
        <v>42479.432291666672</v>
      </c>
      <c r="T2047" s="15">
        <f t="shared" si="139"/>
        <v>42492.958333333328</v>
      </c>
    </row>
    <row r="2048" spans="1:20" ht="48" x14ac:dyDescent="0.2">
      <c r="A2048">
        <v>810</v>
      </c>
      <c r="B2048" s="9" t="s">
        <v>811</v>
      </c>
      <c r="C2048" s="3" t="s">
        <v>4920</v>
      </c>
      <c r="D2048" s="5">
        <v>1500</v>
      </c>
      <c r="E2048" s="7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>
        <f t="shared" si="136"/>
        <v>105</v>
      </c>
      <c r="P2048">
        <f t="shared" si="137"/>
        <v>58.33</v>
      </c>
      <c r="Q2048" s="11" t="s">
        <v>8327</v>
      </c>
      <c r="R2048" t="s">
        <v>8331</v>
      </c>
      <c r="S2048" s="15">
        <f t="shared" si="138"/>
        <v>41123.056273148148</v>
      </c>
      <c r="T2048" s="15">
        <f t="shared" si="139"/>
        <v>41153.056273148148</v>
      </c>
    </row>
    <row r="2049" spans="1:20" ht="48" x14ac:dyDescent="0.2">
      <c r="A2049">
        <v>928</v>
      </c>
      <c r="B2049" s="9" t="s">
        <v>929</v>
      </c>
      <c r="C2049" s="3" t="s">
        <v>5038</v>
      </c>
      <c r="D2049" s="5">
        <v>14500</v>
      </c>
      <c r="E2049" s="7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 t="shared" si="136"/>
        <v>11</v>
      </c>
      <c r="P2049">
        <f t="shared" si="137"/>
        <v>56.25</v>
      </c>
      <c r="Q2049" s="11" t="s">
        <v>8327</v>
      </c>
      <c r="R2049" t="s">
        <v>8350</v>
      </c>
      <c r="S2049" s="15">
        <f t="shared" si="138"/>
        <v>41180.86241898148</v>
      </c>
      <c r="T2049" s="15">
        <f t="shared" si="139"/>
        <v>41231</v>
      </c>
    </row>
    <row r="2050" spans="1:20" ht="48" x14ac:dyDescent="0.2">
      <c r="A2050">
        <v>1455</v>
      </c>
      <c r="B2050" s="9" t="s">
        <v>1456</v>
      </c>
      <c r="C2050" s="3" t="s">
        <v>5565</v>
      </c>
      <c r="D2050" s="5">
        <v>15000</v>
      </c>
      <c r="E2050" s="7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 t="shared" si="136"/>
        <v>11</v>
      </c>
      <c r="P2050">
        <f t="shared" si="137"/>
        <v>225</v>
      </c>
      <c r="Q2050" s="11" t="s">
        <v>8311</v>
      </c>
      <c r="R2050" t="s">
        <v>8348</v>
      </c>
      <c r="S2050" s="15">
        <f t="shared" si="138"/>
        <v>41832.672685185185</v>
      </c>
      <c r="T2050" s="15">
        <f t="shared" si="139"/>
        <v>41887.568749999999</v>
      </c>
    </row>
    <row r="2051" spans="1:20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40">ROUND(E2051/D2051*100,0)</f>
        <v>26</v>
      </c>
      <c r="P2051">
        <f t="shared" ref="P2051:P2114" si="141">IFERROR(ROUND(E2051/L2051,2),0)</f>
        <v>87.31</v>
      </c>
      <c r="Q2051" s="11" t="s">
        <v>8321</v>
      </c>
      <c r="R2051" t="s">
        <v>8325</v>
      </c>
      <c r="S2051" s="15">
        <f t="shared" ref="S2051:S2114" si="142">(((J2051/60)/60)/24)+DATE(1970,1,1)</f>
        <v>41867.083368055559</v>
      </c>
      <c r="T2051" s="15">
        <f t="shared" ref="T2051:T2114" si="143">(((I2051/60)/60)/24)+DATE(1970,1,1)</f>
        <v>41897.083368055559</v>
      </c>
    </row>
    <row r="2052" spans="1:20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1" t="s">
        <v>8308</v>
      </c>
      <c r="R2052" t="s">
        <v>8342</v>
      </c>
      <c r="S2052" s="15">
        <f t="shared" si="142"/>
        <v>42074.935740740737</v>
      </c>
      <c r="T2052" s="15">
        <f t="shared" si="143"/>
        <v>42104.935740740737</v>
      </c>
    </row>
    <row r="2053" spans="1:20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0"/>
        <v>393</v>
      </c>
      <c r="P2053">
        <f t="shared" si="141"/>
        <v>60.38</v>
      </c>
      <c r="Q2053" s="11" t="s">
        <v>8321</v>
      </c>
      <c r="R2053" t="s">
        <v>8343</v>
      </c>
      <c r="S2053" s="15">
        <f t="shared" si="142"/>
        <v>40997.144872685189</v>
      </c>
      <c r="T2053" s="15">
        <f t="shared" si="143"/>
        <v>41050.124305555553</v>
      </c>
    </row>
    <row r="2054" spans="1:20" ht="48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40"/>
        <v>105</v>
      </c>
      <c r="P2054">
        <f t="shared" si="141"/>
        <v>54.14</v>
      </c>
      <c r="Q2054" s="11" t="s">
        <v>8323</v>
      </c>
      <c r="R2054" t="s">
        <v>8326</v>
      </c>
      <c r="S2054" s="15">
        <f t="shared" si="142"/>
        <v>42150.755312499998</v>
      </c>
      <c r="T2054" s="15">
        <f t="shared" si="143"/>
        <v>42180.755312499998</v>
      </c>
    </row>
    <row r="2055" spans="1:20" ht="48" x14ac:dyDescent="0.2">
      <c r="A2055">
        <v>2701</v>
      </c>
      <c r="B2055" s="9" t="s">
        <v>2701</v>
      </c>
      <c r="C2055" s="3" t="s">
        <v>6811</v>
      </c>
      <c r="D2055" s="5">
        <v>3400</v>
      </c>
      <c r="E2055" s="7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 t="shared" si="140"/>
        <v>46</v>
      </c>
      <c r="P2055">
        <f t="shared" si="141"/>
        <v>34.130000000000003</v>
      </c>
      <c r="Q2055" s="11" t="s">
        <v>8323</v>
      </c>
      <c r="R2055" t="s">
        <v>8324</v>
      </c>
      <c r="S2055" s="15">
        <f t="shared" si="142"/>
        <v>42801.774699074071</v>
      </c>
      <c r="T2055" s="15">
        <f t="shared" si="143"/>
        <v>42832.733032407406</v>
      </c>
    </row>
    <row r="2056" spans="1:20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0"/>
        <v>130</v>
      </c>
      <c r="P2056">
        <f t="shared" si="141"/>
        <v>86.94</v>
      </c>
      <c r="Q2056" s="11" t="s">
        <v>8323</v>
      </c>
      <c r="R2056" t="s">
        <v>8326</v>
      </c>
      <c r="S2056" s="15">
        <f t="shared" si="142"/>
        <v>42725.031180555554</v>
      </c>
      <c r="T2056" s="15">
        <f t="shared" si="143"/>
        <v>42746.208333333328</v>
      </c>
    </row>
    <row r="2057" spans="1:20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0"/>
        <v>104</v>
      </c>
      <c r="P2057">
        <f t="shared" si="141"/>
        <v>55.89</v>
      </c>
      <c r="Q2057" s="11" t="s">
        <v>8323</v>
      </c>
      <c r="R2057" t="s">
        <v>8326</v>
      </c>
      <c r="S2057" s="15">
        <f t="shared" si="142"/>
        <v>41764.44663194444</v>
      </c>
      <c r="T2057" s="15">
        <f t="shared" si="143"/>
        <v>41791.165972222225</v>
      </c>
    </row>
    <row r="2058" spans="1:20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1" t="s">
        <v>8311</v>
      </c>
      <c r="R2058" t="s">
        <v>8333</v>
      </c>
      <c r="S2058" s="15">
        <f t="shared" si="142"/>
        <v>42502.807627314818</v>
      </c>
      <c r="T2058" s="15">
        <f t="shared" si="143"/>
        <v>42532.807627314818</v>
      </c>
    </row>
    <row r="2059" spans="1:20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1" t="s">
        <v>8327</v>
      </c>
      <c r="R2059" t="s">
        <v>8331</v>
      </c>
      <c r="S2059" s="15">
        <f t="shared" si="142"/>
        <v>40070.253819444442</v>
      </c>
      <c r="T2059" s="15">
        <f t="shared" si="143"/>
        <v>40148.708333333336</v>
      </c>
    </row>
    <row r="2060" spans="1:20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1" t="s">
        <v>8308</v>
      </c>
      <c r="R2060" t="s">
        <v>8309</v>
      </c>
      <c r="S2060" s="15">
        <f t="shared" si="142"/>
        <v>40347.125601851854</v>
      </c>
      <c r="T2060" s="15">
        <f t="shared" si="143"/>
        <v>40361.958333333336</v>
      </c>
    </row>
    <row r="2061" spans="1:20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1" t="s">
        <v>8323</v>
      </c>
      <c r="R2061" t="s">
        <v>8326</v>
      </c>
      <c r="S2061" s="15">
        <f t="shared" si="142"/>
        <v>42143.461122685185</v>
      </c>
      <c r="T2061" s="15">
        <f t="shared" si="143"/>
        <v>42173.461122685185</v>
      </c>
    </row>
    <row r="2062" spans="1:20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0"/>
        <v>104</v>
      </c>
      <c r="P2062">
        <f t="shared" si="141"/>
        <v>77.75</v>
      </c>
      <c r="Q2062" s="11" t="s">
        <v>8327</v>
      </c>
      <c r="R2062" t="s">
        <v>8331</v>
      </c>
      <c r="S2062" s="15">
        <f t="shared" si="142"/>
        <v>41548.00335648148</v>
      </c>
      <c r="T2062" s="15">
        <f t="shared" si="143"/>
        <v>41563.00335648148</v>
      </c>
    </row>
    <row r="2063" spans="1:20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0"/>
        <v>21</v>
      </c>
      <c r="P2063">
        <f t="shared" si="141"/>
        <v>25.49</v>
      </c>
      <c r="Q2063" s="11" t="s">
        <v>8319</v>
      </c>
      <c r="R2063" t="s">
        <v>8320</v>
      </c>
      <c r="S2063" s="15">
        <f t="shared" si="142"/>
        <v>42790.885243055556</v>
      </c>
      <c r="T2063" s="15">
        <f t="shared" si="143"/>
        <v>42820.843576388885</v>
      </c>
    </row>
    <row r="2064" spans="1:20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1" t="s">
        <v>8327</v>
      </c>
      <c r="R2064" t="s">
        <v>8328</v>
      </c>
      <c r="S2064" s="15">
        <f t="shared" si="142"/>
        <v>40764.204375000001</v>
      </c>
      <c r="T2064" s="15">
        <f t="shared" si="143"/>
        <v>40794.204375000001</v>
      </c>
    </row>
    <row r="2065" spans="1:20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0"/>
        <v>111</v>
      </c>
      <c r="P2065">
        <f t="shared" si="141"/>
        <v>67.39</v>
      </c>
      <c r="Q2065" s="11" t="s">
        <v>8311</v>
      </c>
      <c r="R2065" t="s">
        <v>8333</v>
      </c>
      <c r="S2065" s="15">
        <f t="shared" si="142"/>
        <v>41689.917962962965</v>
      </c>
      <c r="T2065" s="15">
        <f t="shared" si="143"/>
        <v>41719.876296296294</v>
      </c>
    </row>
    <row r="2066" spans="1:20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0"/>
        <v>0</v>
      </c>
      <c r="P2066">
        <f t="shared" si="141"/>
        <v>775</v>
      </c>
      <c r="Q2066" s="11" t="s">
        <v>8323</v>
      </c>
      <c r="R2066" t="s">
        <v>8324</v>
      </c>
      <c r="S2066" s="15">
        <f t="shared" si="142"/>
        <v>42534.649571759262</v>
      </c>
      <c r="T2066" s="15">
        <f t="shared" si="143"/>
        <v>42553.649571759262</v>
      </c>
    </row>
    <row r="2067" spans="1:20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1" t="s">
        <v>8323</v>
      </c>
      <c r="R2067" t="s">
        <v>8335</v>
      </c>
      <c r="S2067" s="15">
        <f t="shared" si="142"/>
        <v>42420.140277777777</v>
      </c>
      <c r="T2067" s="15">
        <f t="shared" si="143"/>
        <v>42444.666666666672</v>
      </c>
    </row>
    <row r="2068" spans="1:20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1" t="s">
        <v>8308</v>
      </c>
      <c r="R2068" t="s">
        <v>8310</v>
      </c>
      <c r="S2068" s="15">
        <f t="shared" si="142"/>
        <v>42182.008402777778</v>
      </c>
      <c r="T2068" s="15">
        <f t="shared" si="143"/>
        <v>42227.008402777778</v>
      </c>
    </row>
    <row r="2069" spans="1:20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1" t="s">
        <v>8316</v>
      </c>
      <c r="R2069" t="s">
        <v>8317</v>
      </c>
      <c r="S2069" s="15">
        <f t="shared" si="142"/>
        <v>42020.806701388887</v>
      </c>
      <c r="T2069" s="15">
        <f t="shared" si="143"/>
        <v>42039.166666666672</v>
      </c>
    </row>
    <row r="2070" spans="1:20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1" t="s">
        <v>8327</v>
      </c>
      <c r="R2070" t="s">
        <v>8328</v>
      </c>
      <c r="S2070" s="15">
        <f t="shared" si="142"/>
        <v>41205.854537037041</v>
      </c>
      <c r="T2070" s="15">
        <f t="shared" si="143"/>
        <v>41265.896203703705</v>
      </c>
    </row>
    <row r="2071" spans="1:20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1" t="s">
        <v>8323</v>
      </c>
      <c r="R2071" t="s">
        <v>8326</v>
      </c>
      <c r="S2071" s="15">
        <f t="shared" si="142"/>
        <v>41815.774826388886</v>
      </c>
      <c r="T2071" s="15">
        <f t="shared" si="143"/>
        <v>41830.774826388886</v>
      </c>
    </row>
    <row r="2072" spans="1:20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0"/>
        <v>256</v>
      </c>
      <c r="P2072">
        <f t="shared" si="141"/>
        <v>69.77</v>
      </c>
      <c r="Q2072" s="11" t="s">
        <v>8321</v>
      </c>
      <c r="R2072" t="s">
        <v>8322</v>
      </c>
      <c r="S2072" s="15">
        <f t="shared" si="142"/>
        <v>41144.709490740745</v>
      </c>
      <c r="T2072" s="15">
        <f t="shared" si="143"/>
        <v>41158.709490740745</v>
      </c>
    </row>
    <row r="2073" spans="1:20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0"/>
        <v>102</v>
      </c>
      <c r="P2073">
        <f t="shared" si="141"/>
        <v>59.04</v>
      </c>
      <c r="Q2073" s="11" t="s">
        <v>8323</v>
      </c>
      <c r="R2073" t="s">
        <v>8335</v>
      </c>
      <c r="S2073" s="15">
        <f t="shared" si="142"/>
        <v>41747.471504629626</v>
      </c>
      <c r="T2073" s="15">
        <f t="shared" si="143"/>
        <v>41778.208333333336</v>
      </c>
    </row>
    <row r="2074" spans="1:20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1" t="s">
        <v>8323</v>
      </c>
      <c r="R2074" t="s">
        <v>8326</v>
      </c>
      <c r="S2074" s="15">
        <f t="shared" si="142"/>
        <v>42513.110787037032</v>
      </c>
      <c r="T2074" s="15">
        <f t="shared" si="143"/>
        <v>42534.708333333328</v>
      </c>
    </row>
    <row r="2075" spans="1:20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1" t="s">
        <v>8313</v>
      </c>
      <c r="R2075" t="s">
        <v>8314</v>
      </c>
      <c r="S2075" s="15">
        <f t="shared" si="142"/>
        <v>42068.65552083333</v>
      </c>
      <c r="T2075" s="15">
        <f t="shared" si="143"/>
        <v>42098.613854166666</v>
      </c>
    </row>
    <row r="2076" spans="1:20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1" t="s">
        <v>8323</v>
      </c>
      <c r="R2076" t="s">
        <v>8326</v>
      </c>
      <c r="S2076" s="15">
        <f t="shared" si="142"/>
        <v>41820.639189814814</v>
      </c>
      <c r="T2076" s="15">
        <f t="shared" si="143"/>
        <v>41843.165972222225</v>
      </c>
    </row>
    <row r="2077" spans="1:20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1" t="s">
        <v>8308</v>
      </c>
      <c r="R2077" t="s">
        <v>8310</v>
      </c>
      <c r="S2077" s="15">
        <f t="shared" si="142"/>
        <v>41922.741655092592</v>
      </c>
      <c r="T2077" s="15">
        <f t="shared" si="143"/>
        <v>41952.783321759263</v>
      </c>
    </row>
    <row r="2078" spans="1:20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1" t="s">
        <v>8323</v>
      </c>
      <c r="R2078" t="s">
        <v>8326</v>
      </c>
      <c r="S2078" s="15">
        <f t="shared" si="142"/>
        <v>41753.515856481477</v>
      </c>
      <c r="T2078" s="15">
        <f t="shared" si="143"/>
        <v>41781.921527777777</v>
      </c>
    </row>
    <row r="2079" spans="1:20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1" t="s">
        <v>8311</v>
      </c>
      <c r="R2079" t="s">
        <v>8348</v>
      </c>
      <c r="S2079" s="15">
        <f t="shared" si="142"/>
        <v>42676.717615740738</v>
      </c>
      <c r="T2079" s="15">
        <f t="shared" si="143"/>
        <v>42689.759282407409</v>
      </c>
    </row>
    <row r="2080" spans="1:20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1" t="s">
        <v>8323</v>
      </c>
      <c r="R2080" t="s">
        <v>8326</v>
      </c>
      <c r="S2080" s="15">
        <f t="shared" si="142"/>
        <v>42512.58321759259</v>
      </c>
      <c r="T2080" s="15">
        <f t="shared" si="143"/>
        <v>42526.58321759259</v>
      </c>
    </row>
    <row r="2081" spans="1:20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1" t="s">
        <v>8327</v>
      </c>
      <c r="R2081" t="s">
        <v>8331</v>
      </c>
      <c r="S2081" s="15">
        <f t="shared" si="142"/>
        <v>40666.973541666666</v>
      </c>
      <c r="T2081" s="15">
        <f t="shared" si="143"/>
        <v>40705.125</v>
      </c>
    </row>
    <row r="2082" spans="1:20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1" t="s">
        <v>8323</v>
      </c>
      <c r="R2082" t="s">
        <v>8326</v>
      </c>
      <c r="S2082" s="15">
        <f t="shared" si="142"/>
        <v>42536.815648148149</v>
      </c>
      <c r="T2082" s="15">
        <f t="shared" si="143"/>
        <v>42566.815648148149</v>
      </c>
    </row>
    <row r="2083" spans="1:20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1" t="s">
        <v>8327</v>
      </c>
      <c r="R2083" t="s">
        <v>8350</v>
      </c>
      <c r="S2083" s="15">
        <f t="shared" si="142"/>
        <v>41733.737083333333</v>
      </c>
      <c r="T2083" s="15">
        <f t="shared" si="143"/>
        <v>41763.25</v>
      </c>
    </row>
    <row r="2084" spans="1:20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1" t="s">
        <v>8323</v>
      </c>
      <c r="R2084" t="s">
        <v>8326</v>
      </c>
      <c r="S2084" s="15">
        <f t="shared" si="142"/>
        <v>41927.873784722222</v>
      </c>
      <c r="T2084" s="15">
        <f t="shared" si="143"/>
        <v>41950.770833333336</v>
      </c>
    </row>
    <row r="2085" spans="1:20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1" t="s">
        <v>8327</v>
      </c>
      <c r="R2085" t="s">
        <v>8328</v>
      </c>
      <c r="S2085" s="15">
        <f t="shared" si="142"/>
        <v>41022.645185185182</v>
      </c>
      <c r="T2085" s="15">
        <f t="shared" si="143"/>
        <v>41052.645185185182</v>
      </c>
    </row>
    <row r="2086" spans="1:20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1" t="s">
        <v>8321</v>
      </c>
      <c r="R2086" t="s">
        <v>8322</v>
      </c>
      <c r="S2086" s="15">
        <f t="shared" si="142"/>
        <v>40924.650868055556</v>
      </c>
      <c r="T2086" s="15">
        <f t="shared" si="143"/>
        <v>40954.650868055556</v>
      </c>
    </row>
    <row r="2087" spans="1:20" ht="48" x14ac:dyDescent="0.2">
      <c r="A2087">
        <v>1377</v>
      </c>
      <c r="B2087" s="9" t="s">
        <v>1378</v>
      </c>
      <c r="C2087" s="3" t="s">
        <v>5487</v>
      </c>
      <c r="D2087" s="5">
        <v>1300</v>
      </c>
      <c r="E2087" s="7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>
        <f t="shared" si="140"/>
        <v>116</v>
      </c>
      <c r="P2087">
        <f t="shared" si="141"/>
        <v>48.71</v>
      </c>
      <c r="Q2087" s="11" t="s">
        <v>8327</v>
      </c>
      <c r="R2087" t="s">
        <v>8331</v>
      </c>
      <c r="S2087" s="15">
        <f t="shared" si="142"/>
        <v>42747.219560185185</v>
      </c>
      <c r="T2087" s="15">
        <f t="shared" si="143"/>
        <v>42769.174305555556</v>
      </c>
    </row>
    <row r="2088" spans="1:20" ht="48" x14ac:dyDescent="0.2">
      <c r="A2088">
        <v>17</v>
      </c>
      <c r="B2088" s="9" t="s">
        <v>19</v>
      </c>
      <c r="C2088" s="3" t="s">
        <v>4128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 t="shared" si="140"/>
        <v>101</v>
      </c>
      <c r="P2088">
        <f t="shared" si="141"/>
        <v>41.94</v>
      </c>
      <c r="Q2088" s="11" t="s">
        <v>8321</v>
      </c>
      <c r="R2088" t="s">
        <v>8332</v>
      </c>
      <c r="S2088" s="15">
        <f t="shared" si="142"/>
        <v>41917.731736111113</v>
      </c>
      <c r="T2088" s="15">
        <f t="shared" si="143"/>
        <v>41947.773402777777</v>
      </c>
    </row>
    <row r="2089" spans="1:20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0"/>
        <v>101</v>
      </c>
      <c r="P2089">
        <f t="shared" si="141"/>
        <v>35.950000000000003</v>
      </c>
      <c r="Q2089" s="11" t="s">
        <v>8323</v>
      </c>
      <c r="R2089" t="s">
        <v>8326</v>
      </c>
      <c r="S2089" s="15">
        <f t="shared" si="142"/>
        <v>42233.763831018514</v>
      </c>
      <c r="T2089" s="15">
        <f t="shared" si="143"/>
        <v>42258.763831018514</v>
      </c>
    </row>
    <row r="2090" spans="1:20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0"/>
        <v>101</v>
      </c>
      <c r="P2090">
        <f t="shared" si="141"/>
        <v>75.5</v>
      </c>
      <c r="Q2090" s="11" t="s">
        <v>8323</v>
      </c>
      <c r="R2090" t="s">
        <v>8326</v>
      </c>
      <c r="S2090" s="15">
        <f t="shared" si="142"/>
        <v>41775.858564814815</v>
      </c>
      <c r="T2090" s="15">
        <f t="shared" si="143"/>
        <v>41822.165972222225</v>
      </c>
    </row>
    <row r="2091" spans="1:20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0"/>
        <v>126</v>
      </c>
      <c r="P2091">
        <f t="shared" si="141"/>
        <v>71.709999999999994</v>
      </c>
      <c r="Q2091" s="11" t="s">
        <v>8321</v>
      </c>
      <c r="R2091" t="s">
        <v>8343</v>
      </c>
      <c r="S2091" s="15">
        <f t="shared" si="142"/>
        <v>40779.125428240739</v>
      </c>
      <c r="T2091" s="15">
        <f t="shared" si="143"/>
        <v>40809.125428240739</v>
      </c>
    </row>
    <row r="2092" spans="1:20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0"/>
        <v>15</v>
      </c>
      <c r="P2092">
        <f t="shared" si="141"/>
        <v>30.12</v>
      </c>
      <c r="Q2092" s="11" t="s">
        <v>8323</v>
      </c>
      <c r="R2092" t="s">
        <v>8324</v>
      </c>
      <c r="S2092" s="15">
        <f t="shared" si="142"/>
        <v>42226.651886574073</v>
      </c>
      <c r="T2092" s="15">
        <f t="shared" si="143"/>
        <v>42286.651886574073</v>
      </c>
    </row>
    <row r="2093" spans="1:20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1" t="s">
        <v>8323</v>
      </c>
      <c r="R2093" t="s">
        <v>8326</v>
      </c>
      <c r="S2093" s="15">
        <f t="shared" si="142"/>
        <v>42129.541585648149</v>
      </c>
      <c r="T2093" s="15">
        <f t="shared" si="143"/>
        <v>42159.541585648149</v>
      </c>
    </row>
    <row r="2094" spans="1:20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1" t="s">
        <v>8327</v>
      </c>
      <c r="R2094" t="s">
        <v>8331</v>
      </c>
      <c r="S2094" s="15">
        <f t="shared" si="142"/>
        <v>41270.954351851848</v>
      </c>
      <c r="T2094" s="15">
        <f t="shared" si="143"/>
        <v>41300.954351851848</v>
      </c>
    </row>
    <row r="2095" spans="1:20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1" t="s">
        <v>8327</v>
      </c>
      <c r="R2095" t="s">
        <v>8331</v>
      </c>
      <c r="S2095" s="15">
        <f t="shared" si="142"/>
        <v>40788.297650462962</v>
      </c>
      <c r="T2095" s="15">
        <f t="shared" si="143"/>
        <v>40830.958333333336</v>
      </c>
    </row>
    <row r="2096" spans="1:20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1" t="s">
        <v>8327</v>
      </c>
      <c r="R2096" t="s">
        <v>8331</v>
      </c>
      <c r="S2096" s="15">
        <f t="shared" si="142"/>
        <v>41494.963587962964</v>
      </c>
      <c r="T2096" s="15">
        <f t="shared" si="143"/>
        <v>41523.165972222225</v>
      </c>
    </row>
    <row r="2097" spans="1:20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1" t="s">
        <v>8327</v>
      </c>
      <c r="R2097" t="s">
        <v>8328</v>
      </c>
      <c r="S2097" s="15">
        <f t="shared" si="142"/>
        <v>41026.083298611113</v>
      </c>
      <c r="T2097" s="15">
        <f t="shared" si="143"/>
        <v>41056.083298611113</v>
      </c>
    </row>
    <row r="2098" spans="1:20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1" t="s">
        <v>8323</v>
      </c>
      <c r="R2098" t="s">
        <v>8326</v>
      </c>
      <c r="S2098" s="15">
        <f t="shared" si="142"/>
        <v>42460.733530092592</v>
      </c>
      <c r="T2098" s="15">
        <f t="shared" si="143"/>
        <v>42490.733530092592</v>
      </c>
    </row>
    <row r="2099" spans="1:20" ht="48" x14ac:dyDescent="0.2">
      <c r="A2099">
        <v>3227</v>
      </c>
      <c r="B2099" s="9" t="s">
        <v>3227</v>
      </c>
      <c r="C2099" s="3" t="s">
        <v>7337</v>
      </c>
      <c r="D2099" s="5">
        <v>1200</v>
      </c>
      <c r="E2099" s="7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>
        <f t="shared" si="140"/>
        <v>125</v>
      </c>
      <c r="P2099">
        <f t="shared" si="141"/>
        <v>50</v>
      </c>
      <c r="Q2099" s="11" t="s">
        <v>8323</v>
      </c>
      <c r="R2099" t="s">
        <v>8326</v>
      </c>
      <c r="S2099" s="15">
        <f t="shared" si="142"/>
        <v>42722.882361111115</v>
      </c>
      <c r="T2099" s="15">
        <f t="shared" si="143"/>
        <v>42752.882361111115</v>
      </c>
    </row>
    <row r="2100" spans="1:20" ht="32" x14ac:dyDescent="0.2">
      <c r="A2100">
        <v>855</v>
      </c>
      <c r="B2100" s="9" t="s">
        <v>856</v>
      </c>
      <c r="C2100" s="3" t="s">
        <v>4965</v>
      </c>
      <c r="D2100" s="5">
        <v>1450</v>
      </c>
      <c r="E2100" s="7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 t="shared" si="140"/>
        <v>103</v>
      </c>
      <c r="P2100">
        <f t="shared" si="141"/>
        <v>31.91</v>
      </c>
      <c r="Q2100" s="11" t="s">
        <v>8327</v>
      </c>
      <c r="R2100" t="s">
        <v>8336</v>
      </c>
      <c r="S2100" s="15">
        <f t="shared" si="142"/>
        <v>42545.125196759262</v>
      </c>
      <c r="T2100" s="15">
        <f t="shared" si="143"/>
        <v>42575.125196759262</v>
      </c>
    </row>
    <row r="2101" spans="1:20" ht="80" x14ac:dyDescent="0.2">
      <c r="A2101">
        <v>3031</v>
      </c>
      <c r="B2101" s="9" t="s">
        <v>3031</v>
      </c>
      <c r="C2101" s="3" t="s">
        <v>7141</v>
      </c>
      <c r="D2101" s="5">
        <v>1500</v>
      </c>
      <c r="E2101" s="7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 t="shared" si="140"/>
        <v>100</v>
      </c>
      <c r="P2101">
        <f t="shared" si="141"/>
        <v>51.72</v>
      </c>
      <c r="Q2101" s="11" t="s">
        <v>8323</v>
      </c>
      <c r="R2101" t="s">
        <v>8324</v>
      </c>
      <c r="S2101" s="15">
        <f t="shared" si="142"/>
        <v>42597.882488425923</v>
      </c>
      <c r="T2101" s="15">
        <f t="shared" si="143"/>
        <v>42657.882488425923</v>
      </c>
    </row>
    <row r="2102" spans="1:20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1" t="s">
        <v>8323</v>
      </c>
      <c r="R2102" t="s">
        <v>8326</v>
      </c>
      <c r="S2102" s="15">
        <f t="shared" si="142"/>
        <v>41792.645277777774</v>
      </c>
      <c r="T2102" s="15">
        <f t="shared" si="143"/>
        <v>41822.645277777774</v>
      </c>
    </row>
    <row r="2103" spans="1:20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0"/>
        <v>100</v>
      </c>
      <c r="P2103">
        <f t="shared" si="141"/>
        <v>51.72</v>
      </c>
      <c r="Q2103" s="11" t="s">
        <v>8323</v>
      </c>
      <c r="R2103" t="s">
        <v>8326</v>
      </c>
      <c r="S2103" s="15">
        <f t="shared" si="142"/>
        <v>41848.866157407407</v>
      </c>
      <c r="T2103" s="15">
        <f t="shared" si="143"/>
        <v>41868.21597222222</v>
      </c>
    </row>
    <row r="2104" spans="1:20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0"/>
        <v>100</v>
      </c>
      <c r="P2104">
        <f t="shared" si="141"/>
        <v>33.33</v>
      </c>
      <c r="Q2104" s="11" t="s">
        <v>8323</v>
      </c>
      <c r="R2104" t="s">
        <v>8326</v>
      </c>
      <c r="S2104" s="15">
        <f t="shared" si="142"/>
        <v>41836.471180555556</v>
      </c>
      <c r="T2104" s="15">
        <f t="shared" si="143"/>
        <v>41850.471180555556</v>
      </c>
    </row>
    <row r="2105" spans="1:20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0"/>
        <v>100</v>
      </c>
      <c r="P2105">
        <f t="shared" si="141"/>
        <v>55.56</v>
      </c>
      <c r="Q2105" s="11" t="s">
        <v>8323</v>
      </c>
      <c r="R2105" t="s">
        <v>8335</v>
      </c>
      <c r="S2105" s="15">
        <f t="shared" si="142"/>
        <v>42499.842962962968</v>
      </c>
      <c r="T2105" s="15">
        <f t="shared" si="143"/>
        <v>42519.024999999994</v>
      </c>
    </row>
    <row r="2106" spans="1:20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0"/>
        <v>15</v>
      </c>
      <c r="P2106">
        <f t="shared" si="141"/>
        <v>150</v>
      </c>
      <c r="Q2106" s="11" t="s">
        <v>8323</v>
      </c>
      <c r="R2106" t="s">
        <v>8335</v>
      </c>
      <c r="S2106" s="15">
        <f t="shared" si="142"/>
        <v>41793.17219907407</v>
      </c>
      <c r="T2106" s="15">
        <f t="shared" si="143"/>
        <v>41823.17219907407</v>
      </c>
    </row>
    <row r="2107" spans="1:20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1" t="s">
        <v>8316</v>
      </c>
      <c r="R2107" t="s">
        <v>8334</v>
      </c>
      <c r="S2107" s="15">
        <f t="shared" si="142"/>
        <v>41488.85423611111</v>
      </c>
      <c r="T2107" s="15">
        <f t="shared" si="143"/>
        <v>41533.85423611111</v>
      </c>
    </row>
    <row r="2108" spans="1:20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1" t="s">
        <v>8308</v>
      </c>
      <c r="R2108" t="s">
        <v>8310</v>
      </c>
      <c r="S2108" s="15">
        <f t="shared" si="142"/>
        <v>41928.904189814813</v>
      </c>
      <c r="T2108" s="15">
        <f t="shared" si="143"/>
        <v>41973.945856481485</v>
      </c>
    </row>
    <row r="2109" spans="1:20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1" t="s">
        <v>8321</v>
      </c>
      <c r="R2109" t="s">
        <v>8343</v>
      </c>
      <c r="S2109" s="15">
        <f t="shared" si="142"/>
        <v>41100.158877314818</v>
      </c>
      <c r="T2109" s="15">
        <f t="shared" si="143"/>
        <v>41104.126388888886</v>
      </c>
    </row>
    <row r="2110" spans="1:20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1" t="s">
        <v>8308</v>
      </c>
      <c r="R2110" t="s">
        <v>8310</v>
      </c>
      <c r="S2110" s="15">
        <f t="shared" si="142"/>
        <v>42012.768298611118</v>
      </c>
      <c r="T2110" s="15">
        <f t="shared" si="143"/>
        <v>42042.768298611118</v>
      </c>
    </row>
    <row r="2111" spans="1:20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1" t="s">
        <v>8308</v>
      </c>
      <c r="R2111" t="s">
        <v>8315</v>
      </c>
      <c r="S2111" s="15">
        <f t="shared" si="142"/>
        <v>42494.061793981484</v>
      </c>
      <c r="T2111" s="15">
        <f t="shared" si="143"/>
        <v>42519.061793981484</v>
      </c>
    </row>
    <row r="2112" spans="1:20" ht="48" x14ac:dyDescent="0.2">
      <c r="A2112">
        <v>3902</v>
      </c>
      <c r="B2112" s="9" t="s">
        <v>3899</v>
      </c>
      <c r="C2112" s="3" t="s">
        <v>8010</v>
      </c>
      <c r="D2112" s="5">
        <v>3000</v>
      </c>
      <c r="E2112" s="7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 t="shared" si="140"/>
        <v>49</v>
      </c>
      <c r="P2112">
        <f t="shared" si="141"/>
        <v>47.26</v>
      </c>
      <c r="Q2112" s="11" t="s">
        <v>8323</v>
      </c>
      <c r="R2112" t="s">
        <v>8326</v>
      </c>
      <c r="S2112" s="15">
        <f t="shared" si="142"/>
        <v>42663.468078703707</v>
      </c>
      <c r="T2112" s="15">
        <f t="shared" si="143"/>
        <v>42688.509745370371</v>
      </c>
    </row>
    <row r="2113" spans="1:20" ht="48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40"/>
        <v>42</v>
      </c>
      <c r="P2113">
        <f t="shared" si="141"/>
        <v>77.11</v>
      </c>
      <c r="Q2113" s="11" t="s">
        <v>8321</v>
      </c>
      <c r="R2113" t="s">
        <v>8325</v>
      </c>
      <c r="S2113" s="15">
        <f t="shared" si="142"/>
        <v>42259.542800925927</v>
      </c>
      <c r="T2113" s="15">
        <f t="shared" si="143"/>
        <v>42287.875</v>
      </c>
    </row>
    <row r="2114" spans="1:20" ht="32" x14ac:dyDescent="0.2">
      <c r="A2114">
        <v>1228</v>
      </c>
      <c r="B2114" s="9" t="s">
        <v>1229</v>
      </c>
      <c r="C2114" s="3" t="s">
        <v>5338</v>
      </c>
      <c r="D2114" s="5">
        <v>5000</v>
      </c>
      <c r="E2114" s="7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 t="shared" si="140"/>
        <v>29</v>
      </c>
      <c r="P2114">
        <f t="shared" si="141"/>
        <v>61.04</v>
      </c>
      <c r="Q2114" s="11" t="s">
        <v>8327</v>
      </c>
      <c r="R2114" t="s">
        <v>8354</v>
      </c>
      <c r="S2114" s="15">
        <f t="shared" si="142"/>
        <v>40754.729259259257</v>
      </c>
      <c r="T2114" s="15">
        <f t="shared" si="143"/>
        <v>40814.729259259257</v>
      </c>
    </row>
    <row r="2115" spans="1:20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4">ROUND(E2115/D2115*100,0)</f>
        <v>1</v>
      </c>
      <c r="P2115">
        <f t="shared" ref="P2115:P2178" si="145">IFERROR(ROUND(E2115/L2115,2),0)</f>
        <v>292.2</v>
      </c>
      <c r="Q2115" s="11" t="s">
        <v>8308</v>
      </c>
      <c r="R2115" t="s">
        <v>8342</v>
      </c>
      <c r="S2115" s="15">
        <f t="shared" ref="S2115:S2178" si="146">(((J2115/60)/60)/24)+DATE(1970,1,1)</f>
        <v>42140.921064814815</v>
      </c>
      <c r="T2115" s="15">
        <f t="shared" ref="T2115:T2178" si="147">(((I2115/60)/60)/24)+DATE(1970,1,1)</f>
        <v>42170.921064814815</v>
      </c>
    </row>
    <row r="2116" spans="1:20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1" t="s">
        <v>8323</v>
      </c>
      <c r="R2116" t="s">
        <v>8335</v>
      </c>
      <c r="S2116" s="15">
        <f t="shared" si="146"/>
        <v>42493.857083333336</v>
      </c>
      <c r="T2116" s="15">
        <f t="shared" si="147"/>
        <v>42508</v>
      </c>
    </row>
    <row r="2117" spans="1:20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4"/>
        <v>146</v>
      </c>
      <c r="P2117">
        <f t="shared" si="145"/>
        <v>40.42</v>
      </c>
      <c r="Q2117" s="11" t="s">
        <v>8321</v>
      </c>
      <c r="R2117" t="s">
        <v>8322</v>
      </c>
      <c r="S2117" s="15">
        <f t="shared" si="146"/>
        <v>40205.174849537041</v>
      </c>
      <c r="T2117" s="15">
        <f t="shared" si="147"/>
        <v>40291.160416666666</v>
      </c>
    </row>
    <row r="2118" spans="1:20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4"/>
        <v>8</v>
      </c>
      <c r="P2118">
        <f t="shared" si="145"/>
        <v>90.94</v>
      </c>
      <c r="Q2118" s="11" t="s">
        <v>8316</v>
      </c>
      <c r="R2118" t="s">
        <v>8344</v>
      </c>
      <c r="S2118" s="15">
        <f t="shared" si="146"/>
        <v>42755.492754629624</v>
      </c>
      <c r="T2118" s="15">
        <f t="shared" si="147"/>
        <v>42802.3125</v>
      </c>
    </row>
    <row r="2119" spans="1:20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1" t="s">
        <v>8327</v>
      </c>
      <c r="R2119" t="s">
        <v>8328</v>
      </c>
      <c r="S2119" s="15">
        <f t="shared" si="146"/>
        <v>42366.192974537036</v>
      </c>
      <c r="T2119" s="15">
        <f t="shared" si="147"/>
        <v>42401.75</v>
      </c>
    </row>
    <row r="2120" spans="1:20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1" t="s">
        <v>8316</v>
      </c>
      <c r="R2120" t="s">
        <v>8344</v>
      </c>
      <c r="S2120" s="15">
        <f t="shared" si="146"/>
        <v>42706.115405092598</v>
      </c>
      <c r="T2120" s="15">
        <f t="shared" si="147"/>
        <v>42736.115405092598</v>
      </c>
    </row>
    <row r="2121" spans="1:20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1" t="s">
        <v>8323</v>
      </c>
      <c r="R2121" t="s">
        <v>8326</v>
      </c>
      <c r="S2121" s="15">
        <f t="shared" si="146"/>
        <v>41780.412604166668</v>
      </c>
      <c r="T2121" s="15">
        <f t="shared" si="147"/>
        <v>41810.412604166668</v>
      </c>
    </row>
    <row r="2122" spans="1:20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1" t="s">
        <v>8327</v>
      </c>
      <c r="R2122" t="s">
        <v>8331</v>
      </c>
      <c r="S2122" s="15">
        <f t="shared" si="146"/>
        <v>42055.972824074073</v>
      </c>
      <c r="T2122" s="15">
        <f t="shared" si="147"/>
        <v>42085.931157407409</v>
      </c>
    </row>
    <row r="2123" spans="1:20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1" t="s">
        <v>8308</v>
      </c>
      <c r="R2123" t="s">
        <v>8315</v>
      </c>
      <c r="S2123" s="15">
        <f t="shared" si="146"/>
        <v>42658.810277777782</v>
      </c>
      <c r="T2123" s="15">
        <f t="shared" si="147"/>
        <v>42683.851944444439</v>
      </c>
    </row>
    <row r="2124" spans="1:20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1" t="s">
        <v>8316</v>
      </c>
      <c r="R2124" t="s">
        <v>8334</v>
      </c>
      <c r="S2124" s="15">
        <f t="shared" si="146"/>
        <v>41692.135729166665</v>
      </c>
      <c r="T2124" s="15">
        <f t="shared" si="147"/>
        <v>41722.0940625</v>
      </c>
    </row>
    <row r="2125" spans="1:20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1" t="s">
        <v>8321</v>
      </c>
      <c r="R2125" t="s">
        <v>8322</v>
      </c>
      <c r="S2125" s="15">
        <f t="shared" si="146"/>
        <v>41904.851875</v>
      </c>
      <c r="T2125" s="15">
        <f t="shared" si="147"/>
        <v>41929.5</v>
      </c>
    </row>
    <row r="2126" spans="1:20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1" t="s">
        <v>8313</v>
      </c>
      <c r="R2126" t="s">
        <v>8353</v>
      </c>
      <c r="S2126" s="15">
        <f t="shared" si="146"/>
        <v>42593.011782407411</v>
      </c>
      <c r="T2126" s="15">
        <f t="shared" si="147"/>
        <v>42615.291666666672</v>
      </c>
    </row>
    <row r="2127" spans="1:20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1" t="s">
        <v>8313</v>
      </c>
      <c r="R2127" t="s">
        <v>8314</v>
      </c>
      <c r="S2127" s="15">
        <f t="shared" si="146"/>
        <v>42597.617418981477</v>
      </c>
      <c r="T2127" s="15">
        <f t="shared" si="147"/>
        <v>42628.617418981477</v>
      </c>
    </row>
    <row r="2128" spans="1:20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1" t="s">
        <v>8308</v>
      </c>
      <c r="R2128" t="s">
        <v>8342</v>
      </c>
      <c r="S2128" s="15">
        <f t="shared" si="146"/>
        <v>41901.684861111113</v>
      </c>
      <c r="T2128" s="15">
        <f t="shared" si="147"/>
        <v>41931.684861111113</v>
      </c>
    </row>
    <row r="2129" spans="1:20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1" t="s">
        <v>8327</v>
      </c>
      <c r="R2129" t="s">
        <v>8341</v>
      </c>
      <c r="S2129" s="15">
        <f t="shared" si="146"/>
        <v>41930.975601851853</v>
      </c>
      <c r="T2129" s="15">
        <f t="shared" si="147"/>
        <v>41961.017268518524</v>
      </c>
    </row>
    <row r="2130" spans="1:20" ht="64" x14ac:dyDescent="0.2">
      <c r="A2130">
        <v>2778</v>
      </c>
      <c r="B2130" s="9" t="s">
        <v>2778</v>
      </c>
      <c r="C2130" s="3" t="s">
        <v>6888</v>
      </c>
      <c r="D2130" s="5">
        <v>5500</v>
      </c>
      <c r="E2130" s="7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44"/>
        <v>26</v>
      </c>
      <c r="P2130">
        <f t="shared" si="145"/>
        <v>93.67</v>
      </c>
      <c r="Q2130" s="11" t="s">
        <v>8311</v>
      </c>
      <c r="R2130" t="s">
        <v>8356</v>
      </c>
      <c r="S2130" s="15">
        <f t="shared" si="146"/>
        <v>41846.978078703702</v>
      </c>
      <c r="T2130" s="15">
        <f t="shared" si="147"/>
        <v>41876.978078703702</v>
      </c>
    </row>
    <row r="2131" spans="1:20" ht="48" x14ac:dyDescent="0.2">
      <c r="A2131">
        <v>1695</v>
      </c>
      <c r="B2131" s="9" t="s">
        <v>1696</v>
      </c>
      <c r="C2131" s="3" t="s">
        <v>5805</v>
      </c>
      <c r="D2131" s="5">
        <v>12000</v>
      </c>
      <c r="E2131" s="7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44"/>
        <v>12</v>
      </c>
      <c r="P2131">
        <f t="shared" si="145"/>
        <v>61.09</v>
      </c>
      <c r="Q2131" s="11" t="s">
        <v>8327</v>
      </c>
      <c r="R2131" t="s">
        <v>8330</v>
      </c>
      <c r="S2131" s="15">
        <f t="shared" si="146"/>
        <v>42801.031412037039</v>
      </c>
      <c r="T2131" s="15">
        <f t="shared" si="147"/>
        <v>42835.041666666672</v>
      </c>
    </row>
    <row r="2132" spans="1:20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1" t="s">
        <v>8308</v>
      </c>
      <c r="R2132" t="s">
        <v>8310</v>
      </c>
      <c r="S2132" s="15">
        <f t="shared" si="146"/>
        <v>42356.750706018516</v>
      </c>
      <c r="T2132" s="15">
        <f t="shared" si="147"/>
        <v>42386.750706018516</v>
      </c>
    </row>
    <row r="2133" spans="1:20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1" t="s">
        <v>8323</v>
      </c>
      <c r="R2133" t="s">
        <v>8326</v>
      </c>
      <c r="S2133" s="15">
        <f t="shared" si="146"/>
        <v>41963.872361111105</v>
      </c>
      <c r="T2133" s="15">
        <f t="shared" si="147"/>
        <v>41974.797916666663</v>
      </c>
    </row>
    <row r="2134" spans="1:20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1" t="s">
        <v>8308</v>
      </c>
      <c r="R2134" t="s">
        <v>8318</v>
      </c>
      <c r="S2134" s="15">
        <f t="shared" si="146"/>
        <v>42702.770729166667</v>
      </c>
      <c r="T2134" s="15">
        <f t="shared" si="147"/>
        <v>42762.770729166667</v>
      </c>
    </row>
    <row r="2135" spans="1:20" ht="48" x14ac:dyDescent="0.2">
      <c r="A2135">
        <v>3522</v>
      </c>
      <c r="B2135" s="9" t="s">
        <v>3521</v>
      </c>
      <c r="C2135" s="3" t="s">
        <v>7632</v>
      </c>
      <c r="D2135" s="5">
        <v>1395</v>
      </c>
      <c r="E2135" s="7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 t="shared" si="144"/>
        <v>100</v>
      </c>
      <c r="P2135">
        <f t="shared" si="145"/>
        <v>41.03</v>
      </c>
      <c r="Q2135" s="11" t="s">
        <v>8323</v>
      </c>
      <c r="R2135" t="s">
        <v>8326</v>
      </c>
      <c r="S2135" s="15">
        <f t="shared" si="146"/>
        <v>42234.789884259255</v>
      </c>
      <c r="T2135" s="15">
        <f t="shared" si="147"/>
        <v>42262.420833333337</v>
      </c>
    </row>
    <row r="2136" spans="1:20" ht="48" x14ac:dyDescent="0.2">
      <c r="A2136">
        <v>1717</v>
      </c>
      <c r="B2136" s="9" t="s">
        <v>1718</v>
      </c>
      <c r="C2136" s="3" t="s">
        <v>5827</v>
      </c>
      <c r="D2136" s="5">
        <v>3265</v>
      </c>
      <c r="E2136" s="7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 t="shared" si="144"/>
        <v>43</v>
      </c>
      <c r="P2136">
        <f t="shared" si="145"/>
        <v>34.020000000000003</v>
      </c>
      <c r="Q2136" s="11" t="s">
        <v>8327</v>
      </c>
      <c r="R2136" t="s">
        <v>8330</v>
      </c>
      <c r="S2136" s="15">
        <f t="shared" si="146"/>
        <v>42460.98192129629</v>
      </c>
      <c r="T2136" s="15">
        <f t="shared" si="147"/>
        <v>42481.166666666672</v>
      </c>
    </row>
    <row r="2137" spans="1:20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1" t="s">
        <v>8327</v>
      </c>
      <c r="R2137" t="s">
        <v>8331</v>
      </c>
      <c r="S2137" s="15">
        <f t="shared" si="146"/>
        <v>41073.050717592596</v>
      </c>
      <c r="T2137" s="15">
        <f t="shared" si="147"/>
        <v>41085.683333333334</v>
      </c>
    </row>
    <row r="2138" spans="1:20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1" t="s">
        <v>8327</v>
      </c>
      <c r="R2138" t="s">
        <v>8331</v>
      </c>
      <c r="S2138" s="15">
        <f t="shared" si="146"/>
        <v>42323.17460648148</v>
      </c>
      <c r="T2138" s="15">
        <f t="shared" si="147"/>
        <v>42383.17460648148</v>
      </c>
    </row>
    <row r="2139" spans="1:20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1" t="s">
        <v>8308</v>
      </c>
      <c r="R2139" t="s">
        <v>8310</v>
      </c>
      <c r="S2139" s="15">
        <f t="shared" si="146"/>
        <v>42273.090740740736</v>
      </c>
      <c r="T2139" s="15">
        <f t="shared" si="147"/>
        <v>42313.132407407407</v>
      </c>
    </row>
    <row r="2140" spans="1:20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1" t="s">
        <v>8321</v>
      </c>
      <c r="R2140" t="s">
        <v>8337</v>
      </c>
      <c r="S2140" s="15">
        <f t="shared" si="146"/>
        <v>42135.589548611111</v>
      </c>
      <c r="T2140" s="15">
        <f t="shared" si="147"/>
        <v>42166.083333333328</v>
      </c>
    </row>
    <row r="2141" spans="1:20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1" t="s">
        <v>8323</v>
      </c>
      <c r="R2141" t="s">
        <v>8326</v>
      </c>
      <c r="S2141" s="15">
        <f t="shared" si="146"/>
        <v>42075.979988425926</v>
      </c>
      <c r="T2141" s="15">
        <f t="shared" si="147"/>
        <v>42103.979988425926</v>
      </c>
    </row>
    <row r="2142" spans="1:20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1" t="s">
        <v>8323</v>
      </c>
      <c r="R2142" t="s">
        <v>8326</v>
      </c>
      <c r="S2142" s="15">
        <f t="shared" si="146"/>
        <v>42136.675196759257</v>
      </c>
      <c r="T2142" s="15">
        <f t="shared" si="147"/>
        <v>42166.675196759257</v>
      </c>
    </row>
    <row r="2143" spans="1:20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1" t="s">
        <v>8327</v>
      </c>
      <c r="R2143" t="s">
        <v>8350</v>
      </c>
      <c r="S2143" s="15">
        <f t="shared" si="146"/>
        <v>41310.969270833331</v>
      </c>
      <c r="T2143" s="15">
        <f t="shared" si="147"/>
        <v>41355.927604166667</v>
      </c>
    </row>
    <row r="2144" spans="1:20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1" t="s">
        <v>8327</v>
      </c>
      <c r="R2144" t="s">
        <v>8338</v>
      </c>
      <c r="S2144" s="15">
        <f t="shared" si="146"/>
        <v>40802.733101851853</v>
      </c>
      <c r="T2144" s="15">
        <f t="shared" si="147"/>
        <v>40832.918749999997</v>
      </c>
    </row>
    <row r="2145" spans="1:20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1" t="s">
        <v>8323</v>
      </c>
      <c r="R2145" t="s">
        <v>8324</v>
      </c>
      <c r="S2145" s="15">
        <f t="shared" si="146"/>
        <v>41885.478842592594</v>
      </c>
      <c r="T2145" s="15">
        <f t="shared" si="147"/>
        <v>41915.478842592594</v>
      </c>
    </row>
    <row r="2146" spans="1:20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1" t="s">
        <v>8327</v>
      </c>
      <c r="R2146" t="s">
        <v>8331</v>
      </c>
      <c r="S2146" s="15">
        <f t="shared" si="146"/>
        <v>41549.627615740741</v>
      </c>
      <c r="T2146" s="15">
        <f t="shared" si="147"/>
        <v>41579.627615740741</v>
      </c>
    </row>
    <row r="2147" spans="1:20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1" t="s">
        <v>8321</v>
      </c>
      <c r="R2147" t="s">
        <v>8343</v>
      </c>
      <c r="S2147" s="15">
        <f t="shared" si="146"/>
        <v>41682.805902777778</v>
      </c>
      <c r="T2147" s="15">
        <f t="shared" si="147"/>
        <v>41705.805902777778</v>
      </c>
    </row>
    <row r="2148" spans="1:20" ht="48" x14ac:dyDescent="0.2">
      <c r="A2148">
        <v>1033</v>
      </c>
      <c r="B2148" s="9" t="s">
        <v>1034</v>
      </c>
      <c r="C2148" s="3" t="s">
        <v>5143</v>
      </c>
      <c r="D2148" s="5">
        <v>1328</v>
      </c>
      <c r="E2148" s="7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44"/>
        <v>103</v>
      </c>
      <c r="P2148">
        <f t="shared" si="145"/>
        <v>50.59</v>
      </c>
      <c r="Q2148" s="11" t="s">
        <v>8327</v>
      </c>
      <c r="R2148" t="s">
        <v>8329</v>
      </c>
      <c r="S2148" s="15">
        <f t="shared" si="146"/>
        <v>42688.732407407413</v>
      </c>
      <c r="T2148" s="15">
        <f t="shared" si="147"/>
        <v>42716.732407407413</v>
      </c>
    </row>
    <row r="2149" spans="1:20" ht="48" x14ac:dyDescent="0.2">
      <c r="A2149">
        <v>557</v>
      </c>
      <c r="B2149" s="9" t="s">
        <v>558</v>
      </c>
      <c r="C2149" s="3" t="s">
        <v>4667</v>
      </c>
      <c r="D2149" s="5">
        <v>150000</v>
      </c>
      <c r="E2149" s="7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44"/>
        <v>1</v>
      </c>
      <c r="P2149">
        <f t="shared" si="145"/>
        <v>68.3</v>
      </c>
      <c r="Q2149" s="11" t="s">
        <v>8308</v>
      </c>
      <c r="R2149" t="s">
        <v>8342</v>
      </c>
      <c r="S2149" s="15">
        <f t="shared" si="146"/>
        <v>42676.942164351851</v>
      </c>
      <c r="T2149" s="15">
        <f t="shared" si="147"/>
        <v>42706.983831018515</v>
      </c>
    </row>
    <row r="2150" spans="1:20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1" t="s">
        <v>8323</v>
      </c>
      <c r="R2150" t="s">
        <v>8326</v>
      </c>
      <c r="S2150" s="15">
        <f t="shared" si="146"/>
        <v>42532.052523148144</v>
      </c>
      <c r="T2150" s="15">
        <f t="shared" si="147"/>
        <v>42560.166666666672</v>
      </c>
    </row>
    <row r="2151" spans="1:20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1" t="s">
        <v>8327</v>
      </c>
      <c r="R2151" t="s">
        <v>8328</v>
      </c>
      <c r="S2151" s="15">
        <f t="shared" si="146"/>
        <v>40557.429733796293</v>
      </c>
      <c r="T2151" s="15">
        <f t="shared" si="147"/>
        <v>40582.429733796293</v>
      </c>
    </row>
    <row r="2152" spans="1:20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1" t="s">
        <v>8323</v>
      </c>
      <c r="R2152" t="s">
        <v>8326</v>
      </c>
      <c r="S2152" s="15">
        <f t="shared" si="146"/>
        <v>42278.629710648151</v>
      </c>
      <c r="T2152" s="15">
        <f t="shared" si="147"/>
        <v>42306.629710648151</v>
      </c>
    </row>
    <row r="2153" spans="1:20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1" t="s">
        <v>8327</v>
      </c>
      <c r="R2153" t="s">
        <v>8341</v>
      </c>
      <c r="S2153" s="15">
        <f t="shared" si="146"/>
        <v>42093.860023148154</v>
      </c>
      <c r="T2153" s="15">
        <f t="shared" si="147"/>
        <v>42125.582638888889</v>
      </c>
    </row>
    <row r="2154" spans="1:20" ht="48" x14ac:dyDescent="0.2">
      <c r="A2154">
        <v>2834</v>
      </c>
      <c r="B2154" s="9" t="s">
        <v>2834</v>
      </c>
      <c r="C2154" s="3" t="s">
        <v>6944</v>
      </c>
      <c r="D2154" s="5">
        <v>800</v>
      </c>
      <c r="E2154" s="7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>
        <f t="shared" si="144"/>
        <v>170</v>
      </c>
      <c r="P2154">
        <f t="shared" si="145"/>
        <v>64.760000000000005</v>
      </c>
      <c r="Q2154" s="11" t="s">
        <v>8323</v>
      </c>
      <c r="R2154" t="s">
        <v>8326</v>
      </c>
      <c r="S2154" s="15">
        <f t="shared" si="146"/>
        <v>42019.959837962961</v>
      </c>
      <c r="T2154" s="15">
        <f t="shared" si="147"/>
        <v>42034.959837962961</v>
      </c>
    </row>
    <row r="2155" spans="1:20" ht="48" x14ac:dyDescent="0.2">
      <c r="A2155">
        <v>2102</v>
      </c>
      <c r="B2155" s="9" t="s">
        <v>2103</v>
      </c>
      <c r="C2155" s="3" t="s">
        <v>6212</v>
      </c>
      <c r="D2155" s="5">
        <v>1000</v>
      </c>
      <c r="E2155" s="7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 t="shared" si="144"/>
        <v>136</v>
      </c>
      <c r="P2155">
        <f t="shared" si="145"/>
        <v>35.79</v>
      </c>
      <c r="Q2155" s="11" t="s">
        <v>8327</v>
      </c>
      <c r="R2155" t="s">
        <v>8328</v>
      </c>
      <c r="S2155" s="15">
        <f t="shared" si="146"/>
        <v>40638.868611111109</v>
      </c>
      <c r="T2155" s="15">
        <f t="shared" si="147"/>
        <v>40668.868611111109</v>
      </c>
    </row>
    <row r="2156" spans="1:20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4"/>
        <v>2702</v>
      </c>
      <c r="P2156">
        <f t="shared" si="145"/>
        <v>38.6</v>
      </c>
      <c r="Q2156" s="11" t="s">
        <v>8321</v>
      </c>
      <c r="R2156" t="s">
        <v>8343</v>
      </c>
      <c r="S2156" s="15">
        <f t="shared" si="146"/>
        <v>42604.730567129634</v>
      </c>
      <c r="T2156" s="15">
        <f t="shared" si="147"/>
        <v>42614.730567129634</v>
      </c>
    </row>
    <row r="2157" spans="1:20" ht="48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44"/>
        <v>135</v>
      </c>
      <c r="P2157">
        <f t="shared" si="145"/>
        <v>51.96</v>
      </c>
      <c r="Q2157" s="11" t="s">
        <v>8327</v>
      </c>
      <c r="R2157" t="s">
        <v>8328</v>
      </c>
      <c r="S2157" s="15">
        <f t="shared" si="146"/>
        <v>41205.198321759257</v>
      </c>
      <c r="T2157" s="15">
        <f t="shared" si="147"/>
        <v>41240.5</v>
      </c>
    </row>
    <row r="2158" spans="1:20" ht="48" x14ac:dyDescent="0.2">
      <c r="A2158">
        <v>877</v>
      </c>
      <c r="B2158" s="9" t="s">
        <v>878</v>
      </c>
      <c r="C2158" s="3" t="s">
        <v>4987</v>
      </c>
      <c r="D2158" s="5">
        <v>2000</v>
      </c>
      <c r="E2158" s="7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>
        <f t="shared" si="144"/>
        <v>68</v>
      </c>
      <c r="P2158">
        <f t="shared" si="145"/>
        <v>46.59</v>
      </c>
      <c r="Q2158" s="11" t="s">
        <v>8327</v>
      </c>
      <c r="R2158" t="s">
        <v>8350</v>
      </c>
      <c r="S2158" s="15">
        <f t="shared" si="146"/>
        <v>41597.788888888892</v>
      </c>
      <c r="T2158" s="15">
        <f t="shared" si="147"/>
        <v>41627.788888888892</v>
      </c>
    </row>
    <row r="2159" spans="1:20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1" t="s">
        <v>8327</v>
      </c>
      <c r="R2159" t="s">
        <v>8328</v>
      </c>
      <c r="S2159" s="15">
        <f t="shared" si="146"/>
        <v>40718.839537037034</v>
      </c>
      <c r="T2159" s="15">
        <f t="shared" si="147"/>
        <v>40748.839537037034</v>
      </c>
    </row>
    <row r="2160" spans="1:20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1" t="s">
        <v>8319</v>
      </c>
      <c r="R2160" t="s">
        <v>8345</v>
      </c>
      <c r="S2160" s="15">
        <f t="shared" si="146"/>
        <v>41983.110995370371</v>
      </c>
      <c r="T2160" s="15">
        <f t="shared" si="147"/>
        <v>42023.110995370371</v>
      </c>
    </row>
    <row r="2161" spans="1:21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1" t="s">
        <v>8327</v>
      </c>
      <c r="R2161" t="s">
        <v>8336</v>
      </c>
      <c r="S2161" s="15">
        <f t="shared" si="146"/>
        <v>41694.391840277778</v>
      </c>
      <c r="T2161" s="15">
        <f t="shared" si="147"/>
        <v>41708.583333333336</v>
      </c>
    </row>
    <row r="2162" spans="1:21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1" t="s">
        <v>8311</v>
      </c>
      <c r="R2162" t="s">
        <v>8333</v>
      </c>
      <c r="S2162" s="15">
        <f t="shared" si="146"/>
        <v>41309.11791666667</v>
      </c>
      <c r="T2162" s="15">
        <f t="shared" si="147"/>
        <v>41344</v>
      </c>
    </row>
    <row r="2163" spans="1:21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1" t="s">
        <v>8323</v>
      </c>
      <c r="R2163" t="s">
        <v>8326</v>
      </c>
      <c r="S2163" s="15">
        <f t="shared" si="146"/>
        <v>42695.7105787037</v>
      </c>
      <c r="T2163" s="15">
        <f t="shared" si="147"/>
        <v>42725.7105787037</v>
      </c>
    </row>
    <row r="2164" spans="1:21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1" t="s">
        <v>8308</v>
      </c>
      <c r="R2164" t="s">
        <v>8315</v>
      </c>
      <c r="S2164" s="15">
        <f t="shared" si="146"/>
        <v>42082.069560185191</v>
      </c>
      <c r="T2164" s="15">
        <f t="shared" si="147"/>
        <v>42112.069560185191</v>
      </c>
    </row>
    <row r="2165" spans="1:21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1" t="s">
        <v>8308</v>
      </c>
      <c r="R2165" t="s">
        <v>8310</v>
      </c>
      <c r="S2165" s="15">
        <f t="shared" si="146"/>
        <v>42451.698449074072</v>
      </c>
      <c r="T2165" s="15">
        <f t="shared" si="147"/>
        <v>42486.288194444445</v>
      </c>
    </row>
    <row r="2166" spans="1:21" ht="48" x14ac:dyDescent="0.2">
      <c r="A2166">
        <v>2800</v>
      </c>
      <c r="B2166" s="9" t="s">
        <v>2800</v>
      </c>
      <c r="C2166" s="3" t="s">
        <v>6910</v>
      </c>
      <c r="D2166" s="5">
        <v>1000</v>
      </c>
      <c r="E2166" s="7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>
        <f t="shared" si="144"/>
        <v>133</v>
      </c>
      <c r="P2166">
        <f t="shared" si="145"/>
        <v>42.9</v>
      </c>
      <c r="Q2166" s="11" t="s">
        <v>8323</v>
      </c>
      <c r="R2166" t="s">
        <v>8326</v>
      </c>
      <c r="S2166" s="15">
        <f t="shared" si="146"/>
        <v>41948.552847222221</v>
      </c>
      <c r="T2166" s="15">
        <f t="shared" si="147"/>
        <v>42008.552847222221</v>
      </c>
    </row>
    <row r="2167" spans="1:21" ht="16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44"/>
        <v>116</v>
      </c>
      <c r="P2167">
        <f t="shared" si="145"/>
        <v>44.33</v>
      </c>
      <c r="Q2167" s="11" t="s">
        <v>8323</v>
      </c>
      <c r="R2167" t="s">
        <v>8326</v>
      </c>
      <c r="S2167" s="15">
        <f t="shared" si="146"/>
        <v>42155.920219907406</v>
      </c>
      <c r="T2167" s="15">
        <f t="shared" si="147"/>
        <v>42176.888888888891</v>
      </c>
    </row>
    <row r="2168" spans="1:21" ht="32" x14ac:dyDescent="0.2">
      <c r="A2168">
        <v>1741</v>
      </c>
      <c r="B2168" s="9" t="s">
        <v>1742</v>
      </c>
      <c r="C2168" s="3" t="s">
        <v>5851</v>
      </c>
      <c r="D2168" s="5">
        <v>1200</v>
      </c>
      <c r="E2168" s="7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>
        <f t="shared" si="144"/>
        <v>111</v>
      </c>
      <c r="P2168">
        <f t="shared" si="145"/>
        <v>25.58</v>
      </c>
      <c r="Q2168" s="11" t="s">
        <v>8313</v>
      </c>
      <c r="R2168" t="s">
        <v>8314</v>
      </c>
      <c r="S2168" s="15">
        <f t="shared" si="146"/>
        <v>42120.628136574072</v>
      </c>
      <c r="T2168" s="15">
        <f t="shared" si="147"/>
        <v>42165.628136574072</v>
      </c>
    </row>
    <row r="2169" spans="1:21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1" t="s">
        <v>8323</v>
      </c>
      <c r="R2169" t="s">
        <v>8335</v>
      </c>
      <c r="S2169" s="15">
        <f t="shared" si="146"/>
        <v>42193.813530092593</v>
      </c>
      <c r="T2169" s="15">
        <f t="shared" si="147"/>
        <v>42218.813530092593</v>
      </c>
      <c r="U2169">
        <f>YEAR(S2169)</f>
        <v>2015</v>
      </c>
    </row>
    <row r="2170" spans="1:21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1" t="s">
        <v>8323</v>
      </c>
      <c r="R2170" t="s">
        <v>8335</v>
      </c>
      <c r="S2170" s="15">
        <f t="shared" si="146"/>
        <v>42403.035567129627</v>
      </c>
      <c r="T2170" s="15">
        <f t="shared" si="147"/>
        <v>42462.993900462956</v>
      </c>
    </row>
    <row r="2171" spans="1:21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1" t="s">
        <v>8323</v>
      </c>
      <c r="R2171" t="s">
        <v>8324</v>
      </c>
      <c r="S2171" s="15">
        <f t="shared" si="146"/>
        <v>42464.958912037036</v>
      </c>
      <c r="T2171" s="15">
        <f t="shared" si="147"/>
        <v>42494.958912037036</v>
      </c>
    </row>
    <row r="2172" spans="1:21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1" t="s">
        <v>8327</v>
      </c>
      <c r="R2172" t="s">
        <v>8338</v>
      </c>
      <c r="S2172" s="15">
        <f t="shared" si="146"/>
        <v>40987.890740740739</v>
      </c>
      <c r="T2172" s="15">
        <f t="shared" si="147"/>
        <v>41017.890740740739</v>
      </c>
    </row>
    <row r="2173" spans="1:21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1" t="s">
        <v>8323</v>
      </c>
      <c r="R2173" t="s">
        <v>8326</v>
      </c>
      <c r="S2173" s="15">
        <f t="shared" si="146"/>
        <v>42018.94159722222</v>
      </c>
      <c r="T2173" s="15">
        <f t="shared" si="147"/>
        <v>42047.291666666672</v>
      </c>
    </row>
    <row r="2174" spans="1:21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1" t="s">
        <v>8323</v>
      </c>
      <c r="R2174" t="s">
        <v>8326</v>
      </c>
      <c r="S2174" s="15">
        <f t="shared" si="146"/>
        <v>42221.656782407401</v>
      </c>
      <c r="T2174" s="15">
        <f t="shared" si="147"/>
        <v>42281.656782407401</v>
      </c>
    </row>
    <row r="2175" spans="1:21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1" t="s">
        <v>8323</v>
      </c>
      <c r="R2175" t="s">
        <v>8326</v>
      </c>
      <c r="S2175" s="15">
        <f t="shared" si="146"/>
        <v>42463.81385416667</v>
      </c>
      <c r="T2175" s="15">
        <f t="shared" si="147"/>
        <v>42494.165972222225</v>
      </c>
    </row>
    <row r="2176" spans="1:21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1" t="s">
        <v>8308</v>
      </c>
      <c r="R2176" t="s">
        <v>8310</v>
      </c>
      <c r="S2176" s="15">
        <f t="shared" si="146"/>
        <v>42696.37572916667</v>
      </c>
      <c r="T2176" s="15">
        <f t="shared" si="147"/>
        <v>42726.37572916667</v>
      </c>
    </row>
    <row r="2177" spans="1:20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1" t="s">
        <v>8323</v>
      </c>
      <c r="R2177" t="s">
        <v>8326</v>
      </c>
      <c r="S2177" s="15">
        <f t="shared" si="146"/>
        <v>42543.788564814815</v>
      </c>
      <c r="T2177" s="15">
        <f t="shared" si="147"/>
        <v>42573.788564814815</v>
      </c>
    </row>
    <row r="2178" spans="1:20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4"/>
        <v>65</v>
      </c>
      <c r="P2178">
        <f t="shared" si="145"/>
        <v>118.36</v>
      </c>
      <c r="Q2178" s="11" t="s">
        <v>8327</v>
      </c>
      <c r="R2178" t="s">
        <v>8330</v>
      </c>
      <c r="S2178" s="15">
        <f t="shared" si="146"/>
        <v>42021.139733796299</v>
      </c>
      <c r="T2178" s="15">
        <f t="shared" si="147"/>
        <v>42051.139733796299</v>
      </c>
    </row>
    <row r="2179" spans="1:20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8">ROUND(E2179/D2179*100,0)</f>
        <v>100</v>
      </c>
      <c r="P2179">
        <f t="shared" ref="P2179:P2242" si="149">IFERROR(ROUND(E2179/L2179,2),0)</f>
        <v>50.04</v>
      </c>
      <c r="Q2179" s="11" t="s">
        <v>8327</v>
      </c>
      <c r="R2179" t="s">
        <v>8331</v>
      </c>
      <c r="S2179" s="15">
        <f t="shared" ref="S2179:S2242" si="150">(((J2179/60)/60)/24)+DATE(1970,1,1)</f>
        <v>41827.906689814816</v>
      </c>
      <c r="T2179" s="15">
        <f t="shared" ref="T2179:T2242" si="151">(((I2179/60)/60)/24)+DATE(1970,1,1)</f>
        <v>41848.041666666664</v>
      </c>
    </row>
    <row r="2180" spans="1:20" ht="48" x14ac:dyDescent="0.2">
      <c r="A2180">
        <v>3149</v>
      </c>
      <c r="B2180" s="9" t="s">
        <v>3149</v>
      </c>
      <c r="C2180" s="3" t="s">
        <v>7259</v>
      </c>
      <c r="D2180" s="5">
        <v>1250</v>
      </c>
      <c r="E2180" s="7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 t="shared" si="148"/>
        <v>104</v>
      </c>
      <c r="P2180">
        <f t="shared" si="149"/>
        <v>52</v>
      </c>
      <c r="Q2180" s="11" t="s">
        <v>8323</v>
      </c>
      <c r="R2180" t="s">
        <v>8326</v>
      </c>
      <c r="S2180" s="15">
        <f t="shared" si="150"/>
        <v>41226.017361111109</v>
      </c>
      <c r="T2180" s="15">
        <f t="shared" si="151"/>
        <v>41250.083333333336</v>
      </c>
    </row>
    <row r="2181" spans="1:20" ht="48" x14ac:dyDescent="0.2">
      <c r="A2181">
        <v>205</v>
      </c>
      <c r="B2181" s="9" t="s">
        <v>207</v>
      </c>
      <c r="C2181" s="3" t="s">
        <v>4315</v>
      </c>
      <c r="D2181" s="5">
        <v>8000</v>
      </c>
      <c r="E2181" s="7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 t="shared" si="148"/>
        <v>16</v>
      </c>
      <c r="P2181">
        <f t="shared" si="149"/>
        <v>76.47</v>
      </c>
      <c r="Q2181" s="11" t="s">
        <v>8321</v>
      </c>
      <c r="R2181" t="s">
        <v>8325</v>
      </c>
      <c r="S2181" s="15">
        <f t="shared" si="150"/>
        <v>42248.632199074069</v>
      </c>
      <c r="T2181" s="15">
        <f t="shared" si="151"/>
        <v>42283.632199074069</v>
      </c>
    </row>
    <row r="2182" spans="1:20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1" t="s">
        <v>8321</v>
      </c>
      <c r="R2182" t="s">
        <v>8325</v>
      </c>
      <c r="S2182" s="15">
        <f t="shared" si="150"/>
        <v>41855.777905092589</v>
      </c>
      <c r="T2182" s="15">
        <f t="shared" si="151"/>
        <v>41880.777905092589</v>
      </c>
    </row>
    <row r="2183" spans="1:20" ht="48" x14ac:dyDescent="0.2">
      <c r="A2183">
        <v>3703</v>
      </c>
      <c r="B2183" s="9" t="s">
        <v>3700</v>
      </c>
      <c r="C2183" s="3" t="s">
        <v>7813</v>
      </c>
      <c r="D2183" s="5">
        <v>1050</v>
      </c>
      <c r="E2183" s="7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48"/>
        <v>123</v>
      </c>
      <c r="P2183">
        <f t="shared" si="149"/>
        <v>43.2</v>
      </c>
      <c r="Q2183" s="11" t="s">
        <v>8323</v>
      </c>
      <c r="R2183" t="s">
        <v>8326</v>
      </c>
      <c r="S2183" s="15">
        <f t="shared" si="150"/>
        <v>42556.504490740743</v>
      </c>
      <c r="T2183" s="15">
        <f t="shared" si="151"/>
        <v>42595.290972222225</v>
      </c>
    </row>
    <row r="2184" spans="1:20" ht="48" x14ac:dyDescent="0.2">
      <c r="A2184">
        <v>3075</v>
      </c>
      <c r="B2184" s="9" t="s">
        <v>3075</v>
      </c>
      <c r="C2184" s="3" t="s">
        <v>7185</v>
      </c>
      <c r="D2184" s="5">
        <v>15000</v>
      </c>
      <c r="E2184" s="7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48"/>
        <v>9</v>
      </c>
      <c r="P2184">
        <f t="shared" si="149"/>
        <v>64.8</v>
      </c>
      <c r="Q2184" s="11" t="s">
        <v>8323</v>
      </c>
      <c r="R2184" t="s">
        <v>8324</v>
      </c>
      <c r="S2184" s="15">
        <f t="shared" si="150"/>
        <v>42551.102314814809</v>
      </c>
      <c r="T2184" s="15">
        <f t="shared" si="151"/>
        <v>42601.102314814809</v>
      </c>
    </row>
    <row r="2185" spans="1:20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1" t="s">
        <v>8321</v>
      </c>
      <c r="R2185" t="s">
        <v>8337</v>
      </c>
      <c r="S2185" s="15">
        <f t="shared" si="150"/>
        <v>42110.153043981481</v>
      </c>
      <c r="T2185" s="15">
        <f t="shared" si="151"/>
        <v>42155.153043981481</v>
      </c>
    </row>
    <row r="2186" spans="1:20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1" t="s">
        <v>8323</v>
      </c>
      <c r="R2186" t="s">
        <v>8324</v>
      </c>
      <c r="S2186" s="15">
        <f t="shared" si="150"/>
        <v>42783.459398148145</v>
      </c>
      <c r="T2186" s="15">
        <f t="shared" si="151"/>
        <v>42797.459398148145</v>
      </c>
    </row>
    <row r="2187" spans="1:20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1" t="s">
        <v>8327</v>
      </c>
      <c r="R2187" t="s">
        <v>8350</v>
      </c>
      <c r="S2187" s="15">
        <f t="shared" si="150"/>
        <v>41276.496840277774</v>
      </c>
      <c r="T2187" s="15">
        <f t="shared" si="151"/>
        <v>41309.496840277774</v>
      </c>
    </row>
    <row r="2188" spans="1:20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1" t="s">
        <v>8327</v>
      </c>
      <c r="R2188" t="s">
        <v>8328</v>
      </c>
      <c r="S2188" s="15">
        <f t="shared" si="150"/>
        <v>41088.691493055558</v>
      </c>
      <c r="T2188" s="15">
        <f t="shared" si="151"/>
        <v>41133.691493055558</v>
      </c>
    </row>
    <row r="2189" spans="1:20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1" t="s">
        <v>8321</v>
      </c>
      <c r="R2189" t="s">
        <v>8322</v>
      </c>
      <c r="S2189" s="15">
        <f t="shared" si="150"/>
        <v>42113.981446759266</v>
      </c>
      <c r="T2189" s="15">
        <f t="shared" si="151"/>
        <v>42173.981446759266</v>
      </c>
    </row>
    <row r="2190" spans="1:20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1" t="s">
        <v>8323</v>
      </c>
      <c r="R2190" t="s">
        <v>8335</v>
      </c>
      <c r="S2190" s="15">
        <f t="shared" si="150"/>
        <v>41912.650729166664</v>
      </c>
      <c r="T2190" s="15">
        <f t="shared" si="151"/>
        <v>41925.207638888889</v>
      </c>
    </row>
    <row r="2191" spans="1:20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1" t="s">
        <v>8323</v>
      </c>
      <c r="R2191" t="s">
        <v>8326</v>
      </c>
      <c r="S2191" s="15">
        <f t="shared" si="150"/>
        <v>42521.654328703706</v>
      </c>
      <c r="T2191" s="15">
        <f t="shared" si="151"/>
        <v>42551.654328703706</v>
      </c>
    </row>
    <row r="2192" spans="1:20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1" t="s">
        <v>8323</v>
      </c>
      <c r="R2192" t="s">
        <v>8335</v>
      </c>
      <c r="S2192" s="15">
        <f t="shared" si="150"/>
        <v>42450.88282407407</v>
      </c>
      <c r="T2192" s="15">
        <f t="shared" si="151"/>
        <v>42480.88282407407</v>
      </c>
    </row>
    <row r="2193" spans="1:20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1" t="s">
        <v>8323</v>
      </c>
      <c r="R2193" t="s">
        <v>8326</v>
      </c>
      <c r="S2193" s="15">
        <f t="shared" si="150"/>
        <v>42443.802361111113</v>
      </c>
      <c r="T2193" s="15">
        <f t="shared" si="151"/>
        <v>42473.802361111113</v>
      </c>
    </row>
    <row r="2194" spans="1:20" ht="48" x14ac:dyDescent="0.2">
      <c r="A2194">
        <v>2333</v>
      </c>
      <c r="B2194" s="9" t="s">
        <v>2334</v>
      </c>
      <c r="C2194" s="3" t="s">
        <v>6443</v>
      </c>
      <c r="D2194" s="5">
        <v>600</v>
      </c>
      <c r="E2194" s="7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 t="shared" si="148"/>
        <v>212</v>
      </c>
      <c r="P2194">
        <f t="shared" si="149"/>
        <v>13.54</v>
      </c>
      <c r="Q2194" s="11" t="s">
        <v>8319</v>
      </c>
      <c r="R2194" t="s">
        <v>8320</v>
      </c>
      <c r="S2194" s="15">
        <f t="shared" si="150"/>
        <v>41767.650347222225</v>
      </c>
      <c r="T2194" s="15">
        <f t="shared" si="151"/>
        <v>41788.743055555555</v>
      </c>
    </row>
    <row r="2195" spans="1:20" ht="48" x14ac:dyDescent="0.2">
      <c r="A2195">
        <v>814</v>
      </c>
      <c r="B2195" s="9" t="s">
        <v>815</v>
      </c>
      <c r="C2195" s="3" t="s">
        <v>4924</v>
      </c>
      <c r="D2195" s="5">
        <v>1000</v>
      </c>
      <c r="E2195" s="7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48"/>
        <v>127</v>
      </c>
      <c r="P2195">
        <f t="shared" si="149"/>
        <v>45.46</v>
      </c>
      <c r="Q2195" s="11" t="s">
        <v>8327</v>
      </c>
      <c r="R2195" t="s">
        <v>8331</v>
      </c>
      <c r="S2195" s="15">
        <f t="shared" si="150"/>
        <v>40679.743067129632</v>
      </c>
      <c r="T2195" s="15">
        <f t="shared" si="151"/>
        <v>40694.75277777778</v>
      </c>
    </row>
    <row r="2196" spans="1:20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1" t="s">
        <v>8323</v>
      </c>
      <c r="R2196" t="s">
        <v>8324</v>
      </c>
      <c r="S2196" s="15">
        <f t="shared" si="150"/>
        <v>42228.044664351852</v>
      </c>
      <c r="T2196" s="15">
        <f t="shared" si="151"/>
        <v>42258.044664351852</v>
      </c>
    </row>
    <row r="2197" spans="1:20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1" t="s">
        <v>8327</v>
      </c>
      <c r="R2197" t="s">
        <v>8328</v>
      </c>
      <c r="S2197" s="15">
        <f t="shared" si="150"/>
        <v>41402.558819444443</v>
      </c>
      <c r="T2197" s="15">
        <f t="shared" si="151"/>
        <v>41462.558819444443</v>
      </c>
    </row>
    <row r="2198" spans="1:20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1" t="s">
        <v>8327</v>
      </c>
      <c r="R2198" t="s">
        <v>8328</v>
      </c>
      <c r="S2198" s="15">
        <f t="shared" si="150"/>
        <v>41145.719305555554</v>
      </c>
      <c r="T2198" s="15">
        <f t="shared" si="151"/>
        <v>41175.719305555554</v>
      </c>
    </row>
    <row r="2199" spans="1:20" ht="32" x14ac:dyDescent="0.2">
      <c r="A2199">
        <v>3692</v>
      </c>
      <c r="B2199" s="9" t="s">
        <v>3689</v>
      </c>
      <c r="C2199" s="3" t="s">
        <v>7802</v>
      </c>
      <c r="D2199" s="5">
        <v>1000</v>
      </c>
      <c r="E2199" s="7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 t="shared" si="148"/>
        <v>126</v>
      </c>
      <c r="P2199">
        <f t="shared" si="149"/>
        <v>74.12</v>
      </c>
      <c r="Q2199" s="11" t="s">
        <v>8323</v>
      </c>
      <c r="R2199" t="s">
        <v>8326</v>
      </c>
      <c r="S2199" s="15">
        <f t="shared" si="150"/>
        <v>41891.96503472222</v>
      </c>
      <c r="T2199" s="15">
        <f t="shared" si="151"/>
        <v>41901</v>
      </c>
    </row>
    <row r="2200" spans="1:20" ht="48" x14ac:dyDescent="0.2">
      <c r="A2200">
        <v>3541</v>
      </c>
      <c r="B2200" s="9" t="s">
        <v>3540</v>
      </c>
      <c r="C2200" s="3" t="s">
        <v>7651</v>
      </c>
      <c r="D2200" s="5">
        <v>1200</v>
      </c>
      <c r="E2200" s="7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 t="shared" si="148"/>
        <v>105</v>
      </c>
      <c r="P2200">
        <f t="shared" si="149"/>
        <v>39.380000000000003</v>
      </c>
      <c r="Q2200" s="11" t="s">
        <v>8323</v>
      </c>
      <c r="R2200" t="s">
        <v>8326</v>
      </c>
      <c r="S2200" s="15">
        <f t="shared" si="150"/>
        <v>42222.730034722219</v>
      </c>
      <c r="T2200" s="15">
        <f t="shared" si="151"/>
        <v>42247.730034722219</v>
      </c>
    </row>
    <row r="2201" spans="1:20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1" t="s">
        <v>8323</v>
      </c>
      <c r="R2201" t="s">
        <v>8326</v>
      </c>
      <c r="S2201" s="15">
        <f t="shared" si="150"/>
        <v>42608.36583333333</v>
      </c>
      <c r="T2201" s="15">
        <f t="shared" si="151"/>
        <v>42638.36583333333</v>
      </c>
    </row>
    <row r="2202" spans="1:20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1" t="s">
        <v>8323</v>
      </c>
      <c r="R2202" t="s">
        <v>8326</v>
      </c>
      <c r="S2202" s="15">
        <f t="shared" si="150"/>
        <v>42375.114988425921</v>
      </c>
      <c r="T2202" s="15">
        <f t="shared" si="151"/>
        <v>42420.114988425921</v>
      </c>
    </row>
    <row r="2203" spans="1:20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1" t="s">
        <v>8327</v>
      </c>
      <c r="R2203" t="s">
        <v>8328</v>
      </c>
      <c r="S2203" s="15">
        <f t="shared" si="150"/>
        <v>40970.750034722223</v>
      </c>
      <c r="T2203" s="15">
        <f t="shared" si="151"/>
        <v>41030.708368055559</v>
      </c>
    </row>
    <row r="2204" spans="1:20" ht="48" x14ac:dyDescent="0.2">
      <c r="A2204">
        <v>3226</v>
      </c>
      <c r="B2204" s="9" t="s">
        <v>3226</v>
      </c>
      <c r="C2204" s="3" t="s">
        <v>7336</v>
      </c>
      <c r="D2204" s="5">
        <v>1200</v>
      </c>
      <c r="E2204" s="7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 t="shared" si="148"/>
        <v>104</v>
      </c>
      <c r="P2204">
        <f t="shared" si="149"/>
        <v>59.52</v>
      </c>
      <c r="Q2204" s="11" t="s">
        <v>8323</v>
      </c>
      <c r="R2204" t="s">
        <v>8326</v>
      </c>
      <c r="S2204" s="15">
        <f t="shared" si="150"/>
        <v>42277.583472222221</v>
      </c>
      <c r="T2204" s="15">
        <f t="shared" si="151"/>
        <v>42307.583472222221</v>
      </c>
    </row>
    <row r="2205" spans="1:20" ht="32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48"/>
        <v>100</v>
      </c>
      <c r="P2205">
        <f t="shared" si="149"/>
        <v>62.5</v>
      </c>
      <c r="Q2205" s="11" t="s">
        <v>8323</v>
      </c>
      <c r="R2205" t="s">
        <v>8326</v>
      </c>
      <c r="S2205" s="15">
        <f t="shared" si="150"/>
        <v>41788.58997685185</v>
      </c>
      <c r="T2205" s="15">
        <f t="shared" si="151"/>
        <v>41818.58997685185</v>
      </c>
    </row>
    <row r="2206" spans="1:20" ht="48" x14ac:dyDescent="0.2">
      <c r="A2206">
        <v>463</v>
      </c>
      <c r="B2206" s="9" t="s">
        <v>464</v>
      </c>
      <c r="C2206" s="3" t="s">
        <v>4573</v>
      </c>
      <c r="D2206" s="5">
        <v>55000</v>
      </c>
      <c r="E2206" s="7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 t="shared" si="148"/>
        <v>2</v>
      </c>
      <c r="P2206">
        <f t="shared" si="149"/>
        <v>113.64</v>
      </c>
      <c r="Q2206" s="11" t="s">
        <v>8321</v>
      </c>
      <c r="R2206" t="s">
        <v>8339</v>
      </c>
      <c r="S2206" s="15">
        <f t="shared" si="150"/>
        <v>40750.710104166668</v>
      </c>
      <c r="T2206" s="15">
        <f t="shared" si="151"/>
        <v>40810.710104166668</v>
      </c>
    </row>
    <row r="2207" spans="1:20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1" t="s">
        <v>8323</v>
      </c>
      <c r="R2207" t="s">
        <v>8326</v>
      </c>
      <c r="S2207" s="15">
        <f t="shared" si="150"/>
        <v>42360.887835648144</v>
      </c>
      <c r="T2207" s="15">
        <f t="shared" si="151"/>
        <v>42390.887835648144</v>
      </c>
    </row>
    <row r="2208" spans="1:20" ht="48" x14ac:dyDescent="0.2">
      <c r="A2208">
        <v>3399</v>
      </c>
      <c r="B2208" s="9" t="s">
        <v>3398</v>
      </c>
      <c r="C2208" s="3" t="s">
        <v>7509</v>
      </c>
      <c r="D2208" s="5">
        <v>1200</v>
      </c>
      <c r="E2208" s="7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48"/>
        <v>104</v>
      </c>
      <c r="P2208">
        <f t="shared" si="149"/>
        <v>27.07</v>
      </c>
      <c r="Q2208" s="11" t="s">
        <v>8323</v>
      </c>
      <c r="R2208" t="s">
        <v>8326</v>
      </c>
      <c r="S2208" s="15">
        <f t="shared" si="150"/>
        <v>42026.920428240745</v>
      </c>
      <c r="T2208" s="15">
        <f t="shared" si="151"/>
        <v>42056.920428240745</v>
      </c>
    </row>
    <row r="2209" spans="1:20" ht="48" x14ac:dyDescent="0.2">
      <c r="A2209">
        <v>633</v>
      </c>
      <c r="B2209" s="9" t="s">
        <v>634</v>
      </c>
      <c r="C2209" s="3" t="s">
        <v>4743</v>
      </c>
      <c r="D2209" s="5">
        <v>10000</v>
      </c>
      <c r="E2209" s="7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48"/>
        <v>12</v>
      </c>
      <c r="P2209">
        <f t="shared" si="149"/>
        <v>49.8</v>
      </c>
      <c r="Q2209" s="11" t="s">
        <v>8308</v>
      </c>
      <c r="R2209" t="s">
        <v>8342</v>
      </c>
      <c r="S2209" s="15">
        <f t="shared" si="150"/>
        <v>42507.29932870371</v>
      </c>
      <c r="T2209" s="15">
        <f t="shared" si="151"/>
        <v>42538.958333333328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1" t="s">
        <v>8323</v>
      </c>
      <c r="R2210" t="s">
        <v>8335</v>
      </c>
      <c r="S2210" s="15">
        <f t="shared" si="150"/>
        <v>42682.67768518519</v>
      </c>
      <c r="T2210" s="15">
        <f t="shared" si="151"/>
        <v>42712.67768518519</v>
      </c>
    </row>
    <row r="2211" spans="1:20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1" t="s">
        <v>8321</v>
      </c>
      <c r="R2211" t="s">
        <v>8332</v>
      </c>
      <c r="S2211" s="15">
        <f t="shared" si="150"/>
        <v>42175.816365740742</v>
      </c>
      <c r="T2211" s="15">
        <f t="shared" si="151"/>
        <v>42205.816365740742</v>
      </c>
    </row>
    <row r="2212" spans="1:20" ht="48" x14ac:dyDescent="0.2">
      <c r="A2212">
        <v>3591</v>
      </c>
      <c r="B2212" s="9" t="s">
        <v>3590</v>
      </c>
      <c r="C2212" s="3" t="s">
        <v>7701</v>
      </c>
      <c r="D2212" s="5">
        <v>700</v>
      </c>
      <c r="E2212" s="7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>
        <f t="shared" si="148"/>
        <v>175</v>
      </c>
      <c r="P2212">
        <f t="shared" si="149"/>
        <v>68.06</v>
      </c>
      <c r="Q2212" s="11" t="s">
        <v>8323</v>
      </c>
      <c r="R2212" t="s">
        <v>8326</v>
      </c>
      <c r="S2212" s="15">
        <f t="shared" si="150"/>
        <v>42003.948425925926</v>
      </c>
      <c r="T2212" s="15">
        <f t="shared" si="151"/>
        <v>42028.207638888889</v>
      </c>
    </row>
    <row r="2213" spans="1:20" ht="48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48"/>
        <v>102</v>
      </c>
      <c r="P2213">
        <f t="shared" si="149"/>
        <v>42.24</v>
      </c>
      <c r="Q2213" s="11" t="s">
        <v>8327</v>
      </c>
      <c r="R2213" t="s">
        <v>8328</v>
      </c>
      <c r="S2213" s="15">
        <f t="shared" si="150"/>
        <v>41925.906689814816</v>
      </c>
      <c r="T2213" s="15">
        <f t="shared" si="151"/>
        <v>41955.94835648148</v>
      </c>
    </row>
    <row r="2214" spans="1:20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8"/>
        <v>4</v>
      </c>
      <c r="P2214">
        <f t="shared" si="149"/>
        <v>175</v>
      </c>
      <c r="Q2214" s="11" t="s">
        <v>8323</v>
      </c>
      <c r="R2214" t="s">
        <v>8326</v>
      </c>
      <c r="S2214" s="15">
        <f t="shared" si="150"/>
        <v>42508.179965277777</v>
      </c>
      <c r="T2214" s="15">
        <f t="shared" si="151"/>
        <v>42568.179965277777</v>
      </c>
    </row>
    <row r="2215" spans="1:20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1" t="s">
        <v>8319</v>
      </c>
      <c r="R2215" t="s">
        <v>8345</v>
      </c>
      <c r="S2215" s="15">
        <f t="shared" si="150"/>
        <v>42252.277615740735</v>
      </c>
      <c r="T2215" s="15">
        <f t="shared" si="151"/>
        <v>42282.277615740735</v>
      </c>
    </row>
    <row r="2216" spans="1:20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1" t="s">
        <v>8323</v>
      </c>
      <c r="R2216" t="s">
        <v>8326</v>
      </c>
      <c r="S2216" s="15">
        <f t="shared" si="150"/>
        <v>40644.159259259257</v>
      </c>
      <c r="T2216" s="15">
        <f t="shared" si="151"/>
        <v>40666.165972222225</v>
      </c>
    </row>
    <row r="2217" spans="1:20" ht="48" x14ac:dyDescent="0.2">
      <c r="A2217">
        <v>3537</v>
      </c>
      <c r="B2217" s="9" t="s">
        <v>3536</v>
      </c>
      <c r="C2217" s="3" t="s">
        <v>7647</v>
      </c>
      <c r="D2217" s="5">
        <v>675</v>
      </c>
      <c r="E2217" s="7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 t="shared" si="148"/>
        <v>180</v>
      </c>
      <c r="P2217">
        <f t="shared" si="149"/>
        <v>43.5</v>
      </c>
      <c r="Q2217" s="11" t="s">
        <v>8323</v>
      </c>
      <c r="R2217" t="s">
        <v>8326</v>
      </c>
      <c r="S2217" s="15">
        <f t="shared" si="150"/>
        <v>41923.354351851849</v>
      </c>
      <c r="T2217" s="15">
        <f t="shared" si="151"/>
        <v>41960.332638888889</v>
      </c>
    </row>
    <row r="2218" spans="1:20" ht="48" x14ac:dyDescent="0.2">
      <c r="A2218">
        <v>2962</v>
      </c>
      <c r="B2218" s="9" t="s">
        <v>2962</v>
      </c>
      <c r="C2218" s="3" t="s">
        <v>7072</v>
      </c>
      <c r="D2218" s="5">
        <v>1000</v>
      </c>
      <c r="E2218" s="7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 t="shared" si="148"/>
        <v>122</v>
      </c>
      <c r="P2218">
        <f t="shared" si="149"/>
        <v>60.9</v>
      </c>
      <c r="Q2218" s="11" t="s">
        <v>8323</v>
      </c>
      <c r="R2218" t="s">
        <v>8326</v>
      </c>
      <c r="S2218" s="15">
        <f t="shared" si="150"/>
        <v>42036.24428240741</v>
      </c>
      <c r="T2218" s="15">
        <f t="shared" si="151"/>
        <v>42064.290972222225</v>
      </c>
    </row>
    <row r="2219" spans="1:20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8"/>
        <v>5</v>
      </c>
      <c r="P2219">
        <f t="shared" si="149"/>
        <v>71.59</v>
      </c>
      <c r="Q2219" s="11" t="s">
        <v>8316</v>
      </c>
      <c r="R2219" t="s">
        <v>8344</v>
      </c>
      <c r="S2219" s="15">
        <f t="shared" si="150"/>
        <v>42328.779224537036</v>
      </c>
      <c r="T2219" s="15">
        <f t="shared" si="151"/>
        <v>42353.332638888889</v>
      </c>
    </row>
    <row r="2220" spans="1:20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8"/>
        <v>2</v>
      </c>
      <c r="P2220">
        <f t="shared" si="149"/>
        <v>202.83</v>
      </c>
      <c r="Q2220" s="11" t="s">
        <v>8319</v>
      </c>
      <c r="R2220" t="s">
        <v>8345</v>
      </c>
      <c r="S2220" s="15">
        <f t="shared" si="150"/>
        <v>42338.675381944442</v>
      </c>
      <c r="T2220" s="15">
        <f t="shared" si="151"/>
        <v>42368.675381944442</v>
      </c>
    </row>
    <row r="2221" spans="1:20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1" t="s">
        <v>8323</v>
      </c>
      <c r="R2221" t="s">
        <v>8326</v>
      </c>
      <c r="S2221" s="15">
        <f t="shared" si="150"/>
        <v>42011.202581018515</v>
      </c>
      <c r="T2221" s="15">
        <f t="shared" si="151"/>
        <v>42038.185416666667</v>
      </c>
    </row>
    <row r="2222" spans="1:20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1" t="s">
        <v>8327</v>
      </c>
      <c r="R2222" t="s">
        <v>8331</v>
      </c>
      <c r="S2222" s="15">
        <f t="shared" si="150"/>
        <v>41607.83085648148</v>
      </c>
      <c r="T2222" s="15">
        <f t="shared" si="151"/>
        <v>41640.226388888892</v>
      </c>
    </row>
    <row r="2223" spans="1:20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1" t="s">
        <v>8321</v>
      </c>
      <c r="R2223" t="s">
        <v>8322</v>
      </c>
      <c r="S2223" s="15">
        <f t="shared" si="150"/>
        <v>41648.396192129629</v>
      </c>
      <c r="T2223" s="15">
        <f t="shared" si="151"/>
        <v>41678.396192129629</v>
      </c>
    </row>
    <row r="2224" spans="1:20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1" t="s">
        <v>8327</v>
      </c>
      <c r="R2224" t="s">
        <v>8350</v>
      </c>
      <c r="S2224" s="15">
        <f t="shared" si="150"/>
        <v>40088.105393518519</v>
      </c>
      <c r="T2224" s="15">
        <f t="shared" si="151"/>
        <v>40148.207638888889</v>
      </c>
    </row>
    <row r="2225" spans="1:20" ht="48" x14ac:dyDescent="0.2">
      <c r="A2225">
        <v>3343</v>
      </c>
      <c r="B2225" s="9" t="s">
        <v>3343</v>
      </c>
      <c r="C2225" s="3" t="s">
        <v>7453</v>
      </c>
      <c r="D2225" s="5">
        <v>700</v>
      </c>
      <c r="E2225" s="7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>
        <f t="shared" si="148"/>
        <v>171</v>
      </c>
      <c r="P2225">
        <f t="shared" si="149"/>
        <v>52.17</v>
      </c>
      <c r="Q2225" s="11" t="s">
        <v>8323</v>
      </c>
      <c r="R2225" t="s">
        <v>8326</v>
      </c>
      <c r="S2225" s="15">
        <f t="shared" si="150"/>
        <v>42452.916481481487</v>
      </c>
      <c r="T2225" s="15">
        <f t="shared" si="151"/>
        <v>42473.554166666669</v>
      </c>
    </row>
    <row r="2226" spans="1:20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8"/>
        <v>141</v>
      </c>
      <c r="P2226">
        <f t="shared" si="149"/>
        <v>52.17</v>
      </c>
      <c r="Q2226" s="11" t="s">
        <v>8323</v>
      </c>
      <c r="R2226" t="s">
        <v>8326</v>
      </c>
      <c r="S2226" s="15">
        <f t="shared" si="150"/>
        <v>42423.050613425927</v>
      </c>
      <c r="T2226" s="15">
        <f t="shared" si="151"/>
        <v>42443.008946759262</v>
      </c>
    </row>
    <row r="2227" spans="1:20" ht="48" x14ac:dyDescent="0.2">
      <c r="A2227">
        <v>1899</v>
      </c>
      <c r="B2227" s="9" t="s">
        <v>1900</v>
      </c>
      <c r="C2227" s="3" t="s">
        <v>6009</v>
      </c>
      <c r="D2227" s="5">
        <v>900</v>
      </c>
      <c r="E2227" s="7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>
        <f t="shared" si="148"/>
        <v>133</v>
      </c>
      <c r="P2227">
        <f t="shared" si="149"/>
        <v>28.57</v>
      </c>
      <c r="Q2227" s="11" t="s">
        <v>8327</v>
      </c>
      <c r="R2227" t="s">
        <v>8328</v>
      </c>
      <c r="S2227" s="15">
        <f t="shared" si="150"/>
        <v>42058.941736111112</v>
      </c>
      <c r="T2227" s="15">
        <f t="shared" si="151"/>
        <v>42088.90006944444</v>
      </c>
    </row>
    <row r="2228" spans="1:20" ht="32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48"/>
        <v>120</v>
      </c>
      <c r="P2228">
        <f t="shared" si="149"/>
        <v>66.67</v>
      </c>
      <c r="Q2228" s="11" t="s">
        <v>8323</v>
      </c>
      <c r="R2228" t="s">
        <v>8326</v>
      </c>
      <c r="S2228" s="15">
        <f t="shared" si="150"/>
        <v>42026.924976851849</v>
      </c>
      <c r="T2228" s="15">
        <f t="shared" si="151"/>
        <v>42052.207638888889</v>
      </c>
    </row>
    <row r="2229" spans="1:20" ht="32" x14ac:dyDescent="0.2">
      <c r="A2229">
        <v>857</v>
      </c>
      <c r="B2229" s="9" t="s">
        <v>858</v>
      </c>
      <c r="C2229" s="3" t="s">
        <v>4967</v>
      </c>
      <c r="D2229" s="5">
        <v>1200</v>
      </c>
      <c r="E2229" s="7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>
        <f t="shared" si="148"/>
        <v>100</v>
      </c>
      <c r="P2229">
        <f t="shared" si="149"/>
        <v>50</v>
      </c>
      <c r="Q2229" s="11" t="s">
        <v>8327</v>
      </c>
      <c r="R2229" t="s">
        <v>8336</v>
      </c>
      <c r="S2229" s="15">
        <f t="shared" si="150"/>
        <v>42291.581377314811</v>
      </c>
      <c r="T2229" s="15">
        <f t="shared" si="151"/>
        <v>42333.623043981483</v>
      </c>
    </row>
    <row r="2230" spans="1:20" ht="48" x14ac:dyDescent="0.2">
      <c r="A2230">
        <v>1642</v>
      </c>
      <c r="B2230" s="9" t="s">
        <v>1643</v>
      </c>
      <c r="C2230" s="3" t="s">
        <v>5752</v>
      </c>
      <c r="D2230" s="5">
        <v>1200</v>
      </c>
      <c r="E2230" s="7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>
        <f t="shared" si="148"/>
        <v>100</v>
      </c>
      <c r="P2230">
        <f t="shared" si="149"/>
        <v>42.86</v>
      </c>
      <c r="Q2230" s="11" t="s">
        <v>8327</v>
      </c>
      <c r="R2230" t="s">
        <v>8338</v>
      </c>
      <c r="S2230" s="15">
        <f t="shared" si="150"/>
        <v>40688.024618055555</v>
      </c>
      <c r="T2230" s="15">
        <f t="shared" si="151"/>
        <v>40708.024618055555</v>
      </c>
    </row>
    <row r="2231" spans="1:20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8"/>
        <v>100</v>
      </c>
      <c r="P2231">
        <f t="shared" si="149"/>
        <v>31.58</v>
      </c>
      <c r="Q2231" s="11" t="s">
        <v>8323</v>
      </c>
      <c r="R2231" t="s">
        <v>8326</v>
      </c>
      <c r="S2231" s="15">
        <f t="shared" si="150"/>
        <v>41822.90488425926</v>
      </c>
      <c r="T2231" s="15">
        <f t="shared" si="151"/>
        <v>41844.291666666664</v>
      </c>
    </row>
    <row r="2232" spans="1:20" ht="48" x14ac:dyDescent="0.2">
      <c r="A2232">
        <v>3718</v>
      </c>
      <c r="B2232" s="9" t="s">
        <v>3715</v>
      </c>
      <c r="C2232" s="3" t="s">
        <v>7828</v>
      </c>
      <c r="D2232" s="5">
        <v>500</v>
      </c>
      <c r="E2232" s="7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 t="shared" si="148"/>
        <v>239</v>
      </c>
      <c r="P2232">
        <f t="shared" si="149"/>
        <v>26.02</v>
      </c>
      <c r="Q2232" s="11" t="s">
        <v>8323</v>
      </c>
      <c r="R2232" t="s">
        <v>8326</v>
      </c>
      <c r="S2232" s="15">
        <f t="shared" si="150"/>
        <v>42032.716145833328</v>
      </c>
      <c r="T2232" s="15">
        <f t="shared" si="151"/>
        <v>42062.716145833328</v>
      </c>
    </row>
    <row r="2233" spans="1:20" ht="48" x14ac:dyDescent="0.2">
      <c r="A2233">
        <v>2787</v>
      </c>
      <c r="B2233" s="9" t="s">
        <v>2787</v>
      </c>
      <c r="C2233" s="3" t="s">
        <v>6897</v>
      </c>
      <c r="D2233" s="5">
        <v>1000</v>
      </c>
      <c r="E2233" s="7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 t="shared" si="148"/>
        <v>120</v>
      </c>
      <c r="P2233">
        <f t="shared" si="149"/>
        <v>31.5</v>
      </c>
      <c r="Q2233" s="11" t="s">
        <v>8323</v>
      </c>
      <c r="R2233" t="s">
        <v>8326</v>
      </c>
      <c r="S2233" s="15">
        <f t="shared" si="150"/>
        <v>41808.198518518519</v>
      </c>
      <c r="T2233" s="15">
        <f t="shared" si="151"/>
        <v>41838.198518518519</v>
      </c>
    </row>
    <row r="2234" spans="1:20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8"/>
        <v>119</v>
      </c>
      <c r="P2234">
        <f t="shared" si="149"/>
        <v>27.56</v>
      </c>
      <c r="Q2234" s="11" t="s">
        <v>8327</v>
      </c>
      <c r="R2234" t="s">
        <v>8328</v>
      </c>
      <c r="S2234" s="15">
        <f t="shared" si="150"/>
        <v>41025.874201388891</v>
      </c>
      <c r="T2234" s="15">
        <f t="shared" si="151"/>
        <v>41039.708333333336</v>
      </c>
    </row>
    <row r="2235" spans="1:20" ht="48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48"/>
        <v>108</v>
      </c>
      <c r="P2235">
        <f t="shared" si="149"/>
        <v>79</v>
      </c>
      <c r="Q2235" s="11" t="s">
        <v>8323</v>
      </c>
      <c r="R2235" t="s">
        <v>8326</v>
      </c>
      <c r="S2235" s="15">
        <f t="shared" si="150"/>
        <v>41856.715069444443</v>
      </c>
      <c r="T2235" s="15">
        <f t="shared" si="151"/>
        <v>41877.715069444443</v>
      </c>
    </row>
    <row r="2236" spans="1:20" ht="48" x14ac:dyDescent="0.2">
      <c r="A2236">
        <v>3104</v>
      </c>
      <c r="B2236" s="9" t="s">
        <v>3104</v>
      </c>
      <c r="C2236" s="3" t="s">
        <v>7214</v>
      </c>
      <c r="D2236" s="5">
        <v>4000</v>
      </c>
      <c r="E2236" s="7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 t="shared" si="148"/>
        <v>30</v>
      </c>
      <c r="P2236">
        <f t="shared" si="149"/>
        <v>237</v>
      </c>
      <c r="Q2236" s="11" t="s">
        <v>8323</v>
      </c>
      <c r="R2236" t="s">
        <v>8324</v>
      </c>
      <c r="S2236" s="15">
        <f t="shared" si="150"/>
        <v>42006.908692129626</v>
      </c>
      <c r="T2236" s="15">
        <f t="shared" si="151"/>
        <v>42038.083333333328</v>
      </c>
    </row>
    <row r="2237" spans="1:20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1" t="s">
        <v>8323</v>
      </c>
      <c r="R2237" t="s">
        <v>8324</v>
      </c>
      <c r="S2237" s="15">
        <f t="shared" si="150"/>
        <v>42255.619351851856</v>
      </c>
      <c r="T2237" s="15">
        <f t="shared" si="151"/>
        <v>42292.916666666672</v>
      </c>
    </row>
    <row r="2238" spans="1:20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1" t="s">
        <v>8327</v>
      </c>
      <c r="R2238" t="s">
        <v>8331</v>
      </c>
      <c r="S2238" s="15">
        <f t="shared" si="150"/>
        <v>41243.367303240739</v>
      </c>
      <c r="T2238" s="15">
        <f t="shared" si="151"/>
        <v>41283.367303240739</v>
      </c>
    </row>
    <row r="2239" spans="1:20" ht="48" x14ac:dyDescent="0.2">
      <c r="A2239">
        <v>3565</v>
      </c>
      <c r="B2239" s="9" t="s">
        <v>3564</v>
      </c>
      <c r="C2239" s="3" t="s">
        <v>7675</v>
      </c>
      <c r="D2239" s="5">
        <v>900</v>
      </c>
      <c r="E2239" s="7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 t="shared" si="148"/>
        <v>131</v>
      </c>
      <c r="P2239">
        <f t="shared" si="149"/>
        <v>97.92</v>
      </c>
      <c r="Q2239" s="11" t="s">
        <v>8323</v>
      </c>
      <c r="R2239" t="s">
        <v>8326</v>
      </c>
      <c r="S2239" s="15">
        <f t="shared" si="150"/>
        <v>41974.743148148147</v>
      </c>
      <c r="T2239" s="15">
        <f t="shared" si="151"/>
        <v>42004.743148148147</v>
      </c>
    </row>
    <row r="2240" spans="1:20" ht="32" x14ac:dyDescent="0.2">
      <c r="A2240">
        <v>1680</v>
      </c>
      <c r="B2240" s="9" t="s">
        <v>1681</v>
      </c>
      <c r="C2240" s="3" t="s">
        <v>5790</v>
      </c>
      <c r="D2240" s="5">
        <v>1000</v>
      </c>
      <c r="E2240" s="7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 t="shared" si="148"/>
        <v>118</v>
      </c>
      <c r="P2240">
        <f t="shared" si="149"/>
        <v>47</v>
      </c>
      <c r="Q2240" s="11" t="s">
        <v>8327</v>
      </c>
      <c r="R2240" t="s">
        <v>8338</v>
      </c>
      <c r="S2240" s="15">
        <f t="shared" si="150"/>
        <v>41802.757719907408</v>
      </c>
      <c r="T2240" s="15">
        <f t="shared" si="151"/>
        <v>41832.757719907408</v>
      </c>
    </row>
    <row r="2241" spans="1:20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1" t="s">
        <v>8316</v>
      </c>
      <c r="R2241" t="s">
        <v>8334</v>
      </c>
      <c r="S2241" s="15">
        <f t="shared" si="150"/>
        <v>42151.189525462964</v>
      </c>
      <c r="T2241" s="15">
        <f t="shared" si="151"/>
        <v>42181.189525462964</v>
      </c>
    </row>
    <row r="2242" spans="1:20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8"/>
        <v>39</v>
      </c>
      <c r="P2242">
        <f t="shared" si="149"/>
        <v>83.57</v>
      </c>
      <c r="Q2242" s="11" t="s">
        <v>8319</v>
      </c>
      <c r="R2242" t="s">
        <v>8345</v>
      </c>
      <c r="S2242" s="15">
        <f t="shared" si="150"/>
        <v>42240.840289351851</v>
      </c>
      <c r="T2242" s="15">
        <f t="shared" si="151"/>
        <v>42270.840289351851</v>
      </c>
    </row>
    <row r="2243" spans="1:20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2">ROUND(E2243/D2243*100,0)</f>
        <v>117</v>
      </c>
      <c r="P2243">
        <f t="shared" ref="P2243:P2306" si="153">IFERROR(ROUND(E2243/L2243,2),0)</f>
        <v>44.92</v>
      </c>
      <c r="Q2243" s="11" t="s">
        <v>8323</v>
      </c>
      <c r="R2243" t="s">
        <v>8326</v>
      </c>
      <c r="S2243" s="15">
        <f t="shared" ref="S2243:S2306" si="154">(((J2243/60)/60)/24)+DATE(1970,1,1)</f>
        <v>41837.323009259257</v>
      </c>
      <c r="T2243" s="15">
        <f t="shared" ref="T2243:T2306" si="155">(((I2243/60)/60)/24)+DATE(1970,1,1)</f>
        <v>41847.958333333336</v>
      </c>
    </row>
    <row r="2244" spans="1:20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1" t="s">
        <v>8316</v>
      </c>
      <c r="R2244" t="s">
        <v>8317</v>
      </c>
      <c r="S2244" s="15">
        <f t="shared" si="154"/>
        <v>42710.824618055558</v>
      </c>
      <c r="T2244" s="15">
        <f t="shared" si="155"/>
        <v>42740.824618055558</v>
      </c>
    </row>
    <row r="2245" spans="1:20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1" t="s">
        <v>8308</v>
      </c>
      <c r="R2245" t="s">
        <v>8310</v>
      </c>
      <c r="S2245" s="15">
        <f t="shared" si="154"/>
        <v>42746.096585648149</v>
      </c>
      <c r="T2245" s="15">
        <f t="shared" si="155"/>
        <v>42776.096585648149</v>
      </c>
    </row>
    <row r="2246" spans="1:20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1" t="s">
        <v>8323</v>
      </c>
      <c r="R2246" t="s">
        <v>8326</v>
      </c>
      <c r="S2246" s="15">
        <f t="shared" si="154"/>
        <v>41842.828680555554</v>
      </c>
      <c r="T2246" s="15">
        <f t="shared" si="155"/>
        <v>41882.827650462961</v>
      </c>
    </row>
    <row r="2247" spans="1:20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1" t="s">
        <v>8319</v>
      </c>
      <c r="R2247" t="s">
        <v>8345</v>
      </c>
      <c r="S2247" s="15">
        <f t="shared" si="154"/>
        <v>42061.154930555553</v>
      </c>
      <c r="T2247" s="15">
        <f t="shared" si="155"/>
        <v>42091.113263888896</v>
      </c>
    </row>
    <row r="2248" spans="1:20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1" t="s">
        <v>8323</v>
      </c>
      <c r="R2248" t="s">
        <v>8326</v>
      </c>
      <c r="S2248" s="15">
        <f t="shared" si="154"/>
        <v>41881.453587962962</v>
      </c>
      <c r="T2248" s="15">
        <f t="shared" si="155"/>
        <v>41911.453587962962</v>
      </c>
    </row>
    <row r="2249" spans="1:20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1" t="s">
        <v>8323</v>
      </c>
      <c r="R2249" t="s">
        <v>8335</v>
      </c>
      <c r="S2249" s="15">
        <f t="shared" si="154"/>
        <v>42531.980694444443</v>
      </c>
      <c r="T2249" s="15">
        <f t="shared" si="155"/>
        <v>42561.980694444443</v>
      </c>
    </row>
    <row r="2250" spans="1:20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1" t="s">
        <v>8313</v>
      </c>
      <c r="R2250" t="s">
        <v>8314</v>
      </c>
      <c r="S2250" s="15">
        <f t="shared" si="154"/>
        <v>41930.218657407408</v>
      </c>
      <c r="T2250" s="15">
        <f t="shared" si="155"/>
        <v>41972.624305555553</v>
      </c>
    </row>
    <row r="2251" spans="1:20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1" t="s">
        <v>8313</v>
      </c>
      <c r="R2251" t="s">
        <v>8314</v>
      </c>
      <c r="S2251" s="15">
        <f t="shared" si="154"/>
        <v>42505.955925925926</v>
      </c>
      <c r="T2251" s="15">
        <f t="shared" si="155"/>
        <v>42565.955925925926</v>
      </c>
    </row>
    <row r="2252" spans="1:20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2"/>
        <v>115</v>
      </c>
      <c r="P2252">
        <f t="shared" si="153"/>
        <v>57.25</v>
      </c>
      <c r="Q2252" s="11" t="s">
        <v>8327</v>
      </c>
      <c r="R2252" t="s">
        <v>8328</v>
      </c>
      <c r="S2252" s="15">
        <f t="shared" si="154"/>
        <v>40920.904895833337</v>
      </c>
      <c r="T2252" s="15">
        <f t="shared" si="155"/>
        <v>40951.904895833337</v>
      </c>
    </row>
    <row r="2253" spans="1:20" ht="48" x14ac:dyDescent="0.2">
      <c r="A2253">
        <v>2783</v>
      </c>
      <c r="B2253" s="9" t="s">
        <v>2783</v>
      </c>
      <c r="C2253" s="3" t="s">
        <v>6893</v>
      </c>
      <c r="D2253" s="5">
        <v>1000</v>
      </c>
      <c r="E2253" s="7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 t="shared" si="152"/>
        <v>115</v>
      </c>
      <c r="P2253">
        <f t="shared" si="153"/>
        <v>18.77</v>
      </c>
      <c r="Q2253" s="11" t="s">
        <v>8323</v>
      </c>
      <c r="R2253" t="s">
        <v>8326</v>
      </c>
      <c r="S2253" s="15">
        <f t="shared" si="154"/>
        <v>42103.535254629634</v>
      </c>
      <c r="T2253" s="15">
        <f t="shared" si="155"/>
        <v>42117.535254629634</v>
      </c>
    </row>
    <row r="2254" spans="1:20" ht="32" x14ac:dyDescent="0.2">
      <c r="A2254">
        <v>3197</v>
      </c>
      <c r="B2254" s="9" t="s">
        <v>3197</v>
      </c>
      <c r="C2254" s="3" t="s">
        <v>7307</v>
      </c>
      <c r="D2254" s="5">
        <v>10000</v>
      </c>
      <c r="E2254" s="7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>
        <f t="shared" si="152"/>
        <v>11</v>
      </c>
      <c r="P2254">
        <f t="shared" si="153"/>
        <v>286.25</v>
      </c>
      <c r="Q2254" s="11" t="s">
        <v>8323</v>
      </c>
      <c r="R2254" t="s">
        <v>8335</v>
      </c>
      <c r="S2254" s="15">
        <f t="shared" si="154"/>
        <v>42009.493263888886</v>
      </c>
      <c r="T2254" s="15">
        <f t="shared" si="155"/>
        <v>42039.493263888886</v>
      </c>
    </row>
    <row r="2255" spans="1:20" ht="48" x14ac:dyDescent="0.2">
      <c r="A2255">
        <v>2704</v>
      </c>
      <c r="B2255" s="9" t="s">
        <v>2704</v>
      </c>
      <c r="C2255" s="3" t="s">
        <v>6814</v>
      </c>
      <c r="D2255" s="5">
        <v>19000</v>
      </c>
      <c r="E2255" s="7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 t="shared" si="152"/>
        <v>6</v>
      </c>
      <c r="P2255">
        <f t="shared" si="153"/>
        <v>163.57</v>
      </c>
      <c r="Q2255" s="11" t="s">
        <v>8323</v>
      </c>
      <c r="R2255" t="s">
        <v>8324</v>
      </c>
      <c r="S2255" s="15">
        <f t="shared" si="154"/>
        <v>42787.862430555557</v>
      </c>
      <c r="T2255" s="15">
        <f t="shared" si="155"/>
        <v>42830.820763888885</v>
      </c>
    </row>
    <row r="2256" spans="1:20" ht="48" x14ac:dyDescent="0.2">
      <c r="A2256">
        <v>3532</v>
      </c>
      <c r="B2256" s="9" t="s">
        <v>3531</v>
      </c>
      <c r="C2256" s="3" t="s">
        <v>7642</v>
      </c>
      <c r="D2256" s="5">
        <v>960</v>
      </c>
      <c r="E2256" s="7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 t="shared" si="152"/>
        <v>119</v>
      </c>
      <c r="P2256">
        <f t="shared" si="153"/>
        <v>42.3</v>
      </c>
      <c r="Q2256" s="11" t="s">
        <v>8323</v>
      </c>
      <c r="R2256" t="s">
        <v>8326</v>
      </c>
      <c r="S2256" s="15">
        <f t="shared" si="154"/>
        <v>41884.599849537037</v>
      </c>
      <c r="T2256" s="15">
        <f t="shared" si="155"/>
        <v>41900.165972222225</v>
      </c>
    </row>
    <row r="2257" spans="1:20" ht="48" x14ac:dyDescent="0.2">
      <c r="A2257">
        <v>2889</v>
      </c>
      <c r="B2257" s="9" t="s">
        <v>2889</v>
      </c>
      <c r="C2257" s="3" t="s">
        <v>6999</v>
      </c>
      <c r="D2257" s="5">
        <v>3000</v>
      </c>
      <c r="E2257" s="7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 t="shared" si="152"/>
        <v>38</v>
      </c>
      <c r="P2257">
        <f t="shared" si="153"/>
        <v>81.569999999999993</v>
      </c>
      <c r="Q2257" s="11" t="s">
        <v>8323</v>
      </c>
      <c r="R2257" t="s">
        <v>8326</v>
      </c>
      <c r="S2257" s="15">
        <f t="shared" si="154"/>
        <v>41850.863252314812</v>
      </c>
      <c r="T2257" s="15">
        <f t="shared" si="155"/>
        <v>41880.863252314812</v>
      </c>
    </row>
    <row r="2258" spans="1:20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1" t="s">
        <v>8327</v>
      </c>
      <c r="R2258" t="s">
        <v>8329</v>
      </c>
      <c r="S2258" s="15">
        <f t="shared" si="154"/>
        <v>41031.82163194444</v>
      </c>
      <c r="T2258" s="15">
        <f t="shared" si="155"/>
        <v>41061.82163194444</v>
      </c>
    </row>
    <row r="2259" spans="1:20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1" t="s">
        <v>8308</v>
      </c>
      <c r="R2259" t="s">
        <v>8310</v>
      </c>
      <c r="S2259" s="15">
        <f t="shared" si="154"/>
        <v>42611.613564814819</v>
      </c>
      <c r="T2259" s="15">
        <f t="shared" si="155"/>
        <v>42651.613564814819</v>
      </c>
    </row>
    <row r="2260" spans="1:20" ht="32" x14ac:dyDescent="0.2">
      <c r="A2260">
        <v>1620</v>
      </c>
      <c r="B2260" s="9" t="s">
        <v>1621</v>
      </c>
      <c r="C2260" s="3" t="s">
        <v>5730</v>
      </c>
      <c r="D2260" s="5">
        <v>1000</v>
      </c>
      <c r="E2260" s="7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>
        <f t="shared" si="152"/>
        <v>113</v>
      </c>
      <c r="P2260">
        <f t="shared" si="153"/>
        <v>66.47</v>
      </c>
      <c r="Q2260" s="11" t="s">
        <v>8327</v>
      </c>
      <c r="R2260" t="s">
        <v>8331</v>
      </c>
      <c r="S2260" s="15">
        <f t="shared" si="154"/>
        <v>41321.339583333334</v>
      </c>
      <c r="T2260" s="15">
        <f t="shared" si="155"/>
        <v>41328.339583333334</v>
      </c>
    </row>
    <row r="2261" spans="1:20" ht="48" x14ac:dyDescent="0.2">
      <c r="A2261">
        <v>3619</v>
      </c>
      <c r="B2261" s="9" t="s">
        <v>3617</v>
      </c>
      <c r="C2261" s="3" t="s">
        <v>7729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 t="shared" si="152"/>
        <v>113</v>
      </c>
      <c r="P2261">
        <f t="shared" si="153"/>
        <v>66.47</v>
      </c>
      <c r="Q2261" s="11" t="s">
        <v>8323</v>
      </c>
      <c r="R2261" t="s">
        <v>8326</v>
      </c>
      <c r="S2261" s="15">
        <f t="shared" si="154"/>
        <v>42661.132245370376</v>
      </c>
      <c r="T2261" s="15">
        <f t="shared" si="155"/>
        <v>42693.916666666672</v>
      </c>
    </row>
    <row r="2262" spans="1:20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2"/>
        <v>103</v>
      </c>
      <c r="P2262">
        <f t="shared" si="153"/>
        <v>33.24</v>
      </c>
      <c r="Q2262" s="11" t="s">
        <v>8327</v>
      </c>
      <c r="R2262" t="s">
        <v>8329</v>
      </c>
      <c r="S2262" s="15">
        <f t="shared" si="154"/>
        <v>40997.257222222222</v>
      </c>
      <c r="T2262" s="15">
        <f t="shared" si="155"/>
        <v>41015.257222222222</v>
      </c>
    </row>
    <row r="2263" spans="1:20" ht="48" x14ac:dyDescent="0.2">
      <c r="A2263">
        <v>1326</v>
      </c>
      <c r="B2263" s="9" t="s">
        <v>1327</v>
      </c>
      <c r="C2263" s="3" t="s">
        <v>5436</v>
      </c>
      <c r="D2263" s="5">
        <v>100000</v>
      </c>
      <c r="E2263" s="7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52"/>
        <v>1</v>
      </c>
      <c r="P2263">
        <f t="shared" si="153"/>
        <v>102.73</v>
      </c>
      <c r="Q2263" s="11" t="s">
        <v>8308</v>
      </c>
      <c r="R2263" t="s">
        <v>8310</v>
      </c>
      <c r="S2263" s="15">
        <f t="shared" si="154"/>
        <v>41974.791990740734</v>
      </c>
      <c r="T2263" s="15">
        <f t="shared" si="155"/>
        <v>42019.791990740734</v>
      </c>
    </row>
    <row r="2264" spans="1:20" ht="64" x14ac:dyDescent="0.2">
      <c r="A2264">
        <v>4052</v>
      </c>
      <c r="B2264" s="9" t="s">
        <v>4048</v>
      </c>
      <c r="C2264" s="3" t="s">
        <v>8156</v>
      </c>
      <c r="D2264" s="5">
        <v>3000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 t="shared" si="152"/>
        <v>38</v>
      </c>
      <c r="P2264">
        <f t="shared" si="153"/>
        <v>86.62</v>
      </c>
      <c r="Q2264" s="11" t="s">
        <v>8323</v>
      </c>
      <c r="R2264" t="s">
        <v>8326</v>
      </c>
      <c r="S2264" s="15">
        <f t="shared" si="154"/>
        <v>41865.878657407404</v>
      </c>
      <c r="T2264" s="15">
        <f t="shared" si="155"/>
        <v>41925.878657407404</v>
      </c>
    </row>
    <row r="2265" spans="1:20" ht="32" x14ac:dyDescent="0.2">
      <c r="A2265">
        <v>2405</v>
      </c>
      <c r="B2265" s="9" t="s">
        <v>2406</v>
      </c>
      <c r="C2265" s="3" t="s">
        <v>6515</v>
      </c>
      <c r="D2265" s="5">
        <v>5000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 t="shared" si="152"/>
        <v>23</v>
      </c>
      <c r="P2265">
        <f t="shared" si="153"/>
        <v>56.3</v>
      </c>
      <c r="Q2265" s="11" t="s">
        <v>8319</v>
      </c>
      <c r="R2265" t="s">
        <v>8345</v>
      </c>
      <c r="S2265" s="15">
        <f t="shared" si="154"/>
        <v>42595.585358796292</v>
      </c>
      <c r="T2265" s="15">
        <f t="shared" si="155"/>
        <v>42616.585358796292</v>
      </c>
    </row>
    <row r="2266" spans="1:20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1" t="s">
        <v>8323</v>
      </c>
      <c r="R2266" t="s">
        <v>8326</v>
      </c>
      <c r="S2266" s="15">
        <f t="shared" si="154"/>
        <v>42073.660694444443</v>
      </c>
      <c r="T2266" s="15">
        <f t="shared" si="155"/>
        <v>42095.165972222225</v>
      </c>
    </row>
    <row r="2267" spans="1:20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1" t="s">
        <v>8327</v>
      </c>
      <c r="R2267" t="s">
        <v>8328</v>
      </c>
      <c r="S2267" s="15">
        <f t="shared" si="154"/>
        <v>41059.118993055556</v>
      </c>
      <c r="T2267" s="15">
        <f t="shared" si="155"/>
        <v>41075.165972222225</v>
      </c>
    </row>
    <row r="2268" spans="1:20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1" t="s">
        <v>8323</v>
      </c>
      <c r="R2268" t="s">
        <v>8326</v>
      </c>
      <c r="S2268" s="15">
        <f t="shared" si="154"/>
        <v>42572.61681712963</v>
      </c>
      <c r="T2268" s="15">
        <f t="shared" si="155"/>
        <v>42589.125</v>
      </c>
    </row>
    <row r="2269" spans="1:20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1" t="s">
        <v>8323</v>
      </c>
      <c r="R2269" t="s">
        <v>8326</v>
      </c>
      <c r="S2269" s="15">
        <f t="shared" si="154"/>
        <v>42374.651504629626</v>
      </c>
      <c r="T2269" s="15">
        <f t="shared" si="155"/>
        <v>42384.651504629626</v>
      </c>
    </row>
    <row r="2270" spans="1:20" ht="48" x14ac:dyDescent="0.2">
      <c r="A2270">
        <v>3391</v>
      </c>
      <c r="B2270" s="9" t="s">
        <v>3390</v>
      </c>
      <c r="C2270" s="3" t="s">
        <v>7501</v>
      </c>
      <c r="D2270" s="5">
        <v>500</v>
      </c>
      <c r="E2270" s="7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223</v>
      </c>
      <c r="P2270">
        <f t="shared" si="153"/>
        <v>61.94</v>
      </c>
      <c r="Q2270" s="11" t="s">
        <v>8323</v>
      </c>
      <c r="R2270" t="s">
        <v>8326</v>
      </c>
      <c r="S2270" s="15">
        <f t="shared" si="154"/>
        <v>41830.545694444445</v>
      </c>
      <c r="T2270" s="15">
        <f t="shared" si="155"/>
        <v>41859.936111111114</v>
      </c>
    </row>
    <row r="2271" spans="1:20" ht="48" x14ac:dyDescent="0.2">
      <c r="A2271">
        <v>3317</v>
      </c>
      <c r="B2271" s="9" t="s">
        <v>3317</v>
      </c>
      <c r="C2271" s="3" t="s">
        <v>7427</v>
      </c>
      <c r="D2271" s="5">
        <v>1050</v>
      </c>
      <c r="E2271" s="7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106</v>
      </c>
      <c r="P2271">
        <f t="shared" si="153"/>
        <v>61.94</v>
      </c>
      <c r="Q2271" s="11" t="s">
        <v>8323</v>
      </c>
      <c r="R2271" t="s">
        <v>8326</v>
      </c>
      <c r="S2271" s="15">
        <f t="shared" si="154"/>
        <v>42499.039629629624</v>
      </c>
      <c r="T2271" s="15">
        <f t="shared" si="155"/>
        <v>42529.039629629624</v>
      </c>
    </row>
    <row r="2272" spans="1:20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1" t="s">
        <v>8327</v>
      </c>
      <c r="R2272" t="s">
        <v>8328</v>
      </c>
      <c r="S2272" s="15">
        <f t="shared" si="154"/>
        <v>40670.507326388892</v>
      </c>
      <c r="T2272" s="15">
        <f t="shared" si="155"/>
        <v>40709.165972222225</v>
      </c>
    </row>
    <row r="2273" spans="1:20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1" t="s">
        <v>8323</v>
      </c>
      <c r="R2273" t="s">
        <v>8326</v>
      </c>
      <c r="S2273" s="15">
        <f t="shared" si="154"/>
        <v>41869.740671296298</v>
      </c>
      <c r="T2273" s="15">
        <f t="shared" si="155"/>
        <v>41899.740671296298</v>
      </c>
    </row>
    <row r="2274" spans="1:20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1" t="s">
        <v>8308</v>
      </c>
      <c r="R2274" t="s">
        <v>8310</v>
      </c>
      <c r="S2274" s="15">
        <f t="shared" si="154"/>
        <v>42481.376597222217</v>
      </c>
      <c r="T2274" s="15">
        <f t="shared" si="155"/>
        <v>42511.376597222217</v>
      </c>
    </row>
    <row r="2275" spans="1:20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1" t="s">
        <v>8321</v>
      </c>
      <c r="R2275" t="s">
        <v>8343</v>
      </c>
      <c r="S2275" s="15">
        <f t="shared" si="154"/>
        <v>41065.858067129629</v>
      </c>
      <c r="T2275" s="15">
        <f t="shared" si="155"/>
        <v>41093.875</v>
      </c>
    </row>
    <row r="2276" spans="1:20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1" t="s">
        <v>8323</v>
      </c>
      <c r="R2276" t="s">
        <v>8326</v>
      </c>
      <c r="S2276" s="15">
        <f t="shared" si="154"/>
        <v>42107.067557870367</v>
      </c>
      <c r="T2276" s="15">
        <f t="shared" si="155"/>
        <v>42137.067557870367</v>
      </c>
    </row>
    <row r="2277" spans="1:20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1" t="s">
        <v>8323</v>
      </c>
      <c r="R2277" t="s">
        <v>8326</v>
      </c>
      <c r="S2277" s="15">
        <f t="shared" si="154"/>
        <v>42538.968310185184</v>
      </c>
      <c r="T2277" s="15">
        <f t="shared" si="155"/>
        <v>42568.029861111107</v>
      </c>
    </row>
    <row r="2278" spans="1:20" ht="48" x14ac:dyDescent="0.2">
      <c r="A2278">
        <v>3598</v>
      </c>
      <c r="B2278" s="9" t="s">
        <v>3597</v>
      </c>
      <c r="C2278" s="3" t="s">
        <v>7708</v>
      </c>
      <c r="D2278" s="5">
        <v>1000</v>
      </c>
      <c r="E2278" s="7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52"/>
        <v>110</v>
      </c>
      <c r="P2278">
        <f t="shared" si="153"/>
        <v>40.78</v>
      </c>
      <c r="Q2278" s="11" t="s">
        <v>8323</v>
      </c>
      <c r="R2278" t="s">
        <v>8326</v>
      </c>
      <c r="S2278" s="15">
        <f t="shared" si="154"/>
        <v>41866.79886574074</v>
      </c>
      <c r="T2278" s="15">
        <f t="shared" si="155"/>
        <v>41885.207638888889</v>
      </c>
    </row>
    <row r="2279" spans="1:20" ht="48" x14ac:dyDescent="0.2">
      <c r="A2279">
        <v>2359</v>
      </c>
      <c r="B2279" s="9" t="s">
        <v>2360</v>
      </c>
      <c r="C2279" s="3" t="s">
        <v>6469</v>
      </c>
      <c r="D2279" s="5">
        <v>7500</v>
      </c>
      <c r="E2279" s="7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52"/>
        <v>15</v>
      </c>
      <c r="P2279">
        <f t="shared" si="153"/>
        <v>367</v>
      </c>
      <c r="Q2279" s="11" t="s">
        <v>8308</v>
      </c>
      <c r="R2279" t="s">
        <v>8342</v>
      </c>
      <c r="S2279" s="15">
        <f t="shared" si="154"/>
        <v>42159.649583333332</v>
      </c>
      <c r="T2279" s="15">
        <f t="shared" si="155"/>
        <v>42219.649583333332</v>
      </c>
    </row>
    <row r="2280" spans="1:20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2"/>
        <v>110</v>
      </c>
      <c r="P2280">
        <f t="shared" si="153"/>
        <v>100</v>
      </c>
      <c r="Q2280" s="11" t="s">
        <v>8327</v>
      </c>
      <c r="R2280" t="s">
        <v>8341</v>
      </c>
      <c r="S2280" s="15">
        <f t="shared" si="154"/>
        <v>40696.648784722223</v>
      </c>
      <c r="T2280" s="15">
        <f t="shared" si="155"/>
        <v>40756.648784722223</v>
      </c>
    </row>
    <row r="2281" spans="1:20" ht="48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52"/>
        <v>100</v>
      </c>
      <c r="P2281">
        <f t="shared" si="153"/>
        <v>73.33</v>
      </c>
      <c r="Q2281" s="11" t="s">
        <v>8323</v>
      </c>
      <c r="R2281" t="s">
        <v>8335</v>
      </c>
      <c r="S2281" s="15">
        <f t="shared" si="154"/>
        <v>42445.598136574074</v>
      </c>
      <c r="T2281" s="15">
        <f t="shared" si="155"/>
        <v>42475.598136574074</v>
      </c>
    </row>
    <row r="2282" spans="1:20" ht="48" x14ac:dyDescent="0.2">
      <c r="A2282">
        <v>2678</v>
      </c>
      <c r="B2282" s="9" t="s">
        <v>2678</v>
      </c>
      <c r="C2282" s="3" t="s">
        <v>6788</v>
      </c>
      <c r="D2282" s="5">
        <v>8000000</v>
      </c>
      <c r="E2282" s="7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 t="shared" si="152"/>
        <v>0</v>
      </c>
      <c r="P2282">
        <f t="shared" si="153"/>
        <v>550</v>
      </c>
      <c r="Q2282" s="11" t="s">
        <v>8308</v>
      </c>
      <c r="R2282" t="s">
        <v>8340</v>
      </c>
      <c r="S2282" s="15">
        <f t="shared" si="154"/>
        <v>42241.798206018517</v>
      </c>
      <c r="T2282" s="15">
        <f t="shared" si="155"/>
        <v>42271.798206018517</v>
      </c>
    </row>
    <row r="2283" spans="1:20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1" t="s">
        <v>8323</v>
      </c>
      <c r="R2283" t="s">
        <v>8326</v>
      </c>
      <c r="S2283" s="15">
        <f t="shared" si="154"/>
        <v>41740.493657407409</v>
      </c>
      <c r="T2283" s="15">
        <f t="shared" si="155"/>
        <v>41770.493657407409</v>
      </c>
    </row>
    <row r="2284" spans="1:20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1" t="s">
        <v>8323</v>
      </c>
      <c r="R2284" t="s">
        <v>8324</v>
      </c>
      <c r="S2284" s="15">
        <f t="shared" si="154"/>
        <v>41872.802928240737</v>
      </c>
      <c r="T2284" s="15">
        <f t="shared" si="155"/>
        <v>41917.802928240737</v>
      </c>
    </row>
    <row r="2285" spans="1:20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1" t="s">
        <v>8311</v>
      </c>
      <c r="R2285" t="s">
        <v>8333</v>
      </c>
      <c r="S2285" s="15">
        <f t="shared" si="154"/>
        <v>41464.934386574074</v>
      </c>
      <c r="T2285" s="15">
        <f t="shared" si="155"/>
        <v>41524.934386574074</v>
      </c>
    </row>
    <row r="2286" spans="1:20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1" t="s">
        <v>8323</v>
      </c>
      <c r="R2286" t="s">
        <v>8326</v>
      </c>
      <c r="S2286" s="15">
        <f t="shared" si="154"/>
        <v>42056.091631944444</v>
      </c>
      <c r="T2286" s="15">
        <f t="shared" si="155"/>
        <v>42070.204861111109</v>
      </c>
    </row>
    <row r="2287" spans="1:20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1" t="s">
        <v>8323</v>
      </c>
      <c r="R2287" t="s">
        <v>8326</v>
      </c>
      <c r="S2287" s="15">
        <f t="shared" si="154"/>
        <v>42135.810694444444</v>
      </c>
      <c r="T2287" s="15">
        <f t="shared" si="155"/>
        <v>42165.810694444444</v>
      </c>
    </row>
    <row r="2288" spans="1:20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1" t="s">
        <v>8323</v>
      </c>
      <c r="R2288" t="s">
        <v>8326</v>
      </c>
      <c r="S2288" s="15">
        <f t="shared" si="154"/>
        <v>41785.707708333335</v>
      </c>
      <c r="T2288" s="15">
        <f t="shared" si="155"/>
        <v>41815.707708333335</v>
      </c>
    </row>
    <row r="2289" spans="1:20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2"/>
        <v>166</v>
      </c>
      <c r="P2289">
        <f t="shared" si="153"/>
        <v>31.82</v>
      </c>
      <c r="Q2289" s="11" t="s">
        <v>8327</v>
      </c>
      <c r="R2289" t="s">
        <v>8331</v>
      </c>
      <c r="S2289" s="15">
        <f t="shared" si="154"/>
        <v>41547.662997685184</v>
      </c>
      <c r="T2289" s="15">
        <f t="shared" si="155"/>
        <v>41576.662997685184</v>
      </c>
    </row>
    <row r="2290" spans="1:20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2"/>
        <v>108</v>
      </c>
      <c r="P2290">
        <f t="shared" si="153"/>
        <v>43.28</v>
      </c>
      <c r="Q2290" s="11" t="s">
        <v>8323</v>
      </c>
      <c r="R2290" t="s">
        <v>8326</v>
      </c>
      <c r="S2290" s="15">
        <f t="shared" si="154"/>
        <v>42016.832465277781</v>
      </c>
      <c r="T2290" s="15">
        <f t="shared" si="155"/>
        <v>42040.513888888891</v>
      </c>
    </row>
    <row r="2291" spans="1:20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1" t="s">
        <v>8313</v>
      </c>
      <c r="R2291" t="s">
        <v>8314</v>
      </c>
      <c r="S2291" s="15">
        <f t="shared" si="154"/>
        <v>41987.818969907406</v>
      </c>
      <c r="T2291" s="15">
        <f t="shared" si="155"/>
        <v>42017.818969907406</v>
      </c>
    </row>
    <row r="2292" spans="1:20" ht="32" x14ac:dyDescent="0.2">
      <c r="A2292">
        <v>3007</v>
      </c>
      <c r="B2292" s="9" t="s">
        <v>3007</v>
      </c>
      <c r="C2292" s="3" t="s">
        <v>7117</v>
      </c>
      <c r="D2292" s="5">
        <v>600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 t="shared" si="152"/>
        <v>180</v>
      </c>
      <c r="P2292">
        <f t="shared" si="153"/>
        <v>54</v>
      </c>
      <c r="Q2292" s="11" t="s">
        <v>8323</v>
      </c>
      <c r="R2292" t="s">
        <v>8324</v>
      </c>
      <c r="S2292" s="15">
        <f t="shared" si="154"/>
        <v>42098.216238425928</v>
      </c>
      <c r="T2292" s="15">
        <f t="shared" si="155"/>
        <v>42119.216238425928</v>
      </c>
    </row>
    <row r="2293" spans="1:20" ht="32" x14ac:dyDescent="0.2">
      <c r="A2293">
        <v>1663</v>
      </c>
      <c r="B2293" s="9" t="s">
        <v>1664</v>
      </c>
      <c r="C2293" s="3" t="s">
        <v>5773</v>
      </c>
      <c r="D2293" s="5">
        <v>1000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 t="shared" si="152"/>
        <v>108</v>
      </c>
      <c r="P2293">
        <f t="shared" si="153"/>
        <v>33.75</v>
      </c>
      <c r="Q2293" s="11" t="s">
        <v>8327</v>
      </c>
      <c r="R2293" t="s">
        <v>8338</v>
      </c>
      <c r="S2293" s="15">
        <f t="shared" si="154"/>
        <v>42006.02207175926</v>
      </c>
      <c r="T2293" s="15">
        <f t="shared" si="155"/>
        <v>42036.02207175926</v>
      </c>
    </row>
    <row r="2294" spans="1:20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1" t="s">
        <v>8323</v>
      </c>
      <c r="R2294" t="s">
        <v>8326</v>
      </c>
      <c r="S2294" s="15">
        <f t="shared" si="154"/>
        <v>42402.889027777783</v>
      </c>
      <c r="T2294" s="15">
        <f t="shared" si="155"/>
        <v>42447.847361111111</v>
      </c>
    </row>
    <row r="2295" spans="1:20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1" t="s">
        <v>8323</v>
      </c>
      <c r="R2295" t="s">
        <v>8326</v>
      </c>
      <c r="S2295" s="15">
        <f t="shared" si="154"/>
        <v>41841.820486111108</v>
      </c>
      <c r="T2295" s="15">
        <f t="shared" si="155"/>
        <v>41882.833333333336</v>
      </c>
    </row>
    <row r="2296" spans="1:20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1" t="s">
        <v>8323</v>
      </c>
      <c r="R2296" t="s">
        <v>8324</v>
      </c>
      <c r="S2296" s="15">
        <f t="shared" si="154"/>
        <v>42649.562118055561</v>
      </c>
      <c r="T2296" s="15">
        <f t="shared" si="155"/>
        <v>42698.715972222228</v>
      </c>
    </row>
    <row r="2297" spans="1:20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1" t="s">
        <v>8316</v>
      </c>
      <c r="R2297" t="s">
        <v>8317</v>
      </c>
      <c r="S2297" s="15">
        <f t="shared" si="154"/>
        <v>42682.451921296291</v>
      </c>
      <c r="T2297" s="15">
        <f t="shared" si="155"/>
        <v>42696.451921296291</v>
      </c>
    </row>
    <row r="2298" spans="1:20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1" t="s">
        <v>8323</v>
      </c>
      <c r="R2298" t="s">
        <v>8326</v>
      </c>
      <c r="S2298" s="15">
        <f t="shared" si="154"/>
        <v>42475.057164351849</v>
      </c>
      <c r="T2298" s="15">
        <f t="shared" si="155"/>
        <v>42505.057164351849</v>
      </c>
    </row>
    <row r="2299" spans="1:20" ht="64" x14ac:dyDescent="0.2">
      <c r="A2299">
        <v>3037</v>
      </c>
      <c r="B2299" s="9" t="s">
        <v>3037</v>
      </c>
      <c r="C2299" s="3" t="s">
        <v>7147</v>
      </c>
      <c r="D2299" s="5">
        <v>500</v>
      </c>
      <c r="E2299" s="7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 t="shared" si="152"/>
        <v>213</v>
      </c>
      <c r="P2299">
        <f t="shared" si="153"/>
        <v>33.31</v>
      </c>
      <c r="Q2299" s="11" t="s">
        <v>8323</v>
      </c>
      <c r="R2299" t="s">
        <v>8324</v>
      </c>
      <c r="S2299" s="15">
        <f t="shared" si="154"/>
        <v>40378.893206018518</v>
      </c>
      <c r="T2299" s="15">
        <f t="shared" si="155"/>
        <v>40453.207638888889</v>
      </c>
    </row>
    <row r="2300" spans="1:20" ht="32" x14ac:dyDescent="0.2">
      <c r="A2300">
        <v>2557</v>
      </c>
      <c r="B2300" s="9" t="s">
        <v>2557</v>
      </c>
      <c r="C2300" s="3" t="s">
        <v>6667</v>
      </c>
      <c r="D2300" s="5">
        <v>900</v>
      </c>
      <c r="E2300" s="7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 t="shared" si="152"/>
        <v>118</v>
      </c>
      <c r="P2300">
        <f t="shared" si="153"/>
        <v>29.61</v>
      </c>
      <c r="Q2300" s="11" t="s">
        <v>8327</v>
      </c>
      <c r="R2300" t="s">
        <v>8341</v>
      </c>
      <c r="S2300" s="15">
        <f t="shared" si="154"/>
        <v>41744.745208333334</v>
      </c>
      <c r="T2300" s="15">
        <f t="shared" si="155"/>
        <v>41774.745208333334</v>
      </c>
    </row>
    <row r="2301" spans="1:20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1" t="s">
        <v>8327</v>
      </c>
      <c r="R2301" t="s">
        <v>8331</v>
      </c>
      <c r="S2301" s="15">
        <f t="shared" si="154"/>
        <v>41403.000856481485</v>
      </c>
      <c r="T2301" s="15">
        <f t="shared" si="155"/>
        <v>41433.000856481485</v>
      </c>
    </row>
    <row r="2302" spans="1:20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1" t="s">
        <v>8323</v>
      </c>
      <c r="R2302" t="s">
        <v>8326</v>
      </c>
      <c r="S2302" s="15">
        <f t="shared" si="154"/>
        <v>41766.072500000002</v>
      </c>
      <c r="T2302" s="15">
        <f t="shared" si="155"/>
        <v>41791.072500000002</v>
      </c>
    </row>
    <row r="2303" spans="1:20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1" t="s">
        <v>8323</v>
      </c>
      <c r="R2303" t="s">
        <v>8326</v>
      </c>
      <c r="S2303" s="15">
        <f t="shared" si="154"/>
        <v>42184.209537037037</v>
      </c>
      <c r="T2303" s="15">
        <f t="shared" si="155"/>
        <v>42202.876388888893</v>
      </c>
    </row>
    <row r="2304" spans="1:20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1" t="s">
        <v>8323</v>
      </c>
      <c r="R2304" t="s">
        <v>8326</v>
      </c>
      <c r="S2304" s="15">
        <f t="shared" si="154"/>
        <v>42419.91942129629</v>
      </c>
      <c r="T2304" s="15">
        <f t="shared" si="155"/>
        <v>42436.207638888889</v>
      </c>
    </row>
    <row r="2305" spans="1:20" ht="48" x14ac:dyDescent="0.2">
      <c r="A2305">
        <v>3860</v>
      </c>
      <c r="B2305" s="9" t="s">
        <v>3857</v>
      </c>
      <c r="C2305" s="3" t="s">
        <v>7969</v>
      </c>
      <c r="D2305" s="5">
        <v>6000</v>
      </c>
      <c r="E2305" s="7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 t="shared" si="152"/>
        <v>18</v>
      </c>
      <c r="P2305">
        <f t="shared" si="153"/>
        <v>81.540000000000006</v>
      </c>
      <c r="Q2305" s="11" t="s">
        <v>8323</v>
      </c>
      <c r="R2305" t="s">
        <v>8326</v>
      </c>
      <c r="S2305" s="15">
        <f t="shared" si="154"/>
        <v>41833.660995370366</v>
      </c>
      <c r="T2305" s="15">
        <f t="shared" si="155"/>
        <v>41863.660995370366</v>
      </c>
    </row>
    <row r="2306" spans="1:20" ht="32" x14ac:dyDescent="0.2">
      <c r="A2306">
        <v>1224</v>
      </c>
      <c r="B2306" s="9" t="s">
        <v>1225</v>
      </c>
      <c r="C2306" s="3" t="s">
        <v>5334</v>
      </c>
      <c r="D2306" s="5">
        <v>15000</v>
      </c>
      <c r="E2306" s="7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 t="shared" si="152"/>
        <v>7</v>
      </c>
      <c r="P2306">
        <f t="shared" si="153"/>
        <v>58.89</v>
      </c>
      <c r="Q2306" s="11" t="s">
        <v>8327</v>
      </c>
      <c r="R2306" t="s">
        <v>8354</v>
      </c>
      <c r="S2306" s="15">
        <f t="shared" si="154"/>
        <v>41736.549791666665</v>
      </c>
      <c r="T2306" s="15">
        <f t="shared" si="155"/>
        <v>41796.549791666665</v>
      </c>
    </row>
    <row r="2307" spans="1:20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6">ROUND(E2307/D2307*100,0)</f>
        <v>50</v>
      </c>
      <c r="P2307">
        <f t="shared" ref="P2307:P2370" si="157">IFERROR(ROUND(E2307/L2307,2),0)</f>
        <v>117.56</v>
      </c>
      <c r="Q2307" s="11" t="s">
        <v>8308</v>
      </c>
      <c r="R2307" t="s">
        <v>8340</v>
      </c>
      <c r="S2307" s="15">
        <f t="shared" ref="S2307:S2370" si="158">(((J2307/60)/60)/24)+DATE(1970,1,1)</f>
        <v>42482.624699074076</v>
      </c>
      <c r="T2307" s="15">
        <f t="shared" ref="T2307:T2370" si="159">(((I2307/60)/60)/24)+DATE(1970,1,1)</f>
        <v>42512.624699074076</v>
      </c>
    </row>
    <row r="2308" spans="1:20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1" t="s">
        <v>8327</v>
      </c>
      <c r="R2308" t="s">
        <v>8328</v>
      </c>
      <c r="S2308" s="15">
        <f t="shared" si="158"/>
        <v>42017.967442129629</v>
      </c>
      <c r="T2308" s="15">
        <f t="shared" si="159"/>
        <v>42031.967442129629</v>
      </c>
    </row>
    <row r="2309" spans="1:20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1" t="s">
        <v>8308</v>
      </c>
      <c r="R2309" t="s">
        <v>8310</v>
      </c>
      <c r="S2309" s="15">
        <f t="shared" si="158"/>
        <v>41832.852627314816</v>
      </c>
      <c r="T2309" s="15">
        <f t="shared" si="159"/>
        <v>41862.852627314816</v>
      </c>
    </row>
    <row r="2310" spans="1:20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1" t="s">
        <v>8323</v>
      </c>
      <c r="R2310" t="s">
        <v>8326</v>
      </c>
      <c r="S2310" s="15">
        <f t="shared" si="158"/>
        <v>41808.991944444446</v>
      </c>
      <c r="T2310" s="15">
        <f t="shared" si="159"/>
        <v>41838.991944444446</v>
      </c>
    </row>
    <row r="2311" spans="1:20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1" t="s">
        <v>8327</v>
      </c>
      <c r="R2311" t="s">
        <v>8331</v>
      </c>
      <c r="S2311" s="15">
        <f t="shared" si="158"/>
        <v>40565.032511574071</v>
      </c>
      <c r="T2311" s="15">
        <f t="shared" si="159"/>
        <v>40580.032511574071</v>
      </c>
    </row>
    <row r="2312" spans="1:20" ht="48" x14ac:dyDescent="0.2">
      <c r="A2312">
        <v>1833</v>
      </c>
      <c r="B2312" s="9" t="s">
        <v>1834</v>
      </c>
      <c r="C2312" s="3" t="s">
        <v>5943</v>
      </c>
      <c r="D2312" s="5">
        <v>400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 t="shared" si="156"/>
        <v>263</v>
      </c>
      <c r="P2312">
        <f t="shared" si="157"/>
        <v>42</v>
      </c>
      <c r="Q2312" s="11" t="s">
        <v>8327</v>
      </c>
      <c r="R2312" t="s">
        <v>8331</v>
      </c>
      <c r="S2312" s="15">
        <f t="shared" si="158"/>
        <v>41303.044016203705</v>
      </c>
      <c r="T2312" s="15">
        <f t="shared" si="159"/>
        <v>41335.332638888889</v>
      </c>
    </row>
    <row r="2313" spans="1:20" ht="32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56"/>
        <v>105</v>
      </c>
      <c r="P2313">
        <f t="shared" si="157"/>
        <v>38.89</v>
      </c>
      <c r="Q2313" s="11" t="s">
        <v>8327</v>
      </c>
      <c r="R2313" t="s">
        <v>8331</v>
      </c>
      <c r="S2313" s="15">
        <f t="shared" si="158"/>
        <v>41288.68712962963</v>
      </c>
      <c r="T2313" s="15">
        <f t="shared" si="159"/>
        <v>41333.892361111109</v>
      </c>
    </row>
    <row r="2314" spans="1:20" ht="48" x14ac:dyDescent="0.2">
      <c r="A2314">
        <v>1711</v>
      </c>
      <c r="B2314" s="9" t="s">
        <v>1712</v>
      </c>
      <c r="C2314" s="3" t="s">
        <v>5821</v>
      </c>
      <c r="D2314" s="5">
        <v>10000</v>
      </c>
      <c r="E2314" s="7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 t="shared" si="156"/>
        <v>11</v>
      </c>
      <c r="P2314">
        <f t="shared" si="157"/>
        <v>525</v>
      </c>
      <c r="Q2314" s="11" t="s">
        <v>8327</v>
      </c>
      <c r="R2314" t="s">
        <v>8330</v>
      </c>
      <c r="S2314" s="15">
        <f t="shared" si="158"/>
        <v>41852.646226851852</v>
      </c>
      <c r="T2314" s="15">
        <f t="shared" si="159"/>
        <v>41883.646226851852</v>
      </c>
    </row>
    <row r="2315" spans="1:20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1" t="s">
        <v>8311</v>
      </c>
      <c r="R2315" t="s">
        <v>8356</v>
      </c>
      <c r="S2315" s="15">
        <f t="shared" si="158"/>
        <v>41620.90047453704</v>
      </c>
      <c r="T2315" s="15">
        <f t="shared" si="159"/>
        <v>41650.90047453704</v>
      </c>
    </row>
    <row r="2316" spans="1:20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1" t="s">
        <v>8327</v>
      </c>
      <c r="R2316" t="s">
        <v>8328</v>
      </c>
      <c r="S2316" s="15">
        <f t="shared" si="158"/>
        <v>40977.948009259257</v>
      </c>
      <c r="T2316" s="15">
        <f t="shared" si="159"/>
        <v>41007.906342592592</v>
      </c>
    </row>
    <row r="2317" spans="1:20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1" t="s">
        <v>8323</v>
      </c>
      <c r="R2317" t="s">
        <v>8326</v>
      </c>
      <c r="S2317" s="15">
        <f t="shared" si="158"/>
        <v>41969.199756944443</v>
      </c>
      <c r="T2317" s="15">
        <f t="shared" si="159"/>
        <v>42005.208333333328</v>
      </c>
    </row>
    <row r="2318" spans="1:20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1" t="s">
        <v>8323</v>
      </c>
      <c r="R2318" t="s">
        <v>8326</v>
      </c>
      <c r="S2318" s="15">
        <f t="shared" si="158"/>
        <v>42219.180393518516</v>
      </c>
      <c r="T2318" s="15">
        <f t="shared" si="159"/>
        <v>42249.180393518516</v>
      </c>
    </row>
    <row r="2319" spans="1:20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1" t="s">
        <v>8321</v>
      </c>
      <c r="R2319" t="s">
        <v>8322</v>
      </c>
      <c r="S2319" s="15">
        <f t="shared" si="158"/>
        <v>40821.183136574073</v>
      </c>
      <c r="T2319" s="15">
        <f t="shared" si="159"/>
        <v>40836.083333333336</v>
      </c>
    </row>
    <row r="2320" spans="1:20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1" t="s">
        <v>8327</v>
      </c>
      <c r="R2320" t="s">
        <v>8331</v>
      </c>
      <c r="S2320" s="15">
        <f t="shared" si="158"/>
        <v>40636.673900462964</v>
      </c>
      <c r="T2320" s="15">
        <f t="shared" si="159"/>
        <v>40666.673900462964</v>
      </c>
    </row>
    <row r="2321" spans="1:20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1" t="s">
        <v>8327</v>
      </c>
      <c r="R2321" t="s">
        <v>8331</v>
      </c>
      <c r="S2321" s="15">
        <f t="shared" si="158"/>
        <v>41443.643541666665</v>
      </c>
      <c r="T2321" s="15">
        <f t="shared" si="159"/>
        <v>41465.702777777777</v>
      </c>
    </row>
    <row r="2322" spans="1:20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1" t="s">
        <v>8327</v>
      </c>
      <c r="R2322" t="s">
        <v>8350</v>
      </c>
      <c r="S2322" s="15">
        <f t="shared" si="158"/>
        <v>41342.845567129632</v>
      </c>
      <c r="T2322" s="15">
        <f t="shared" si="159"/>
        <v>41372.803900462961</v>
      </c>
    </row>
    <row r="2323" spans="1:20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1" t="s">
        <v>8323</v>
      </c>
      <c r="R2323" t="s">
        <v>8324</v>
      </c>
      <c r="S2323" s="15">
        <f t="shared" si="158"/>
        <v>42427.01807870371</v>
      </c>
      <c r="T2323" s="15">
        <f t="shared" si="159"/>
        <v>42456.976412037038</v>
      </c>
    </row>
    <row r="2324" spans="1:20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1" t="s">
        <v>8327</v>
      </c>
      <c r="R2324" t="s">
        <v>8328</v>
      </c>
      <c r="S2324" s="15">
        <f t="shared" si="158"/>
        <v>41394.074467592596</v>
      </c>
      <c r="T2324" s="15">
        <f t="shared" si="159"/>
        <v>41425</v>
      </c>
    </row>
    <row r="2325" spans="1:20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1" t="s">
        <v>8313</v>
      </c>
      <c r="R2325" t="s">
        <v>8314</v>
      </c>
      <c r="S2325" s="15">
        <f t="shared" si="158"/>
        <v>42772.776076388895</v>
      </c>
      <c r="T2325" s="15">
        <f t="shared" si="159"/>
        <v>42805.561805555553</v>
      </c>
    </row>
    <row r="2326" spans="1:20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1" t="s">
        <v>8323</v>
      </c>
      <c r="R2326" t="s">
        <v>8326</v>
      </c>
      <c r="S2326" s="15">
        <f t="shared" si="158"/>
        <v>41855.548101851848</v>
      </c>
      <c r="T2326" s="15">
        <f t="shared" si="159"/>
        <v>41876.207638888889</v>
      </c>
    </row>
    <row r="2327" spans="1:20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1" t="s">
        <v>8323</v>
      </c>
      <c r="R2327" t="s">
        <v>8326</v>
      </c>
      <c r="S2327" s="15">
        <f t="shared" si="158"/>
        <v>42194.096157407403</v>
      </c>
      <c r="T2327" s="15">
        <f t="shared" si="159"/>
        <v>42216.373611111107</v>
      </c>
    </row>
    <row r="2328" spans="1:20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1" t="s">
        <v>8323</v>
      </c>
      <c r="R2328" t="s">
        <v>8326</v>
      </c>
      <c r="S2328" s="15">
        <f t="shared" si="158"/>
        <v>42185.556157407409</v>
      </c>
      <c r="T2328" s="15">
        <f t="shared" si="159"/>
        <v>42208.772916666669</v>
      </c>
    </row>
    <row r="2329" spans="1:20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1" t="s">
        <v>8327</v>
      </c>
      <c r="R2329" t="s">
        <v>8328</v>
      </c>
      <c r="S2329" s="15">
        <f t="shared" si="158"/>
        <v>41023.07471064815</v>
      </c>
      <c r="T2329" s="15">
        <f t="shared" si="159"/>
        <v>41053.07471064815</v>
      </c>
    </row>
    <row r="2330" spans="1:20" ht="48" x14ac:dyDescent="0.2">
      <c r="A2330">
        <v>3676</v>
      </c>
      <c r="B2330" s="9" t="s">
        <v>3673</v>
      </c>
      <c r="C2330" s="3" t="s">
        <v>7786</v>
      </c>
      <c r="D2330" s="5">
        <v>800</v>
      </c>
      <c r="E2330" s="7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 t="shared" si="156"/>
        <v>129</v>
      </c>
      <c r="P2330">
        <f t="shared" si="157"/>
        <v>64.38</v>
      </c>
      <c r="Q2330" s="11" t="s">
        <v>8323</v>
      </c>
      <c r="R2330" t="s">
        <v>8326</v>
      </c>
      <c r="S2330" s="15">
        <f t="shared" si="158"/>
        <v>41876.815787037034</v>
      </c>
      <c r="T2330" s="15">
        <f t="shared" si="159"/>
        <v>41894.815787037034</v>
      </c>
    </row>
    <row r="2331" spans="1:20" ht="48" x14ac:dyDescent="0.2">
      <c r="A2331">
        <v>1831</v>
      </c>
      <c r="B2331" s="9" t="s">
        <v>1832</v>
      </c>
      <c r="C2331" s="3" t="s">
        <v>5941</v>
      </c>
      <c r="D2331" s="5">
        <v>1000</v>
      </c>
      <c r="E2331" s="7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56"/>
        <v>103</v>
      </c>
      <c r="P2331">
        <f t="shared" si="157"/>
        <v>73.569999999999993</v>
      </c>
      <c r="Q2331" s="11" t="s">
        <v>8327</v>
      </c>
      <c r="R2331" t="s">
        <v>8331</v>
      </c>
      <c r="S2331" s="15">
        <f t="shared" si="158"/>
        <v>41026.996099537035</v>
      </c>
      <c r="T2331" s="15">
        <f t="shared" si="159"/>
        <v>41041.996099537035</v>
      </c>
    </row>
    <row r="2332" spans="1:20" ht="64" x14ac:dyDescent="0.2">
      <c r="A2332">
        <v>1670</v>
      </c>
      <c r="B2332" s="9" t="s">
        <v>1671</v>
      </c>
      <c r="C2332" s="3" t="s">
        <v>5780</v>
      </c>
      <c r="D2332" s="5">
        <v>1000</v>
      </c>
      <c r="E2332" s="7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 t="shared" si="156"/>
        <v>103</v>
      </c>
      <c r="P2332">
        <f t="shared" si="157"/>
        <v>44.61</v>
      </c>
      <c r="Q2332" s="11" t="s">
        <v>8327</v>
      </c>
      <c r="R2332" t="s">
        <v>8338</v>
      </c>
      <c r="S2332" s="15">
        <f t="shared" si="158"/>
        <v>40313.930543981485</v>
      </c>
      <c r="T2332" s="15">
        <f t="shared" si="159"/>
        <v>40364.166666666664</v>
      </c>
    </row>
    <row r="2333" spans="1:20" ht="32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56"/>
        <v>3</v>
      </c>
      <c r="P2333">
        <f t="shared" si="157"/>
        <v>114</v>
      </c>
      <c r="Q2333" s="11" t="s">
        <v>8316</v>
      </c>
      <c r="R2333" t="s">
        <v>8334</v>
      </c>
      <c r="S2333" s="15">
        <f t="shared" si="158"/>
        <v>42413.671006944445</v>
      </c>
      <c r="T2333" s="15">
        <f t="shared" si="159"/>
        <v>42443.629340277781</v>
      </c>
    </row>
    <row r="2334" spans="1:20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1" t="s">
        <v>8308</v>
      </c>
      <c r="R2334" t="s">
        <v>8342</v>
      </c>
      <c r="S2334" s="15">
        <f t="shared" si="158"/>
        <v>42528.626620370371</v>
      </c>
      <c r="T2334" s="15">
        <f t="shared" si="159"/>
        <v>42573.626620370371</v>
      </c>
    </row>
    <row r="2335" spans="1:20" ht="48" x14ac:dyDescent="0.2">
      <c r="A2335">
        <v>3580</v>
      </c>
      <c r="B2335" s="9" t="s">
        <v>3579</v>
      </c>
      <c r="C2335" s="3" t="s">
        <v>7690</v>
      </c>
      <c r="D2335" s="5">
        <v>900</v>
      </c>
      <c r="E2335" s="7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>
        <f t="shared" si="156"/>
        <v>114</v>
      </c>
      <c r="P2335">
        <f t="shared" si="157"/>
        <v>37.96</v>
      </c>
      <c r="Q2335" s="11" t="s">
        <v>8323</v>
      </c>
      <c r="R2335" t="s">
        <v>8326</v>
      </c>
      <c r="S2335" s="15">
        <f t="shared" si="158"/>
        <v>42026.176180555558</v>
      </c>
      <c r="T2335" s="15">
        <f t="shared" si="159"/>
        <v>42064.207638888889</v>
      </c>
    </row>
    <row r="2336" spans="1:20" ht="48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56"/>
        <v>103</v>
      </c>
      <c r="P2336">
        <f t="shared" si="157"/>
        <v>102.5</v>
      </c>
      <c r="Q2336" s="11" t="s">
        <v>8327</v>
      </c>
      <c r="R2336" t="s">
        <v>8331</v>
      </c>
      <c r="S2336" s="15">
        <f t="shared" si="158"/>
        <v>41675.149525462963</v>
      </c>
      <c r="T2336" s="15">
        <f t="shared" si="159"/>
        <v>41715.107858796298</v>
      </c>
    </row>
    <row r="2337" spans="1:20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1" t="s">
        <v>8323</v>
      </c>
      <c r="R2337" t="s">
        <v>8335</v>
      </c>
      <c r="S2337" s="15">
        <f t="shared" si="158"/>
        <v>41831.722777777781</v>
      </c>
      <c r="T2337" s="15">
        <f t="shared" si="159"/>
        <v>41861.722777777781</v>
      </c>
    </row>
    <row r="2338" spans="1:20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1" t="s">
        <v>8327</v>
      </c>
      <c r="R2338" t="s">
        <v>8329</v>
      </c>
      <c r="S2338" s="15">
        <f t="shared" si="158"/>
        <v>42119.822476851856</v>
      </c>
      <c r="T2338" s="15">
        <f t="shared" si="159"/>
        <v>42142.208333333328</v>
      </c>
    </row>
    <row r="2339" spans="1:20" ht="48" x14ac:dyDescent="0.2">
      <c r="A2339">
        <v>3549</v>
      </c>
      <c r="B2339" s="9" t="s">
        <v>3548</v>
      </c>
      <c r="C2339" s="3" t="s">
        <v>7659</v>
      </c>
      <c r="D2339" s="5">
        <v>1000</v>
      </c>
      <c r="E2339" s="7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 t="shared" si="156"/>
        <v>102</v>
      </c>
      <c r="P2339">
        <f t="shared" si="157"/>
        <v>24.29</v>
      </c>
      <c r="Q2339" s="11" t="s">
        <v>8323</v>
      </c>
      <c r="R2339" t="s">
        <v>8326</v>
      </c>
      <c r="S2339" s="15">
        <f t="shared" si="158"/>
        <v>42223.394363425927</v>
      </c>
      <c r="T2339" s="15">
        <f t="shared" si="159"/>
        <v>42251.394363425927</v>
      </c>
    </row>
    <row r="2340" spans="1:20" ht="48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56"/>
        <v>6</v>
      </c>
      <c r="P2340">
        <f t="shared" si="157"/>
        <v>340</v>
      </c>
      <c r="Q2340" s="11" t="s">
        <v>8319</v>
      </c>
      <c r="R2340" t="s">
        <v>8345</v>
      </c>
      <c r="S2340" s="15">
        <f t="shared" si="158"/>
        <v>42605.053993055553</v>
      </c>
      <c r="T2340" s="15">
        <f t="shared" si="159"/>
        <v>42635.053993055553</v>
      </c>
    </row>
    <row r="2341" spans="1:20" ht="16" x14ac:dyDescent="0.2">
      <c r="A2341">
        <v>1590</v>
      </c>
      <c r="B2341" s="9" t="s">
        <v>1591</v>
      </c>
      <c r="C2341" s="3" t="s">
        <v>5700</v>
      </c>
      <c r="D2341" s="5">
        <v>60000</v>
      </c>
      <c r="E2341" s="7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 t="shared" si="156"/>
        <v>2</v>
      </c>
      <c r="P2341">
        <f t="shared" si="157"/>
        <v>510</v>
      </c>
      <c r="Q2341" s="11" t="s">
        <v>8313</v>
      </c>
      <c r="R2341" t="s">
        <v>8351</v>
      </c>
      <c r="S2341" s="15">
        <f t="shared" si="158"/>
        <v>42240.857222222221</v>
      </c>
      <c r="T2341" s="15">
        <f t="shared" si="159"/>
        <v>42270.857222222221</v>
      </c>
    </row>
    <row r="2342" spans="1:20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1" t="s">
        <v>8327</v>
      </c>
      <c r="R2342" t="s">
        <v>8329</v>
      </c>
      <c r="S2342" s="15">
        <f t="shared" si="158"/>
        <v>40946.882245370369</v>
      </c>
      <c r="T2342" s="15">
        <f t="shared" si="159"/>
        <v>41006.166666666664</v>
      </c>
    </row>
    <row r="2343" spans="1:20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1" t="s">
        <v>8327</v>
      </c>
      <c r="R2343" t="s">
        <v>8331</v>
      </c>
      <c r="S2343" s="15">
        <f t="shared" si="158"/>
        <v>41082.069467592592</v>
      </c>
      <c r="T2343" s="15">
        <f t="shared" si="159"/>
        <v>41112.069467592592</v>
      </c>
    </row>
    <row r="2344" spans="1:20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1" t="s">
        <v>8327</v>
      </c>
      <c r="R2344" t="s">
        <v>8329</v>
      </c>
      <c r="S2344" s="15">
        <f t="shared" si="158"/>
        <v>42205.718888888892</v>
      </c>
      <c r="T2344" s="15">
        <f t="shared" si="159"/>
        <v>42235.718888888892</v>
      </c>
    </row>
    <row r="2345" spans="1:20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1" t="s">
        <v>8313</v>
      </c>
      <c r="R2345" t="s">
        <v>8314</v>
      </c>
      <c r="S2345" s="15">
        <f t="shared" si="158"/>
        <v>42515.866446759261</v>
      </c>
      <c r="T2345" s="15">
        <f t="shared" si="159"/>
        <v>42530.866446759261</v>
      </c>
    </row>
    <row r="2346" spans="1:20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1" t="s">
        <v>8323</v>
      </c>
      <c r="R2346" t="s">
        <v>8326</v>
      </c>
      <c r="S2346" s="15">
        <f t="shared" si="158"/>
        <v>42220.79487268519</v>
      </c>
      <c r="T2346" s="15">
        <f t="shared" si="159"/>
        <v>42246</v>
      </c>
    </row>
    <row r="2347" spans="1:20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1" t="s">
        <v>8323</v>
      </c>
      <c r="R2347" t="s">
        <v>8326</v>
      </c>
      <c r="S2347" s="15">
        <f t="shared" si="158"/>
        <v>42143.917743055557</v>
      </c>
      <c r="T2347" s="15">
        <f t="shared" si="159"/>
        <v>42181.559027777781</v>
      </c>
    </row>
    <row r="2348" spans="1:20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1" t="s">
        <v>8327</v>
      </c>
      <c r="R2348" t="s">
        <v>8331</v>
      </c>
      <c r="S2348" s="15">
        <f t="shared" si="158"/>
        <v>40948.042233796295</v>
      </c>
      <c r="T2348" s="15">
        <f t="shared" si="159"/>
        <v>40982.165972222225</v>
      </c>
    </row>
    <row r="2349" spans="1:20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1" t="s">
        <v>8323</v>
      </c>
      <c r="R2349" t="s">
        <v>8324</v>
      </c>
      <c r="S2349" s="15">
        <f t="shared" si="158"/>
        <v>42373.252280092594</v>
      </c>
      <c r="T2349" s="15">
        <f t="shared" si="159"/>
        <v>42433.252280092594</v>
      </c>
    </row>
    <row r="2350" spans="1:20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1" t="s">
        <v>8323</v>
      </c>
      <c r="R2350" t="s">
        <v>8326</v>
      </c>
      <c r="S2350" s="15">
        <f t="shared" si="158"/>
        <v>42236.623252314821</v>
      </c>
      <c r="T2350" s="15">
        <f t="shared" si="159"/>
        <v>42282.666666666672</v>
      </c>
    </row>
    <row r="2351" spans="1:20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1" t="s">
        <v>8316</v>
      </c>
      <c r="R2351" t="s">
        <v>8344</v>
      </c>
      <c r="S2351" s="15">
        <f t="shared" si="158"/>
        <v>42430.566898148143</v>
      </c>
      <c r="T2351" s="15">
        <f t="shared" si="159"/>
        <v>42459.525231481486</v>
      </c>
    </row>
    <row r="2352" spans="1:20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1" t="s">
        <v>8327</v>
      </c>
      <c r="R2352" t="s">
        <v>8338</v>
      </c>
      <c r="S2352" s="15">
        <f t="shared" si="158"/>
        <v>42459.693865740745</v>
      </c>
      <c r="T2352" s="15">
        <f t="shared" si="159"/>
        <v>42490.915972222225</v>
      </c>
    </row>
    <row r="2353" spans="1:20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1" t="s">
        <v>8323</v>
      </c>
      <c r="R2353" t="s">
        <v>8324</v>
      </c>
      <c r="S2353" s="15">
        <f t="shared" si="158"/>
        <v>42390.838738425926</v>
      </c>
      <c r="T2353" s="15">
        <f t="shared" si="159"/>
        <v>42420.838738425926</v>
      </c>
    </row>
    <row r="2354" spans="1:20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1" t="s">
        <v>8311</v>
      </c>
      <c r="R2354" t="s">
        <v>8356</v>
      </c>
      <c r="S2354" s="15">
        <f t="shared" si="158"/>
        <v>40967.614849537036</v>
      </c>
      <c r="T2354" s="15">
        <f t="shared" si="159"/>
        <v>40997.573182870372</v>
      </c>
    </row>
    <row r="2355" spans="1:20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1" t="s">
        <v>8327</v>
      </c>
      <c r="R2355" t="s">
        <v>8331</v>
      </c>
      <c r="S2355" s="15">
        <f t="shared" si="158"/>
        <v>40788.786539351851</v>
      </c>
      <c r="T2355" s="15">
        <f t="shared" si="159"/>
        <v>40817.125</v>
      </c>
    </row>
    <row r="2356" spans="1:20" ht="48" x14ac:dyDescent="0.2">
      <c r="A2356">
        <v>1860</v>
      </c>
      <c r="B2356" s="9" t="s">
        <v>1861</v>
      </c>
      <c r="C2356" s="3" t="s">
        <v>5970</v>
      </c>
      <c r="D2356" s="5">
        <v>750</v>
      </c>
      <c r="E2356" s="7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>
        <f t="shared" si="156"/>
        <v>133</v>
      </c>
      <c r="P2356">
        <f t="shared" si="157"/>
        <v>52.68</v>
      </c>
      <c r="Q2356" s="11" t="s">
        <v>8327</v>
      </c>
      <c r="R2356" t="s">
        <v>8331</v>
      </c>
      <c r="S2356" s="15">
        <f t="shared" si="158"/>
        <v>41655.709305555552</v>
      </c>
      <c r="T2356" s="15">
        <f t="shared" si="159"/>
        <v>41676.709305555552</v>
      </c>
    </row>
    <row r="2357" spans="1:20" ht="16" x14ac:dyDescent="0.2">
      <c r="A2357">
        <v>1611</v>
      </c>
      <c r="B2357" s="9" t="s">
        <v>1612</v>
      </c>
      <c r="C2357" s="3" t="s">
        <v>5721</v>
      </c>
      <c r="D2357" s="5">
        <v>800</v>
      </c>
      <c r="E2357" s="7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>
        <f t="shared" si="156"/>
        <v>125</v>
      </c>
      <c r="P2357">
        <f t="shared" si="157"/>
        <v>37.07</v>
      </c>
      <c r="Q2357" s="11" t="s">
        <v>8327</v>
      </c>
      <c r="R2357" t="s">
        <v>8331</v>
      </c>
      <c r="S2357" s="15">
        <f t="shared" si="158"/>
        <v>41409.00037037037</v>
      </c>
      <c r="T2357" s="15">
        <f t="shared" si="159"/>
        <v>41430.00037037037</v>
      </c>
    </row>
    <row r="2358" spans="1:20" ht="48" x14ac:dyDescent="0.2">
      <c r="A2358">
        <v>2669</v>
      </c>
      <c r="B2358" s="9" t="s">
        <v>2669</v>
      </c>
      <c r="C2358" s="3" t="s">
        <v>6779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>
        <f t="shared" si="156"/>
        <v>125</v>
      </c>
      <c r="P2358">
        <f t="shared" si="157"/>
        <v>91</v>
      </c>
      <c r="Q2358" s="11" t="s">
        <v>8308</v>
      </c>
      <c r="R2358" t="s">
        <v>8340</v>
      </c>
      <c r="S2358" s="15">
        <f t="shared" si="158"/>
        <v>42319.035833333335</v>
      </c>
      <c r="T2358" s="15">
        <f t="shared" si="159"/>
        <v>42379.035833333335</v>
      </c>
    </row>
    <row r="2359" spans="1:20" ht="48" x14ac:dyDescent="0.2">
      <c r="A2359">
        <v>2288</v>
      </c>
      <c r="B2359" s="9" t="s">
        <v>2289</v>
      </c>
      <c r="C2359" s="3" t="s">
        <v>6398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>
        <f t="shared" si="156"/>
        <v>100</v>
      </c>
      <c r="P2359">
        <f t="shared" si="157"/>
        <v>40.04</v>
      </c>
      <c r="Q2359" s="11" t="s">
        <v>8327</v>
      </c>
      <c r="R2359" t="s">
        <v>8331</v>
      </c>
      <c r="S2359" s="15">
        <f t="shared" si="158"/>
        <v>41067.827418981484</v>
      </c>
      <c r="T2359" s="15">
        <f t="shared" si="159"/>
        <v>41086.75</v>
      </c>
    </row>
    <row r="2360" spans="1:20" ht="48" x14ac:dyDescent="0.2">
      <c r="A2360">
        <v>2482</v>
      </c>
      <c r="B2360" s="9" t="s">
        <v>2482</v>
      </c>
      <c r="C2360" s="3" t="s">
        <v>6592</v>
      </c>
      <c r="D2360" s="5">
        <v>1000</v>
      </c>
      <c r="E2360" s="7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>
        <f t="shared" si="156"/>
        <v>100</v>
      </c>
      <c r="P2360">
        <f t="shared" si="157"/>
        <v>40.04</v>
      </c>
      <c r="Q2360" s="11" t="s">
        <v>8327</v>
      </c>
      <c r="R2360" t="s">
        <v>8328</v>
      </c>
      <c r="S2360" s="15">
        <f t="shared" si="158"/>
        <v>40711.782210648147</v>
      </c>
      <c r="T2360" s="15">
        <f t="shared" si="159"/>
        <v>40756.782210648147</v>
      </c>
    </row>
    <row r="2361" spans="1:20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1" t="s">
        <v>8323</v>
      </c>
      <c r="R2361" t="s">
        <v>8326</v>
      </c>
      <c r="S2361" s="15">
        <f t="shared" si="158"/>
        <v>41877.221886574072</v>
      </c>
      <c r="T2361" s="15">
        <f t="shared" si="159"/>
        <v>41910.140972222223</v>
      </c>
    </row>
    <row r="2362" spans="1:20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1" t="s">
        <v>8323</v>
      </c>
      <c r="R2362" t="s">
        <v>8326</v>
      </c>
      <c r="S2362" s="15">
        <f t="shared" si="158"/>
        <v>42207.259918981479</v>
      </c>
      <c r="T2362" s="15">
        <f t="shared" si="159"/>
        <v>42236.958333333328</v>
      </c>
    </row>
    <row r="2363" spans="1:20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1" t="s">
        <v>8321</v>
      </c>
      <c r="R2363" t="s">
        <v>8322</v>
      </c>
      <c r="S2363" s="15">
        <f t="shared" si="158"/>
        <v>42112.036712962959</v>
      </c>
      <c r="T2363" s="15">
        <f t="shared" si="159"/>
        <v>42132.036712962959</v>
      </c>
    </row>
    <row r="2364" spans="1:20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1" t="s">
        <v>8327</v>
      </c>
      <c r="R2364" t="s">
        <v>8331</v>
      </c>
      <c r="S2364" s="15">
        <f t="shared" si="158"/>
        <v>42523.333310185189</v>
      </c>
      <c r="T2364" s="15">
        <f t="shared" si="159"/>
        <v>42538.204861111109</v>
      </c>
    </row>
    <row r="2365" spans="1:20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1" t="s">
        <v>8327</v>
      </c>
      <c r="R2365" t="s">
        <v>8331</v>
      </c>
      <c r="S2365" s="15">
        <f t="shared" si="158"/>
        <v>42082.580092592587</v>
      </c>
      <c r="T2365" s="15">
        <f t="shared" si="159"/>
        <v>42112.580092592587</v>
      </c>
    </row>
    <row r="2366" spans="1:20" ht="48" x14ac:dyDescent="0.2">
      <c r="A2366">
        <v>2821</v>
      </c>
      <c r="B2366" s="9" t="s">
        <v>2821</v>
      </c>
      <c r="C2366" s="3" t="s">
        <v>6931</v>
      </c>
      <c r="D2366" s="5">
        <v>1000</v>
      </c>
      <c r="E2366" s="7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>
        <f t="shared" si="156"/>
        <v>100</v>
      </c>
      <c r="P2366">
        <f t="shared" si="157"/>
        <v>28.57</v>
      </c>
      <c r="Q2366" s="11" t="s">
        <v>8323</v>
      </c>
      <c r="R2366" t="s">
        <v>8326</v>
      </c>
      <c r="S2366" s="15">
        <f t="shared" si="158"/>
        <v>41875.922858796301</v>
      </c>
      <c r="T2366" s="15">
        <f t="shared" si="159"/>
        <v>41905.922858796301</v>
      </c>
    </row>
    <row r="2367" spans="1:20" ht="32" x14ac:dyDescent="0.2">
      <c r="A2367">
        <v>2928</v>
      </c>
      <c r="B2367" s="9" t="s">
        <v>2928</v>
      </c>
      <c r="C2367" s="3" t="s">
        <v>7038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>
        <f t="shared" si="156"/>
        <v>100</v>
      </c>
      <c r="P2367">
        <f t="shared" si="157"/>
        <v>41.67</v>
      </c>
      <c r="Q2367" s="11" t="s">
        <v>8323</v>
      </c>
      <c r="R2367" t="s">
        <v>8335</v>
      </c>
      <c r="S2367" s="15">
        <f t="shared" si="158"/>
        <v>42403.998217592598</v>
      </c>
      <c r="T2367" s="15">
        <f t="shared" si="159"/>
        <v>42433.998217592598</v>
      </c>
    </row>
    <row r="2368" spans="1:20" ht="48" x14ac:dyDescent="0.2">
      <c r="A2368">
        <v>2988</v>
      </c>
      <c r="B2368" s="9" t="s">
        <v>2988</v>
      </c>
      <c r="C2368" s="3" t="s">
        <v>7098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>
        <f t="shared" si="156"/>
        <v>100</v>
      </c>
      <c r="P2368">
        <f t="shared" si="157"/>
        <v>35.71</v>
      </c>
      <c r="Q2368" s="11" t="s">
        <v>8323</v>
      </c>
      <c r="R2368" t="s">
        <v>8324</v>
      </c>
      <c r="S2368" s="15">
        <f t="shared" si="158"/>
        <v>42511.362048611118</v>
      </c>
      <c r="T2368" s="15">
        <f t="shared" si="159"/>
        <v>42541.362048611118</v>
      </c>
    </row>
    <row r="2369" spans="1:21" ht="48" x14ac:dyDescent="0.2">
      <c r="A2369">
        <v>3185</v>
      </c>
      <c r="B2369" s="9" t="s">
        <v>3185</v>
      </c>
      <c r="C2369" s="3" t="s">
        <v>7295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>
        <f t="shared" si="156"/>
        <v>100</v>
      </c>
      <c r="P2369">
        <f t="shared" si="157"/>
        <v>41.67</v>
      </c>
      <c r="Q2369" s="11" t="s">
        <v>8323</v>
      </c>
      <c r="R2369" t="s">
        <v>8326</v>
      </c>
      <c r="S2369" s="15">
        <f t="shared" si="158"/>
        <v>41829.977326388893</v>
      </c>
      <c r="T2369" s="15">
        <f t="shared" si="159"/>
        <v>41836.977326388893</v>
      </c>
    </row>
    <row r="2370" spans="1:21" ht="48" x14ac:dyDescent="0.2">
      <c r="A2370">
        <v>3504</v>
      </c>
      <c r="B2370" s="9" t="s">
        <v>3503</v>
      </c>
      <c r="C2370" s="3" t="s">
        <v>7614</v>
      </c>
      <c r="D2370" s="5">
        <v>1000</v>
      </c>
      <c r="E2370" s="7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>
        <f t="shared" si="156"/>
        <v>100</v>
      </c>
      <c r="P2370">
        <f t="shared" si="157"/>
        <v>125</v>
      </c>
      <c r="Q2370" s="11" t="s">
        <v>8323</v>
      </c>
      <c r="R2370" t="s">
        <v>8326</v>
      </c>
      <c r="S2370" s="15">
        <f t="shared" si="158"/>
        <v>42297.748738425929</v>
      </c>
      <c r="T2370" s="15">
        <f t="shared" si="159"/>
        <v>42327.790405092594</v>
      </c>
    </row>
    <row r="2371" spans="1:21" ht="48" x14ac:dyDescent="0.2">
      <c r="A2371">
        <v>3512</v>
      </c>
      <c r="B2371" s="9" t="s">
        <v>3511</v>
      </c>
      <c r="C2371" s="3" t="s">
        <v>7622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>
        <f t="shared" ref="O2371:O2434" si="160">ROUND(E2371/D2371*100,0)</f>
        <v>100</v>
      </c>
      <c r="P2371">
        <f t="shared" ref="P2371:P2434" si="161">IFERROR(ROUND(E2371/L2371,2),0)</f>
        <v>58.82</v>
      </c>
      <c r="Q2371" s="11" t="s">
        <v>8323</v>
      </c>
      <c r="R2371" t="s">
        <v>8326</v>
      </c>
      <c r="S2371" s="15">
        <f t="shared" ref="S2371:S2434" si="162">(((J2371/60)/60)/24)+DATE(1970,1,1)</f>
        <v>42057.536944444444</v>
      </c>
      <c r="T2371" s="15">
        <f t="shared" ref="T2371:T2434" si="163">(((I2371/60)/60)/24)+DATE(1970,1,1)</f>
        <v>42117.49527777778</v>
      </c>
    </row>
    <row r="2372" spans="1:21" ht="48" x14ac:dyDescent="0.2">
      <c r="A2372">
        <v>3808</v>
      </c>
      <c r="B2372" s="9" t="s">
        <v>3805</v>
      </c>
      <c r="C2372" s="3" t="s">
        <v>7918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>
        <f t="shared" si="160"/>
        <v>100</v>
      </c>
      <c r="P2372">
        <f t="shared" si="161"/>
        <v>41.67</v>
      </c>
      <c r="Q2372" s="11" t="s">
        <v>8323</v>
      </c>
      <c r="R2372" t="s">
        <v>8326</v>
      </c>
      <c r="S2372" s="15">
        <f t="shared" si="162"/>
        <v>42059.453923611116</v>
      </c>
      <c r="T2372" s="15">
        <f t="shared" si="163"/>
        <v>42119.412256944444</v>
      </c>
    </row>
    <row r="2373" spans="1:21" ht="48" x14ac:dyDescent="0.2">
      <c r="A2373">
        <v>3913</v>
      </c>
      <c r="B2373" s="9" t="s">
        <v>3910</v>
      </c>
      <c r="C2373" s="3" t="s">
        <v>8021</v>
      </c>
      <c r="D2373" s="5">
        <v>10000</v>
      </c>
      <c r="E2373" s="7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>
        <f t="shared" si="160"/>
        <v>10</v>
      </c>
      <c r="P2373">
        <f t="shared" si="161"/>
        <v>142.86000000000001</v>
      </c>
      <c r="Q2373" s="11" t="s">
        <v>8323</v>
      </c>
      <c r="R2373" t="s">
        <v>8326</v>
      </c>
      <c r="S2373" s="15">
        <f t="shared" si="162"/>
        <v>42308.211215277777</v>
      </c>
      <c r="T2373" s="15">
        <f t="shared" si="163"/>
        <v>42338.252881944441</v>
      </c>
    </row>
    <row r="2374" spans="1:21" ht="48" x14ac:dyDescent="0.2">
      <c r="A2374">
        <v>2509</v>
      </c>
      <c r="B2374" s="9" t="s">
        <v>2509</v>
      </c>
      <c r="C2374" s="3" t="s">
        <v>6619</v>
      </c>
      <c r="D2374" s="5">
        <v>95000</v>
      </c>
      <c r="E2374" s="7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>
        <f t="shared" si="160"/>
        <v>1</v>
      </c>
      <c r="P2374">
        <f t="shared" si="161"/>
        <v>35.71</v>
      </c>
      <c r="Q2374" s="11" t="s">
        <v>8319</v>
      </c>
      <c r="R2374" t="s">
        <v>8357</v>
      </c>
      <c r="S2374" s="15">
        <f t="shared" si="162"/>
        <v>42058.809594907405</v>
      </c>
      <c r="T2374" s="15">
        <f t="shared" si="163"/>
        <v>42114.767928240741</v>
      </c>
    </row>
    <row r="2375" spans="1:21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1" t="s">
        <v>8313</v>
      </c>
      <c r="R2375" t="s">
        <v>8314</v>
      </c>
      <c r="S2375" s="15">
        <f t="shared" si="162"/>
        <v>42011.551180555558</v>
      </c>
      <c r="T2375" s="15">
        <f t="shared" si="163"/>
        <v>42046.551180555558</v>
      </c>
    </row>
    <row r="2376" spans="1:21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1" t="s">
        <v>8313</v>
      </c>
      <c r="R2376" t="s">
        <v>8314</v>
      </c>
      <c r="S2376" s="15">
        <f t="shared" si="162"/>
        <v>42045.86336805555</v>
      </c>
      <c r="T2376" s="15">
        <f t="shared" si="163"/>
        <v>42090.821701388893</v>
      </c>
    </row>
    <row r="2377" spans="1:21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1" t="s">
        <v>8308</v>
      </c>
      <c r="R2377" t="s">
        <v>8310</v>
      </c>
      <c r="S2377" s="15">
        <f t="shared" si="162"/>
        <v>42188.803622685184</v>
      </c>
      <c r="T2377" s="15">
        <f t="shared" si="163"/>
        <v>42218.803622685184</v>
      </c>
    </row>
    <row r="2378" spans="1:21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1" t="s">
        <v>8308</v>
      </c>
      <c r="R2378" t="s">
        <v>8315</v>
      </c>
      <c r="S2378" s="15">
        <f t="shared" si="162"/>
        <v>42612.656493055561</v>
      </c>
      <c r="T2378" s="15">
        <f t="shared" si="163"/>
        <v>42642.656493055561</v>
      </c>
    </row>
    <row r="2379" spans="1:21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1"/>
        <v>75.38</v>
      </c>
      <c r="Q2379" s="11" t="s">
        <v>8327</v>
      </c>
      <c r="R2379" t="s">
        <v>8331</v>
      </c>
      <c r="S2379" s="15">
        <f t="shared" si="162"/>
        <v>41382.096180555556</v>
      </c>
      <c r="T2379" s="15">
        <f t="shared" si="163"/>
        <v>41401.207638888889</v>
      </c>
    </row>
    <row r="2380" spans="1:21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1"/>
        <v>57.65</v>
      </c>
      <c r="Q2380" s="11" t="s">
        <v>8323</v>
      </c>
      <c r="R2380" t="s">
        <v>8335</v>
      </c>
      <c r="S2380" s="15">
        <f t="shared" si="162"/>
        <v>41815.815046296295</v>
      </c>
      <c r="T2380" s="15">
        <f t="shared" si="163"/>
        <v>41850.958333333336</v>
      </c>
      <c r="U2380">
        <f>YEAR(S2380)</f>
        <v>2014</v>
      </c>
    </row>
    <row r="2381" spans="1:21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1" t="s">
        <v>8319</v>
      </c>
      <c r="R2381" t="s">
        <v>8345</v>
      </c>
      <c r="S2381" s="15">
        <f t="shared" si="162"/>
        <v>41863.734895833331</v>
      </c>
      <c r="T2381" s="15">
        <f t="shared" si="163"/>
        <v>41894.734895833331</v>
      </c>
    </row>
    <row r="2382" spans="1:21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1" t="s">
        <v>8308</v>
      </c>
      <c r="R2382" t="s">
        <v>8310</v>
      </c>
      <c r="S2382" s="15">
        <f t="shared" si="162"/>
        <v>42726.491643518515</v>
      </c>
      <c r="T2382" s="15">
        <f t="shared" si="163"/>
        <v>42756.491643518515</v>
      </c>
    </row>
    <row r="2383" spans="1:21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1" t="s">
        <v>8323</v>
      </c>
      <c r="R2383" t="s">
        <v>8326</v>
      </c>
      <c r="S2383" s="15">
        <f t="shared" si="162"/>
        <v>41922.640590277777</v>
      </c>
      <c r="T2383" s="15">
        <f t="shared" si="163"/>
        <v>41932.249305555553</v>
      </c>
    </row>
    <row r="2384" spans="1:21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1" t="s">
        <v>8308</v>
      </c>
      <c r="R2384" t="s">
        <v>8315</v>
      </c>
      <c r="S2384" s="15">
        <f t="shared" si="162"/>
        <v>42304.829409722224</v>
      </c>
      <c r="T2384" s="15">
        <f t="shared" si="163"/>
        <v>42334.871076388896</v>
      </c>
    </row>
    <row r="2385" spans="1:20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1" t="s">
        <v>8323</v>
      </c>
      <c r="R2385" t="s">
        <v>8326</v>
      </c>
      <c r="S2385" s="15">
        <f t="shared" si="162"/>
        <v>42405.090300925927</v>
      </c>
      <c r="T2385" s="15">
        <f t="shared" si="163"/>
        <v>42414</v>
      </c>
    </row>
    <row r="2386" spans="1:20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1" t="s">
        <v>8323</v>
      </c>
      <c r="R2386" t="s">
        <v>8326</v>
      </c>
      <c r="S2386" s="15">
        <f t="shared" si="162"/>
        <v>42002.817488425921</v>
      </c>
      <c r="T2386" s="15">
        <f t="shared" si="163"/>
        <v>42032.817488425921</v>
      </c>
    </row>
    <row r="2387" spans="1:20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1" t="s">
        <v>8323</v>
      </c>
      <c r="R2387" t="s">
        <v>8326</v>
      </c>
      <c r="S2387" s="15">
        <f t="shared" si="162"/>
        <v>41852.527222222219</v>
      </c>
      <c r="T2387" s="15">
        <f t="shared" si="163"/>
        <v>41866.527222222219</v>
      </c>
    </row>
    <row r="2388" spans="1:20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1" t="s">
        <v>8319</v>
      </c>
      <c r="R2388" t="s">
        <v>8357</v>
      </c>
      <c r="S2388" s="15">
        <f t="shared" si="162"/>
        <v>42027.839733796296</v>
      </c>
      <c r="T2388" s="15">
        <f t="shared" si="163"/>
        <v>42057.839733796296</v>
      </c>
    </row>
    <row r="2389" spans="1:20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1"/>
        <v>44.1</v>
      </c>
      <c r="Q2389" s="11" t="s">
        <v>8308</v>
      </c>
      <c r="R2389" t="s">
        <v>8315</v>
      </c>
      <c r="S2389" s="15">
        <f t="shared" si="162"/>
        <v>41953.966053240743</v>
      </c>
      <c r="T2389" s="15">
        <f t="shared" si="163"/>
        <v>41973.966053240743</v>
      </c>
    </row>
    <row r="2390" spans="1:20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1"/>
        <v>66.14</v>
      </c>
      <c r="Q2390" s="11" t="s">
        <v>8323</v>
      </c>
      <c r="R2390" t="s">
        <v>8335</v>
      </c>
      <c r="S2390" s="15">
        <f t="shared" si="162"/>
        <v>41975.700636574074</v>
      </c>
      <c r="T2390" s="15">
        <f t="shared" si="163"/>
        <v>42005.700636574074</v>
      </c>
    </row>
    <row r="2391" spans="1:20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1" t="s">
        <v>8323</v>
      </c>
      <c r="R2391" t="s">
        <v>8326</v>
      </c>
      <c r="S2391" s="15">
        <f t="shared" si="162"/>
        <v>41795.528101851851</v>
      </c>
      <c r="T2391" s="15">
        <f t="shared" si="163"/>
        <v>41825.528101851851</v>
      </c>
    </row>
    <row r="2392" spans="1:20" ht="32" x14ac:dyDescent="0.2">
      <c r="A2392">
        <v>3395</v>
      </c>
      <c r="B2392" s="9" t="s">
        <v>3394</v>
      </c>
      <c r="C2392" s="3" t="s">
        <v>7505</v>
      </c>
      <c r="D2392" s="5">
        <v>500</v>
      </c>
      <c r="E2392" s="7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 t="shared" si="160"/>
        <v>184</v>
      </c>
      <c r="P2392">
        <f t="shared" si="161"/>
        <v>24.21</v>
      </c>
      <c r="Q2392" s="11" t="s">
        <v>8323</v>
      </c>
      <c r="R2392" t="s">
        <v>8326</v>
      </c>
      <c r="S2392" s="15">
        <f t="shared" si="162"/>
        <v>42140.712314814817</v>
      </c>
      <c r="T2392" s="15">
        <f t="shared" si="163"/>
        <v>42154.756944444445</v>
      </c>
    </row>
    <row r="2393" spans="1:20" ht="32" x14ac:dyDescent="0.2">
      <c r="A2393">
        <v>2293</v>
      </c>
      <c r="B2393" s="9" t="s">
        <v>2294</v>
      </c>
      <c r="C2393" s="3" t="s">
        <v>6403</v>
      </c>
      <c r="D2393" s="5">
        <v>850</v>
      </c>
      <c r="E2393" s="7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60"/>
        <v>108</v>
      </c>
      <c r="P2393">
        <f t="shared" si="161"/>
        <v>34.07</v>
      </c>
      <c r="Q2393" s="11" t="s">
        <v>8327</v>
      </c>
      <c r="R2393" t="s">
        <v>8331</v>
      </c>
      <c r="S2393" s="15">
        <f t="shared" si="162"/>
        <v>41151.708321759259</v>
      </c>
      <c r="T2393" s="15">
        <f t="shared" si="163"/>
        <v>41177.165972222225</v>
      </c>
    </row>
    <row r="2394" spans="1:20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1" t="s">
        <v>8327</v>
      </c>
      <c r="R2394" t="s">
        <v>8331</v>
      </c>
      <c r="S2394" s="15">
        <f t="shared" si="162"/>
        <v>42752.144976851851</v>
      </c>
      <c r="T2394" s="15">
        <f t="shared" si="163"/>
        <v>42795.125</v>
      </c>
    </row>
    <row r="2395" spans="1:20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1"/>
        <v>27.61</v>
      </c>
      <c r="Q2395" s="11" t="s">
        <v>8327</v>
      </c>
      <c r="R2395" t="s">
        <v>8331</v>
      </c>
      <c r="S2395" s="15">
        <f t="shared" si="162"/>
        <v>41282.017962962964</v>
      </c>
      <c r="T2395" s="15">
        <f t="shared" si="163"/>
        <v>41334.581944444442</v>
      </c>
    </row>
    <row r="2396" spans="1:20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1"/>
        <v>60.73</v>
      </c>
      <c r="Q2396" s="11" t="s">
        <v>8319</v>
      </c>
      <c r="R2396" t="s">
        <v>8345</v>
      </c>
      <c r="S2396" s="15">
        <f t="shared" si="162"/>
        <v>42109.709629629629</v>
      </c>
      <c r="T2396" s="15">
        <f t="shared" si="163"/>
        <v>42139.709629629629</v>
      </c>
    </row>
    <row r="2397" spans="1:20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1" t="s">
        <v>8323</v>
      </c>
      <c r="R2397" t="s">
        <v>8324</v>
      </c>
      <c r="S2397" s="15">
        <f t="shared" si="162"/>
        <v>41760.909039351849</v>
      </c>
      <c r="T2397" s="15">
        <f t="shared" si="163"/>
        <v>41791.165972222225</v>
      </c>
    </row>
    <row r="2398" spans="1:20" ht="48" x14ac:dyDescent="0.2">
      <c r="A2398">
        <v>3914</v>
      </c>
      <c r="B2398" s="9" t="s">
        <v>3911</v>
      </c>
      <c r="C2398" s="3" t="s">
        <v>8022</v>
      </c>
      <c r="D2398" s="5">
        <v>2500</v>
      </c>
      <c r="E2398" s="7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60"/>
        <v>36</v>
      </c>
      <c r="P2398">
        <f t="shared" si="161"/>
        <v>33.67</v>
      </c>
      <c r="Q2398" s="11" t="s">
        <v>8323</v>
      </c>
      <c r="R2398" t="s">
        <v>8326</v>
      </c>
      <c r="S2398" s="15">
        <f t="shared" si="162"/>
        <v>42114.818935185183</v>
      </c>
      <c r="T2398" s="15">
        <f t="shared" si="163"/>
        <v>42134.957638888889</v>
      </c>
    </row>
    <row r="2399" spans="1:20" ht="48" x14ac:dyDescent="0.2">
      <c r="A2399">
        <v>977</v>
      </c>
      <c r="B2399" s="9" t="s">
        <v>978</v>
      </c>
      <c r="C2399" s="3" t="s">
        <v>5087</v>
      </c>
      <c r="D2399" s="5">
        <v>2700</v>
      </c>
      <c r="E2399" s="7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60"/>
        <v>34</v>
      </c>
      <c r="P2399">
        <f t="shared" si="161"/>
        <v>75.75</v>
      </c>
      <c r="Q2399" s="11" t="s">
        <v>8308</v>
      </c>
      <c r="R2399" t="s">
        <v>8310</v>
      </c>
      <c r="S2399" s="15">
        <f t="shared" si="162"/>
        <v>42391.942094907412</v>
      </c>
      <c r="T2399" s="15">
        <f t="shared" si="163"/>
        <v>42421.942094907412</v>
      </c>
    </row>
    <row r="2400" spans="1:20" ht="48" x14ac:dyDescent="0.2">
      <c r="A2400">
        <v>3510</v>
      </c>
      <c r="B2400" s="9" t="s">
        <v>3509</v>
      </c>
      <c r="C2400" s="3" t="s">
        <v>7620</v>
      </c>
      <c r="D2400" s="5">
        <v>900</v>
      </c>
      <c r="E2400" s="7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>
        <f t="shared" si="160"/>
        <v>101</v>
      </c>
      <c r="P2400">
        <f t="shared" si="161"/>
        <v>60.33</v>
      </c>
      <c r="Q2400" s="11" t="s">
        <v>8323</v>
      </c>
      <c r="R2400" t="s">
        <v>8326</v>
      </c>
      <c r="S2400" s="15">
        <f t="shared" si="162"/>
        <v>41802.62090277778</v>
      </c>
      <c r="T2400" s="15">
        <f t="shared" si="163"/>
        <v>41822.62090277778</v>
      </c>
    </row>
    <row r="2401" spans="1:20" ht="48" x14ac:dyDescent="0.2">
      <c r="A2401">
        <v>1786</v>
      </c>
      <c r="B2401" s="9" t="s">
        <v>1787</v>
      </c>
      <c r="C2401" s="3" t="s">
        <v>5896</v>
      </c>
      <c r="D2401" s="5">
        <v>1900</v>
      </c>
      <c r="E2401" s="7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 t="shared" si="160"/>
        <v>48</v>
      </c>
      <c r="P2401">
        <f t="shared" si="161"/>
        <v>31.21</v>
      </c>
      <c r="Q2401" s="11" t="s">
        <v>8313</v>
      </c>
      <c r="R2401" t="s">
        <v>8314</v>
      </c>
      <c r="S2401" s="15">
        <f t="shared" si="162"/>
        <v>41958.550659722227</v>
      </c>
      <c r="T2401" s="15">
        <f t="shared" si="163"/>
        <v>41988.550659722227</v>
      </c>
    </row>
    <row r="2402" spans="1:20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1" t="s">
        <v>8308</v>
      </c>
      <c r="R2402" t="s">
        <v>8310</v>
      </c>
      <c r="S2402" s="15">
        <f t="shared" si="162"/>
        <v>42077.666377314818</v>
      </c>
      <c r="T2402" s="15">
        <f t="shared" si="163"/>
        <v>42107.666377314818</v>
      </c>
    </row>
    <row r="2403" spans="1:20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1" t="s">
        <v>8327</v>
      </c>
      <c r="R2403" t="s">
        <v>8331</v>
      </c>
      <c r="S2403" s="15">
        <f t="shared" si="162"/>
        <v>41303.593923611108</v>
      </c>
      <c r="T2403" s="15">
        <f t="shared" si="163"/>
        <v>41333.593923611108</v>
      </c>
    </row>
    <row r="2404" spans="1:20" ht="48" x14ac:dyDescent="0.2">
      <c r="A2404">
        <v>3836</v>
      </c>
      <c r="B2404" s="9" t="s">
        <v>3833</v>
      </c>
      <c r="C2404" s="3" t="s">
        <v>7945</v>
      </c>
      <c r="D2404" s="5">
        <v>800</v>
      </c>
      <c r="E2404" s="7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 t="shared" si="160"/>
        <v>113</v>
      </c>
      <c r="P2404">
        <f t="shared" si="161"/>
        <v>64.290000000000006</v>
      </c>
      <c r="Q2404" s="11" t="s">
        <v>8323</v>
      </c>
      <c r="R2404" t="s">
        <v>8326</v>
      </c>
      <c r="S2404" s="15">
        <f t="shared" si="162"/>
        <v>42553.926527777774</v>
      </c>
      <c r="T2404" s="15">
        <f t="shared" si="163"/>
        <v>42585.172916666663</v>
      </c>
    </row>
    <row r="2405" spans="1:20" ht="48" x14ac:dyDescent="0.2">
      <c r="A2405">
        <v>73</v>
      </c>
      <c r="B2405" s="9" t="s">
        <v>75</v>
      </c>
      <c r="C2405" s="3" t="s">
        <v>4184</v>
      </c>
      <c r="D2405" s="5">
        <v>900</v>
      </c>
      <c r="E2405" s="7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 t="shared" si="160"/>
        <v>100</v>
      </c>
      <c r="P2405">
        <f t="shared" si="161"/>
        <v>50</v>
      </c>
      <c r="Q2405" s="11" t="s">
        <v>8321</v>
      </c>
      <c r="R2405" t="s">
        <v>8343</v>
      </c>
      <c r="S2405" s="15">
        <f t="shared" si="162"/>
        <v>40587.75675925926</v>
      </c>
      <c r="T2405" s="15">
        <f t="shared" si="163"/>
        <v>40666.165972222225</v>
      </c>
    </row>
    <row r="2406" spans="1:20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1" t="s">
        <v>8316</v>
      </c>
      <c r="R2406" t="s">
        <v>8317</v>
      </c>
      <c r="S2406" s="15">
        <f t="shared" si="162"/>
        <v>42768.833645833336</v>
      </c>
      <c r="T2406" s="15">
        <f t="shared" si="163"/>
        <v>42780.833645833336</v>
      </c>
    </row>
    <row r="2407" spans="1:20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1"/>
        <v>47.11</v>
      </c>
      <c r="Q2407" s="11" t="s">
        <v>8311</v>
      </c>
      <c r="R2407" t="s">
        <v>8352</v>
      </c>
      <c r="S2407" s="15">
        <f t="shared" si="162"/>
        <v>41520.561041666668</v>
      </c>
      <c r="T2407" s="15">
        <f t="shared" si="163"/>
        <v>41549.561041666668</v>
      </c>
    </row>
    <row r="2408" spans="1:20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1"/>
        <v>35.799999999999997</v>
      </c>
      <c r="Q2408" s="11" t="s">
        <v>8313</v>
      </c>
      <c r="R2408" t="s">
        <v>8314</v>
      </c>
      <c r="S2408" s="15">
        <f t="shared" si="162"/>
        <v>41905.979629629634</v>
      </c>
      <c r="T2408" s="15">
        <f t="shared" si="163"/>
        <v>41935.979629629634</v>
      </c>
    </row>
    <row r="2409" spans="1:20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1" t="s">
        <v>8308</v>
      </c>
      <c r="R2409" t="s">
        <v>8310</v>
      </c>
      <c r="S2409" s="15">
        <f t="shared" si="162"/>
        <v>41975.930601851855</v>
      </c>
      <c r="T2409" s="15">
        <f t="shared" si="163"/>
        <v>42005.290972222225</v>
      </c>
    </row>
    <row r="2410" spans="1:20" ht="48" x14ac:dyDescent="0.2">
      <c r="A2410">
        <v>3367</v>
      </c>
      <c r="B2410" s="9" t="s">
        <v>3366</v>
      </c>
      <c r="C2410" s="3" t="s">
        <v>7477</v>
      </c>
      <c r="D2410" s="5">
        <v>750</v>
      </c>
      <c r="E2410" s="7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 t="shared" si="160"/>
        <v>119</v>
      </c>
      <c r="P2410">
        <f t="shared" si="161"/>
        <v>29.67</v>
      </c>
      <c r="Q2410" s="11" t="s">
        <v>8323</v>
      </c>
      <c r="R2410" t="s">
        <v>8326</v>
      </c>
      <c r="S2410" s="15">
        <f t="shared" si="162"/>
        <v>42192.933958333335</v>
      </c>
      <c r="T2410" s="15">
        <f t="shared" si="163"/>
        <v>42217.933958333335</v>
      </c>
    </row>
    <row r="2411" spans="1:20" ht="48" x14ac:dyDescent="0.2">
      <c r="A2411">
        <v>2559</v>
      </c>
      <c r="B2411" s="9" t="s">
        <v>2559</v>
      </c>
      <c r="C2411" s="3" t="s">
        <v>6669</v>
      </c>
      <c r="D2411" s="5">
        <v>800</v>
      </c>
      <c r="E2411" s="7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 t="shared" si="160"/>
        <v>111</v>
      </c>
      <c r="P2411">
        <f t="shared" si="161"/>
        <v>35.6</v>
      </c>
      <c r="Q2411" s="11" t="s">
        <v>8327</v>
      </c>
      <c r="R2411" t="s">
        <v>8341</v>
      </c>
      <c r="S2411" s="15">
        <f t="shared" si="162"/>
        <v>40829.873657407406</v>
      </c>
      <c r="T2411" s="15">
        <f t="shared" si="163"/>
        <v>40862.817361111112</v>
      </c>
    </row>
    <row r="2412" spans="1:20" ht="48" x14ac:dyDescent="0.2">
      <c r="A2412">
        <v>1463</v>
      </c>
      <c r="B2412" s="9" t="s">
        <v>1464</v>
      </c>
      <c r="C2412" s="3" t="s">
        <v>5573</v>
      </c>
      <c r="D2412" s="5">
        <v>600</v>
      </c>
      <c r="E2412" s="7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 t="shared" si="160"/>
        <v>148</v>
      </c>
      <c r="P2412">
        <f t="shared" si="161"/>
        <v>35.44</v>
      </c>
      <c r="Q2412" s="11" t="s">
        <v>8311</v>
      </c>
      <c r="R2412" t="s">
        <v>8312</v>
      </c>
      <c r="S2412" s="15">
        <f t="shared" si="162"/>
        <v>41326.911319444444</v>
      </c>
      <c r="T2412" s="15">
        <f t="shared" si="163"/>
        <v>41371.869652777779</v>
      </c>
    </row>
    <row r="2413" spans="1:20" ht="48" x14ac:dyDescent="0.2">
      <c r="A2413">
        <v>1174</v>
      </c>
      <c r="B2413" s="9" t="s">
        <v>1175</v>
      </c>
      <c r="C2413" s="3" t="s">
        <v>5284</v>
      </c>
      <c r="D2413" s="5">
        <v>15000</v>
      </c>
      <c r="E2413" s="7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 t="shared" si="160"/>
        <v>6</v>
      </c>
      <c r="P2413">
        <f t="shared" si="161"/>
        <v>46.63</v>
      </c>
      <c r="Q2413" s="11" t="s">
        <v>8319</v>
      </c>
      <c r="R2413" t="s">
        <v>8345</v>
      </c>
      <c r="S2413" s="15">
        <f t="shared" si="162"/>
        <v>42468.84174768519</v>
      </c>
      <c r="T2413" s="15">
        <f t="shared" si="163"/>
        <v>42498.84174768519</v>
      </c>
    </row>
    <row r="2414" spans="1:20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1"/>
        <v>35.4</v>
      </c>
      <c r="Q2414" s="11" t="s">
        <v>8313</v>
      </c>
      <c r="R2414" t="s">
        <v>8314</v>
      </c>
      <c r="S2414" s="15">
        <f t="shared" si="162"/>
        <v>42410.982002314813</v>
      </c>
      <c r="T2414" s="15">
        <f t="shared" si="163"/>
        <v>42440.982002314813</v>
      </c>
    </row>
    <row r="2415" spans="1:20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1"/>
        <v>80.45</v>
      </c>
      <c r="Q2415" s="11" t="s">
        <v>8308</v>
      </c>
      <c r="R2415" t="s">
        <v>8315</v>
      </c>
      <c r="S2415" s="15">
        <f t="shared" si="162"/>
        <v>41953.158854166672</v>
      </c>
      <c r="T2415" s="15">
        <f t="shared" si="163"/>
        <v>41983.158854166672</v>
      </c>
    </row>
    <row r="2416" spans="1:20" ht="48" x14ac:dyDescent="0.2">
      <c r="A2416">
        <v>4055</v>
      </c>
      <c r="B2416" s="9" t="s">
        <v>4051</v>
      </c>
      <c r="C2416" s="3" t="s">
        <v>8159</v>
      </c>
      <c r="D2416" s="5">
        <v>5000</v>
      </c>
      <c r="E2416" s="7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 t="shared" si="160"/>
        <v>18</v>
      </c>
      <c r="P2416">
        <f t="shared" si="161"/>
        <v>41.95</v>
      </c>
      <c r="Q2416" s="11" t="s">
        <v>8323</v>
      </c>
      <c r="R2416" t="s">
        <v>8326</v>
      </c>
      <c r="S2416" s="15">
        <f t="shared" si="162"/>
        <v>41779.648506944446</v>
      </c>
      <c r="T2416" s="15">
        <f t="shared" si="163"/>
        <v>41809.648506944446</v>
      </c>
    </row>
    <row r="2417" spans="1:20" ht="48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60"/>
        <v>11</v>
      </c>
      <c r="P2417">
        <f t="shared" si="161"/>
        <v>51.82</v>
      </c>
      <c r="Q2417" s="11" t="s">
        <v>8308</v>
      </c>
      <c r="R2417" t="s">
        <v>8310</v>
      </c>
      <c r="S2417" s="15">
        <f t="shared" si="162"/>
        <v>42082.802812499998</v>
      </c>
      <c r="T2417" s="15">
        <f t="shared" si="163"/>
        <v>42104.207638888889</v>
      </c>
    </row>
    <row r="2418" spans="1:20" ht="48" x14ac:dyDescent="0.2">
      <c r="A2418">
        <v>3800</v>
      </c>
      <c r="B2418" s="9" t="s">
        <v>3797</v>
      </c>
      <c r="C2418" s="3" t="s">
        <v>7910</v>
      </c>
      <c r="D2418" s="5">
        <v>22000</v>
      </c>
      <c r="E2418" s="7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 t="shared" si="160"/>
        <v>4</v>
      </c>
      <c r="P2418">
        <f t="shared" si="161"/>
        <v>55.06</v>
      </c>
      <c r="Q2418" s="11" t="s">
        <v>8323</v>
      </c>
      <c r="R2418" t="s">
        <v>8335</v>
      </c>
      <c r="S2418" s="15">
        <f t="shared" si="162"/>
        <v>41982.737071759257</v>
      </c>
      <c r="T2418" s="15">
        <f t="shared" si="163"/>
        <v>42015.207638888889</v>
      </c>
    </row>
    <row r="2419" spans="1:20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1" t="s">
        <v>8323</v>
      </c>
      <c r="R2419" t="s">
        <v>8326</v>
      </c>
      <c r="S2419" s="15">
        <f t="shared" si="162"/>
        <v>42779.610289351855</v>
      </c>
      <c r="T2419" s="15">
        <f t="shared" si="163"/>
        <v>42794</v>
      </c>
    </row>
    <row r="2420" spans="1:20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1" t="s">
        <v>8308</v>
      </c>
      <c r="R2420" t="s">
        <v>8310</v>
      </c>
      <c r="S2420" s="15">
        <f t="shared" si="162"/>
        <v>42208.628692129627</v>
      </c>
      <c r="T2420" s="15">
        <f t="shared" si="163"/>
        <v>42248.628692129627</v>
      </c>
    </row>
    <row r="2421" spans="1:20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1" t="s">
        <v>8308</v>
      </c>
      <c r="R2421" t="s">
        <v>8310</v>
      </c>
      <c r="S2421" s="15">
        <f t="shared" si="162"/>
        <v>41816.812094907407</v>
      </c>
      <c r="T2421" s="15">
        <f t="shared" si="163"/>
        <v>41831.666666666664</v>
      </c>
    </row>
    <row r="2422" spans="1:20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1"/>
        <v>62.5</v>
      </c>
      <c r="Q2422" s="11" t="s">
        <v>8327</v>
      </c>
      <c r="R2422" t="s">
        <v>8331</v>
      </c>
      <c r="S2422" s="15">
        <f t="shared" si="162"/>
        <v>42184.646863425922</v>
      </c>
      <c r="T2422" s="15">
        <f t="shared" si="163"/>
        <v>42214.646863425922</v>
      </c>
    </row>
    <row r="2423" spans="1:20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1"/>
        <v>46.05</v>
      </c>
      <c r="Q2423" s="11" t="s">
        <v>8323</v>
      </c>
      <c r="R2423" t="s">
        <v>8326</v>
      </c>
      <c r="S2423" s="15">
        <f t="shared" si="162"/>
        <v>42523.248715277776</v>
      </c>
      <c r="T2423" s="15">
        <f t="shared" si="163"/>
        <v>42537.248715277776</v>
      </c>
    </row>
    <row r="2424" spans="1:20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1" t="s">
        <v>8323</v>
      </c>
      <c r="R2424" t="s">
        <v>8326</v>
      </c>
      <c r="S2424" s="15">
        <f t="shared" si="162"/>
        <v>41780.785729166666</v>
      </c>
      <c r="T2424" s="15">
        <f t="shared" si="163"/>
        <v>41840.785729166666</v>
      </c>
    </row>
    <row r="2425" spans="1:20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1" t="s">
        <v>8323</v>
      </c>
      <c r="R2425" t="s">
        <v>8326</v>
      </c>
      <c r="S2425" s="15">
        <f t="shared" si="162"/>
        <v>42521.291504629626</v>
      </c>
      <c r="T2425" s="15">
        <f t="shared" si="163"/>
        <v>42529.582638888889</v>
      </c>
    </row>
    <row r="2426" spans="1:20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1" t="s">
        <v>8313</v>
      </c>
      <c r="R2426" t="s">
        <v>8314</v>
      </c>
      <c r="S2426" s="15">
        <f t="shared" si="162"/>
        <v>42524.318703703699</v>
      </c>
      <c r="T2426" s="15">
        <f t="shared" si="163"/>
        <v>42554.318703703699</v>
      </c>
    </row>
    <row r="2427" spans="1:20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1"/>
        <v>61.5</v>
      </c>
      <c r="Q2427" s="11" t="s">
        <v>8321</v>
      </c>
      <c r="R2427" t="s">
        <v>8339</v>
      </c>
      <c r="S2427" s="15">
        <f t="shared" si="162"/>
        <v>41869.698136574072</v>
      </c>
      <c r="T2427" s="15">
        <f t="shared" si="163"/>
        <v>41899.698136574072</v>
      </c>
    </row>
    <row r="2428" spans="1:20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1"/>
        <v>50.65</v>
      </c>
      <c r="Q2428" s="11" t="s">
        <v>8308</v>
      </c>
      <c r="R2428" t="s">
        <v>8310</v>
      </c>
      <c r="S2428" s="15">
        <f t="shared" si="162"/>
        <v>42060.913877314815</v>
      </c>
      <c r="T2428" s="15">
        <f t="shared" si="163"/>
        <v>42120.872210648144</v>
      </c>
    </row>
    <row r="2429" spans="1:20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1" t="s">
        <v>8327</v>
      </c>
      <c r="R2429" t="s">
        <v>8329</v>
      </c>
      <c r="S2429" s="15">
        <f t="shared" si="162"/>
        <v>40958.717268518521</v>
      </c>
      <c r="T2429" s="15">
        <f t="shared" si="163"/>
        <v>40981.290972222225</v>
      </c>
    </row>
    <row r="2430" spans="1:20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1" t="s">
        <v>8313</v>
      </c>
      <c r="R2430" t="s">
        <v>8314</v>
      </c>
      <c r="S2430" s="15">
        <f t="shared" si="162"/>
        <v>41766.718009259261</v>
      </c>
      <c r="T2430" s="15">
        <f t="shared" si="163"/>
        <v>41826.718009259261</v>
      </c>
    </row>
    <row r="2431" spans="1:20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1" t="s">
        <v>8327</v>
      </c>
      <c r="R2431" t="s">
        <v>8330</v>
      </c>
      <c r="S2431" s="15">
        <f t="shared" si="162"/>
        <v>42268.625856481478</v>
      </c>
      <c r="T2431" s="15">
        <f t="shared" si="163"/>
        <v>42298.625856481478</v>
      </c>
    </row>
    <row r="2432" spans="1:20" ht="48" x14ac:dyDescent="0.2">
      <c r="A2432">
        <v>3851</v>
      </c>
      <c r="B2432" s="9" t="s">
        <v>3848</v>
      </c>
      <c r="C2432" s="3" t="s">
        <v>7960</v>
      </c>
      <c r="D2432" s="5">
        <v>2500</v>
      </c>
      <c r="E2432" s="7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 t="shared" si="160"/>
        <v>34</v>
      </c>
      <c r="P2432">
        <f t="shared" si="161"/>
        <v>35.5</v>
      </c>
      <c r="Q2432" s="11" t="s">
        <v>8323</v>
      </c>
      <c r="R2432" t="s">
        <v>8326</v>
      </c>
      <c r="S2432" s="15">
        <f t="shared" si="162"/>
        <v>42172.439571759256</v>
      </c>
      <c r="T2432" s="15">
        <f t="shared" si="163"/>
        <v>42202.439571759256</v>
      </c>
    </row>
    <row r="2433" spans="1:20" ht="48" x14ac:dyDescent="0.2">
      <c r="A2433">
        <v>2125</v>
      </c>
      <c r="B2433" s="9" t="s">
        <v>2126</v>
      </c>
      <c r="C2433" s="3" t="s">
        <v>6235</v>
      </c>
      <c r="D2433" s="5">
        <v>60000</v>
      </c>
      <c r="E2433" s="7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 t="shared" si="160"/>
        <v>1</v>
      </c>
      <c r="P2433">
        <f t="shared" si="161"/>
        <v>31.56</v>
      </c>
      <c r="Q2433" s="11" t="s">
        <v>8316</v>
      </c>
      <c r="R2433" t="s">
        <v>8334</v>
      </c>
      <c r="S2433" s="15">
        <f t="shared" si="162"/>
        <v>42191.023530092592</v>
      </c>
      <c r="T2433" s="15">
        <f t="shared" si="163"/>
        <v>42221.023530092592</v>
      </c>
    </row>
    <row r="2434" spans="1:20" ht="48" x14ac:dyDescent="0.2">
      <c r="A2434">
        <v>2083</v>
      </c>
      <c r="B2434" s="9" t="s">
        <v>2084</v>
      </c>
      <c r="C2434" s="3" t="s">
        <v>6193</v>
      </c>
      <c r="D2434" s="5">
        <v>750</v>
      </c>
      <c r="E2434" s="7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 t="shared" si="160"/>
        <v>113</v>
      </c>
      <c r="P2434">
        <f t="shared" si="161"/>
        <v>34</v>
      </c>
      <c r="Q2434" s="11" t="s">
        <v>8327</v>
      </c>
      <c r="R2434" t="s">
        <v>8328</v>
      </c>
      <c r="S2434" s="15">
        <f t="shared" si="162"/>
        <v>41034.72216435185</v>
      </c>
      <c r="T2434" s="15">
        <f t="shared" si="163"/>
        <v>41064.72216435185</v>
      </c>
    </row>
    <row r="2435" spans="1:20" ht="64" x14ac:dyDescent="0.2">
      <c r="A2435">
        <v>2837</v>
      </c>
      <c r="B2435" s="9" t="s">
        <v>2837</v>
      </c>
      <c r="C2435" s="3" t="s">
        <v>6947</v>
      </c>
      <c r="D2435" s="5">
        <v>850</v>
      </c>
      <c r="E2435" s="7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>
        <f t="shared" ref="O2435:O2498" si="164">ROUND(E2435/D2435*100,0)</f>
        <v>100</v>
      </c>
      <c r="P2435">
        <f t="shared" ref="P2435:P2498" si="165">IFERROR(ROUND(E2435/L2435,2),0)</f>
        <v>40.479999999999997</v>
      </c>
      <c r="Q2435" s="11" t="s">
        <v>8323</v>
      </c>
      <c r="R2435" t="s">
        <v>8326</v>
      </c>
      <c r="S2435" s="15">
        <f t="shared" ref="S2435:S2498" si="166">(((J2435/60)/60)/24)+DATE(1970,1,1)</f>
        <v>42307.908379629633</v>
      </c>
      <c r="T2435" s="15">
        <f t="shared" ref="T2435:T2498" si="167">(((I2435/60)/60)/24)+DATE(1970,1,1)</f>
        <v>42347.950046296297</v>
      </c>
    </row>
    <row r="2436" spans="1:20" ht="48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64"/>
        <v>39</v>
      </c>
      <c r="P2436">
        <f t="shared" si="165"/>
        <v>40.479999999999997</v>
      </c>
      <c r="Q2436" s="11" t="s">
        <v>8316</v>
      </c>
      <c r="R2436" t="s">
        <v>8334</v>
      </c>
      <c r="S2436" s="15">
        <f t="shared" si="166"/>
        <v>41572.229849537034</v>
      </c>
      <c r="T2436" s="15">
        <f t="shared" si="167"/>
        <v>41604.271516203706</v>
      </c>
    </row>
    <row r="2437" spans="1:20" ht="32" x14ac:dyDescent="0.2">
      <c r="A2437">
        <v>598</v>
      </c>
      <c r="B2437" s="9" t="s">
        <v>599</v>
      </c>
      <c r="C2437" s="3" t="s">
        <v>4708</v>
      </c>
      <c r="D2437" s="5">
        <v>2500</v>
      </c>
      <c r="E2437" s="7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>
        <f t="shared" si="164"/>
        <v>34</v>
      </c>
      <c r="P2437">
        <f t="shared" si="165"/>
        <v>121.43</v>
      </c>
      <c r="Q2437" s="11" t="s">
        <v>8308</v>
      </c>
      <c r="R2437" t="s">
        <v>8342</v>
      </c>
      <c r="S2437" s="15">
        <f t="shared" si="166"/>
        <v>41948.00209490741</v>
      </c>
      <c r="T2437" s="15">
        <f t="shared" si="167"/>
        <v>41978.00209490741</v>
      </c>
    </row>
    <row r="2438" spans="1:20" ht="48" x14ac:dyDescent="0.2">
      <c r="A2438">
        <v>1737</v>
      </c>
      <c r="B2438" s="9" t="s">
        <v>1738</v>
      </c>
      <c r="C2438" s="3" t="s">
        <v>5847</v>
      </c>
      <c r="D2438" s="5">
        <v>4000</v>
      </c>
      <c r="E2438" s="7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>
        <f t="shared" si="164"/>
        <v>21</v>
      </c>
      <c r="P2438">
        <f t="shared" si="165"/>
        <v>56.67</v>
      </c>
      <c r="Q2438" s="11" t="s">
        <v>8327</v>
      </c>
      <c r="R2438" t="s">
        <v>8330</v>
      </c>
      <c r="S2438" s="15">
        <f t="shared" si="166"/>
        <v>42175.948981481488</v>
      </c>
      <c r="T2438" s="15">
        <f t="shared" si="167"/>
        <v>42205.948981481488</v>
      </c>
    </row>
    <row r="2439" spans="1:20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1" t="s">
        <v>8323</v>
      </c>
      <c r="R2439" t="s">
        <v>8326</v>
      </c>
      <c r="S2439" s="15">
        <f t="shared" si="166"/>
        <v>42248.627013888887</v>
      </c>
      <c r="T2439" s="15">
        <f t="shared" si="167"/>
        <v>42278.627013888887</v>
      </c>
    </row>
    <row r="2440" spans="1:20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1" t="s">
        <v>8323</v>
      </c>
      <c r="R2440" t="s">
        <v>8326</v>
      </c>
      <c r="S2440" s="15">
        <f t="shared" si="166"/>
        <v>42379.74418981481</v>
      </c>
      <c r="T2440" s="15">
        <f t="shared" si="167"/>
        <v>42410.875</v>
      </c>
    </row>
    <row r="2441" spans="1:20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1" t="s">
        <v>8308</v>
      </c>
      <c r="R2441" t="s">
        <v>8310</v>
      </c>
      <c r="S2441" s="15">
        <f t="shared" si="166"/>
        <v>42711.950798611113</v>
      </c>
      <c r="T2441" s="15">
        <f t="shared" si="167"/>
        <v>42766.98055555555</v>
      </c>
    </row>
    <row r="2442" spans="1:20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1" t="s">
        <v>8311</v>
      </c>
      <c r="R2442" t="s">
        <v>8356</v>
      </c>
      <c r="S2442" s="15">
        <f t="shared" si="166"/>
        <v>40938.062476851854</v>
      </c>
      <c r="T2442" s="15">
        <f t="shared" si="167"/>
        <v>40968.062476851854</v>
      </c>
    </row>
    <row r="2443" spans="1:20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1" t="s">
        <v>8308</v>
      </c>
      <c r="R2443" t="s">
        <v>8315</v>
      </c>
      <c r="S2443" s="15">
        <f t="shared" si="166"/>
        <v>42639.549479166672</v>
      </c>
      <c r="T2443" s="15">
        <f t="shared" si="167"/>
        <v>42655.549479166672</v>
      </c>
    </row>
    <row r="2444" spans="1:20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1" t="s">
        <v>8323</v>
      </c>
      <c r="R2444" t="s">
        <v>8324</v>
      </c>
      <c r="S2444" s="15">
        <f t="shared" si="166"/>
        <v>42744.416030092587</v>
      </c>
      <c r="T2444" s="15">
        <f t="shared" si="167"/>
        <v>42774.416030092587</v>
      </c>
    </row>
    <row r="2445" spans="1:20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1" t="s">
        <v>8323</v>
      </c>
      <c r="R2445" t="s">
        <v>8326</v>
      </c>
      <c r="S2445" s="15">
        <f t="shared" si="166"/>
        <v>42487.62700231481</v>
      </c>
      <c r="T2445" s="15">
        <f t="shared" si="167"/>
        <v>42521.458333333328</v>
      </c>
    </row>
    <row r="2446" spans="1:20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1" t="s">
        <v>8311</v>
      </c>
      <c r="R2446" t="s">
        <v>8333</v>
      </c>
      <c r="S2446" s="15">
        <f t="shared" si="166"/>
        <v>40590.766886574071</v>
      </c>
      <c r="T2446" s="15">
        <f t="shared" si="167"/>
        <v>40651.725219907406</v>
      </c>
    </row>
    <row r="2447" spans="1:20" ht="48" x14ac:dyDescent="0.2">
      <c r="A2447">
        <v>3644</v>
      </c>
      <c r="B2447" s="9" t="s">
        <v>3642</v>
      </c>
      <c r="C2447" s="3" t="s">
        <v>7754</v>
      </c>
      <c r="D2447" s="5">
        <v>5000</v>
      </c>
      <c r="E2447" s="7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 t="shared" si="164"/>
        <v>16</v>
      </c>
      <c r="P2447">
        <f t="shared" si="165"/>
        <v>68.42</v>
      </c>
      <c r="Q2447" s="11" t="s">
        <v>8323</v>
      </c>
      <c r="R2447" t="s">
        <v>8335</v>
      </c>
      <c r="S2447" s="15">
        <f t="shared" si="166"/>
        <v>42409.241747685184</v>
      </c>
      <c r="T2447" s="15">
        <f t="shared" si="167"/>
        <v>42437.207638888889</v>
      </c>
    </row>
    <row r="2448" spans="1:20" ht="48" x14ac:dyDescent="0.2">
      <c r="A2448">
        <v>458</v>
      </c>
      <c r="B2448" s="9" t="s">
        <v>459</v>
      </c>
      <c r="C2448" s="3" t="s">
        <v>4568</v>
      </c>
      <c r="D2448" s="5">
        <v>10000</v>
      </c>
      <c r="E2448" s="7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 t="shared" si="164"/>
        <v>8</v>
      </c>
      <c r="P2448">
        <f t="shared" si="165"/>
        <v>16.760000000000002</v>
      </c>
      <c r="Q2448" s="11" t="s">
        <v>8321</v>
      </c>
      <c r="R2448" t="s">
        <v>8339</v>
      </c>
      <c r="S2448" s="15">
        <f t="shared" si="166"/>
        <v>41378.69976851852</v>
      </c>
      <c r="T2448" s="15">
        <f t="shared" si="167"/>
        <v>41408.69976851852</v>
      </c>
    </row>
    <row r="2449" spans="1:20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1" t="s">
        <v>8327</v>
      </c>
      <c r="R2449" t="s">
        <v>8328</v>
      </c>
      <c r="S2449" s="15">
        <f t="shared" si="166"/>
        <v>41074.834965277776</v>
      </c>
      <c r="T2449" s="15">
        <f t="shared" si="167"/>
        <v>41090.165972222225</v>
      </c>
    </row>
    <row r="2450" spans="1:20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1" t="s">
        <v>8327</v>
      </c>
      <c r="R2450" t="s">
        <v>8331</v>
      </c>
      <c r="S2450" s="15">
        <f t="shared" si="166"/>
        <v>41177.060381944444</v>
      </c>
      <c r="T2450" s="15">
        <f t="shared" si="167"/>
        <v>41227.102048611108</v>
      </c>
    </row>
    <row r="2451" spans="1:20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4"/>
        <v>148</v>
      </c>
      <c r="P2451">
        <f t="shared" si="165"/>
        <v>54.27</v>
      </c>
      <c r="Q2451" s="11" t="s">
        <v>8311</v>
      </c>
      <c r="R2451" t="s">
        <v>8333</v>
      </c>
      <c r="S2451" s="15">
        <f t="shared" si="166"/>
        <v>40990.709317129629</v>
      </c>
      <c r="T2451" s="15">
        <f t="shared" si="167"/>
        <v>41015.875</v>
      </c>
    </row>
    <row r="2452" spans="1:20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4"/>
        <v>33</v>
      </c>
      <c r="P2452">
        <f t="shared" si="165"/>
        <v>50.88</v>
      </c>
      <c r="Q2452" s="11" t="s">
        <v>8323</v>
      </c>
      <c r="R2452" t="s">
        <v>8326</v>
      </c>
      <c r="S2452" s="15">
        <f t="shared" si="166"/>
        <v>42193.482291666667</v>
      </c>
      <c r="T2452" s="15">
        <f t="shared" si="167"/>
        <v>42233.666666666672</v>
      </c>
    </row>
    <row r="2453" spans="1:20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1" t="s">
        <v>8316</v>
      </c>
      <c r="R2453" t="s">
        <v>8317</v>
      </c>
      <c r="S2453" s="15">
        <f t="shared" si="166"/>
        <v>40906.787581018521</v>
      </c>
      <c r="T2453" s="15">
        <f t="shared" si="167"/>
        <v>40936.787581018521</v>
      </c>
    </row>
    <row r="2454" spans="1:20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1" t="s">
        <v>8327</v>
      </c>
      <c r="R2454" t="s">
        <v>8331</v>
      </c>
      <c r="S2454" s="15">
        <f t="shared" si="166"/>
        <v>41176.684907407405</v>
      </c>
      <c r="T2454" s="15">
        <f t="shared" si="167"/>
        <v>41206.684907407405</v>
      </c>
    </row>
    <row r="2455" spans="1:20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1" t="s">
        <v>8327</v>
      </c>
      <c r="R2455" t="s">
        <v>8331</v>
      </c>
      <c r="S2455" s="15">
        <f t="shared" si="166"/>
        <v>41074.727037037039</v>
      </c>
      <c r="T2455" s="15">
        <f t="shared" si="167"/>
        <v>41088.727037037039</v>
      </c>
    </row>
    <row r="2456" spans="1:20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1" t="s">
        <v>8323</v>
      </c>
      <c r="R2456" t="s">
        <v>8326</v>
      </c>
      <c r="S2456" s="15">
        <f t="shared" si="166"/>
        <v>42468.374606481477</v>
      </c>
      <c r="T2456" s="15">
        <f t="shared" si="167"/>
        <v>42498.374606481477</v>
      </c>
    </row>
    <row r="2457" spans="1:20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1" t="s">
        <v>8311</v>
      </c>
      <c r="R2457" t="s">
        <v>8348</v>
      </c>
      <c r="S2457" s="15">
        <f t="shared" si="166"/>
        <v>41796.531701388885</v>
      </c>
      <c r="T2457" s="15">
        <f t="shared" si="167"/>
        <v>41833.207638888889</v>
      </c>
    </row>
    <row r="2458" spans="1:20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1" t="s">
        <v>8308</v>
      </c>
      <c r="R2458" t="s">
        <v>8309</v>
      </c>
      <c r="S2458" s="15">
        <f t="shared" si="166"/>
        <v>40102.918055555558</v>
      </c>
      <c r="T2458" s="15">
        <f t="shared" si="167"/>
        <v>40140.249305555553</v>
      </c>
    </row>
    <row r="2459" spans="1:20" ht="48" x14ac:dyDescent="0.2">
      <c r="A2459">
        <v>3739</v>
      </c>
      <c r="B2459" s="9" t="s">
        <v>3736</v>
      </c>
      <c r="C2459" s="3" t="s">
        <v>7849</v>
      </c>
      <c r="D2459" s="5">
        <v>4000</v>
      </c>
      <c r="E2459" s="7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 t="shared" si="164"/>
        <v>20</v>
      </c>
      <c r="P2459">
        <f t="shared" si="165"/>
        <v>100.63</v>
      </c>
      <c r="Q2459" s="11" t="s">
        <v>8323</v>
      </c>
      <c r="R2459" t="s">
        <v>8326</v>
      </c>
      <c r="S2459" s="15">
        <f t="shared" si="166"/>
        <v>42548.449861111112</v>
      </c>
      <c r="T2459" s="15">
        <f t="shared" si="167"/>
        <v>42568.449861111112</v>
      </c>
    </row>
    <row r="2460" spans="1:20" ht="48" x14ac:dyDescent="0.2">
      <c r="A2460">
        <v>1433</v>
      </c>
      <c r="B2460" s="9" t="s">
        <v>1434</v>
      </c>
      <c r="C2460" s="3" t="s">
        <v>5543</v>
      </c>
      <c r="D2460" s="5">
        <v>12000</v>
      </c>
      <c r="E2460" s="7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 t="shared" si="164"/>
        <v>7</v>
      </c>
      <c r="P2460">
        <f t="shared" si="165"/>
        <v>80.5</v>
      </c>
      <c r="Q2460" s="11" t="s">
        <v>8311</v>
      </c>
      <c r="R2460" t="s">
        <v>8348</v>
      </c>
      <c r="S2460" s="15">
        <f t="shared" si="166"/>
        <v>42673.625868055555</v>
      </c>
      <c r="T2460" s="15">
        <f t="shared" si="167"/>
        <v>42714.458333333328</v>
      </c>
    </row>
    <row r="2461" spans="1:20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4"/>
        <v>134</v>
      </c>
      <c r="P2461">
        <f t="shared" si="165"/>
        <v>53.4</v>
      </c>
      <c r="Q2461" s="11" t="s">
        <v>8319</v>
      </c>
      <c r="R2461" t="s">
        <v>8320</v>
      </c>
      <c r="S2461" s="15">
        <f t="shared" si="166"/>
        <v>42338.84375</v>
      </c>
      <c r="T2461" s="15">
        <f t="shared" si="167"/>
        <v>42367.958333333328</v>
      </c>
    </row>
    <row r="2462" spans="1:20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4"/>
        <v>27</v>
      </c>
      <c r="P2462">
        <f t="shared" si="165"/>
        <v>42.16</v>
      </c>
      <c r="Q2462" s="11" t="s">
        <v>8311</v>
      </c>
      <c r="R2462" t="s">
        <v>8356</v>
      </c>
      <c r="S2462" s="15">
        <f t="shared" si="166"/>
        <v>41850.781377314815</v>
      </c>
      <c r="T2462" s="15">
        <f t="shared" si="167"/>
        <v>41880.781377314815</v>
      </c>
    </row>
    <row r="2463" spans="1:20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4"/>
        <v>133</v>
      </c>
      <c r="P2463">
        <f t="shared" si="165"/>
        <v>57.14</v>
      </c>
      <c r="Q2463" s="11" t="s">
        <v>8321</v>
      </c>
      <c r="R2463" t="s">
        <v>8332</v>
      </c>
      <c r="S2463" s="15">
        <f t="shared" si="166"/>
        <v>42318.025011574078</v>
      </c>
      <c r="T2463" s="15">
        <f t="shared" si="167"/>
        <v>42378.025011574078</v>
      </c>
    </row>
    <row r="2464" spans="1:20" ht="48" x14ac:dyDescent="0.2">
      <c r="A2464">
        <v>3608</v>
      </c>
      <c r="B2464" s="9" t="s">
        <v>3607</v>
      </c>
      <c r="C2464" s="3" t="s">
        <v>7718</v>
      </c>
      <c r="D2464" s="5">
        <v>800</v>
      </c>
      <c r="E2464" s="7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>
        <f t="shared" si="164"/>
        <v>100</v>
      </c>
      <c r="P2464">
        <f t="shared" si="165"/>
        <v>29.63</v>
      </c>
      <c r="Q2464" s="11" t="s">
        <v>8323</v>
      </c>
      <c r="R2464" t="s">
        <v>8326</v>
      </c>
      <c r="S2464" s="15">
        <f t="shared" si="166"/>
        <v>42506.709375000006</v>
      </c>
      <c r="T2464" s="15">
        <f t="shared" si="167"/>
        <v>42538.583333333328</v>
      </c>
    </row>
    <row r="2465" spans="1:20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4"/>
        <v>18</v>
      </c>
      <c r="P2465">
        <f t="shared" si="165"/>
        <v>88.89</v>
      </c>
      <c r="Q2465" s="11" t="s">
        <v>8311</v>
      </c>
      <c r="R2465" t="s">
        <v>8348</v>
      </c>
      <c r="S2465" s="15">
        <f t="shared" si="166"/>
        <v>42192.675821759258</v>
      </c>
      <c r="T2465" s="15">
        <f t="shared" si="167"/>
        <v>42232.675821759258</v>
      </c>
    </row>
    <row r="2466" spans="1:20" ht="32" x14ac:dyDescent="0.2">
      <c r="A2466">
        <v>187</v>
      </c>
      <c r="B2466" s="9" t="s">
        <v>189</v>
      </c>
      <c r="C2466" s="3" t="s">
        <v>4297</v>
      </c>
      <c r="D2466" s="5">
        <v>5000</v>
      </c>
      <c r="E2466" s="7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 t="shared" si="164"/>
        <v>16</v>
      </c>
      <c r="P2466">
        <f t="shared" si="165"/>
        <v>160</v>
      </c>
      <c r="Q2466" s="11" t="s">
        <v>8321</v>
      </c>
      <c r="R2466" t="s">
        <v>8325</v>
      </c>
      <c r="S2466" s="15">
        <f t="shared" si="166"/>
        <v>42182.234456018516</v>
      </c>
      <c r="T2466" s="15">
        <f t="shared" si="167"/>
        <v>42206.290972222225</v>
      </c>
    </row>
    <row r="2467" spans="1:20" ht="32" x14ac:dyDescent="0.2">
      <c r="A2467">
        <v>4095</v>
      </c>
      <c r="B2467" s="9" t="s">
        <v>4091</v>
      </c>
      <c r="C2467" s="3" t="s">
        <v>8198</v>
      </c>
      <c r="D2467" s="5">
        <v>30000</v>
      </c>
      <c r="E2467" s="7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>
        <f t="shared" si="164"/>
        <v>3</v>
      </c>
      <c r="P2467">
        <f t="shared" si="165"/>
        <v>800</v>
      </c>
      <c r="Q2467" s="11" t="s">
        <v>8323</v>
      </c>
      <c r="R2467" t="s">
        <v>8326</v>
      </c>
      <c r="S2467" s="15">
        <f t="shared" si="166"/>
        <v>42693.031828703708</v>
      </c>
      <c r="T2467" s="15">
        <f t="shared" si="167"/>
        <v>42723.031828703708</v>
      </c>
    </row>
    <row r="2468" spans="1:20" ht="48" x14ac:dyDescent="0.2">
      <c r="A2468">
        <v>2684</v>
      </c>
      <c r="B2468" s="9" t="s">
        <v>2684</v>
      </c>
      <c r="C2468" s="3" t="s">
        <v>6794</v>
      </c>
      <c r="D2468" s="5">
        <v>70000</v>
      </c>
      <c r="E2468" s="7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>
        <f t="shared" si="164"/>
        <v>1</v>
      </c>
      <c r="P2468">
        <f t="shared" si="165"/>
        <v>200</v>
      </c>
      <c r="Q2468" s="11" t="s">
        <v>8319</v>
      </c>
      <c r="R2468" t="s">
        <v>8345</v>
      </c>
      <c r="S2468" s="15">
        <f t="shared" si="166"/>
        <v>41820.914641203701</v>
      </c>
      <c r="T2468" s="15">
        <f t="shared" si="167"/>
        <v>41860.914641203701</v>
      </c>
    </row>
    <row r="2469" spans="1:20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1" t="s">
        <v>8327</v>
      </c>
      <c r="R2469" t="s">
        <v>8328</v>
      </c>
      <c r="S2469" s="15">
        <f t="shared" si="166"/>
        <v>40991.708055555559</v>
      </c>
      <c r="T2469" s="15">
        <f t="shared" si="167"/>
        <v>41021.708055555559</v>
      </c>
    </row>
    <row r="2470" spans="1:20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1" t="s">
        <v>8323</v>
      </c>
      <c r="R2470" t="s">
        <v>8324</v>
      </c>
      <c r="S2470" s="15">
        <f t="shared" si="166"/>
        <v>42566.948414351849</v>
      </c>
      <c r="T2470" s="15">
        <f t="shared" si="167"/>
        <v>42596.948414351849</v>
      </c>
    </row>
    <row r="2471" spans="1:20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4"/>
        <v>106</v>
      </c>
      <c r="P2471">
        <f t="shared" si="165"/>
        <v>88.33</v>
      </c>
      <c r="Q2471" s="11" t="s">
        <v>8323</v>
      </c>
      <c r="R2471" t="s">
        <v>8335</v>
      </c>
      <c r="S2471" s="15">
        <f t="shared" si="166"/>
        <v>41872.291238425925</v>
      </c>
      <c r="T2471" s="15">
        <f t="shared" si="167"/>
        <v>41897.255555555559</v>
      </c>
    </row>
    <row r="2472" spans="1:20" ht="48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64"/>
        <v>53</v>
      </c>
      <c r="P2472">
        <f t="shared" si="165"/>
        <v>88.33</v>
      </c>
      <c r="Q2472" s="11" t="s">
        <v>8323</v>
      </c>
      <c r="R2472" t="s">
        <v>8326</v>
      </c>
      <c r="S2472" s="15">
        <f t="shared" si="166"/>
        <v>42534.933321759265</v>
      </c>
      <c r="T2472" s="15">
        <f t="shared" si="167"/>
        <v>42554.832638888889</v>
      </c>
    </row>
    <row r="2473" spans="1:20" ht="48" x14ac:dyDescent="0.2">
      <c r="A2473">
        <v>3096</v>
      </c>
      <c r="B2473" s="9" t="s">
        <v>3096</v>
      </c>
      <c r="C2473" s="3" t="s">
        <v>7206</v>
      </c>
      <c r="D2473" s="5">
        <v>20000</v>
      </c>
      <c r="E2473" s="7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 t="shared" si="164"/>
        <v>4</v>
      </c>
      <c r="P2473">
        <f t="shared" si="165"/>
        <v>56.79</v>
      </c>
      <c r="Q2473" s="11" t="s">
        <v>8323</v>
      </c>
      <c r="R2473" t="s">
        <v>8324</v>
      </c>
      <c r="S2473" s="15">
        <f t="shared" si="166"/>
        <v>42114.825532407413</v>
      </c>
      <c r="T2473" s="15">
        <f t="shared" si="167"/>
        <v>42144.825532407413</v>
      </c>
    </row>
    <row r="2474" spans="1:20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1" t="s">
        <v>8323</v>
      </c>
      <c r="R2474" t="s">
        <v>8326</v>
      </c>
      <c r="S2474" s="15">
        <f t="shared" si="166"/>
        <v>42121.249814814815</v>
      </c>
      <c r="T2474" s="15">
        <f t="shared" si="167"/>
        <v>42142.249814814815</v>
      </c>
    </row>
    <row r="2475" spans="1:20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1" t="s">
        <v>8308</v>
      </c>
      <c r="R2475" t="s">
        <v>8342</v>
      </c>
      <c r="S2475" s="15">
        <f t="shared" si="166"/>
        <v>42191.70175925926</v>
      </c>
      <c r="T2475" s="15">
        <f t="shared" si="167"/>
        <v>42221.70175925926</v>
      </c>
    </row>
    <row r="2476" spans="1:20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1" t="s">
        <v>8327</v>
      </c>
      <c r="R2476" t="s">
        <v>8341</v>
      </c>
      <c r="S2476" s="15">
        <f t="shared" si="166"/>
        <v>41222.991400462961</v>
      </c>
      <c r="T2476" s="15">
        <f t="shared" si="167"/>
        <v>41267.991400462961</v>
      </c>
    </row>
    <row r="2477" spans="1:20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1" t="s">
        <v>8323</v>
      </c>
      <c r="R2477" t="s">
        <v>8326</v>
      </c>
      <c r="S2477" s="15">
        <f t="shared" si="166"/>
        <v>41817.59542824074</v>
      </c>
      <c r="T2477" s="15">
        <f t="shared" si="167"/>
        <v>41847.59542824074</v>
      </c>
    </row>
    <row r="2478" spans="1:20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4"/>
        <v>130</v>
      </c>
      <c r="P2478">
        <f t="shared" si="165"/>
        <v>23.64</v>
      </c>
      <c r="Q2478" s="11" t="s">
        <v>8323</v>
      </c>
      <c r="R2478" t="s">
        <v>8326</v>
      </c>
      <c r="S2478" s="15">
        <f t="shared" si="166"/>
        <v>42023.634976851856</v>
      </c>
      <c r="T2478" s="15">
        <f t="shared" si="167"/>
        <v>42063.634976851856</v>
      </c>
    </row>
    <row r="2479" spans="1:20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4"/>
        <v>130</v>
      </c>
      <c r="P2479">
        <f t="shared" si="165"/>
        <v>28.89</v>
      </c>
      <c r="Q2479" s="11" t="s">
        <v>8323</v>
      </c>
      <c r="R2479" t="s">
        <v>8326</v>
      </c>
      <c r="S2479" s="15">
        <f t="shared" si="166"/>
        <v>42093.786840277782</v>
      </c>
      <c r="T2479" s="15">
        <f t="shared" si="167"/>
        <v>42120.26944444445</v>
      </c>
    </row>
    <row r="2480" spans="1:20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4"/>
        <v>104</v>
      </c>
      <c r="P2480">
        <f t="shared" si="165"/>
        <v>97.5</v>
      </c>
      <c r="Q2480" s="11" t="s">
        <v>8323</v>
      </c>
      <c r="R2480" t="s">
        <v>8326</v>
      </c>
      <c r="S2480" s="15">
        <f t="shared" si="166"/>
        <v>41780.712893518517</v>
      </c>
      <c r="T2480" s="15">
        <f t="shared" si="167"/>
        <v>41806.712893518517</v>
      </c>
    </row>
    <row r="2481" spans="1:20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1" t="s">
        <v>8323</v>
      </c>
      <c r="R2481" t="s">
        <v>8326</v>
      </c>
      <c r="S2481" s="15">
        <f t="shared" si="166"/>
        <v>42310.968518518523</v>
      </c>
      <c r="T2481" s="15">
        <f t="shared" si="167"/>
        <v>42333.958333333328</v>
      </c>
    </row>
    <row r="2482" spans="1:20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1" t="s">
        <v>8323</v>
      </c>
      <c r="R2482" t="s">
        <v>8326</v>
      </c>
      <c r="S2482" s="15">
        <f t="shared" si="166"/>
        <v>41788.587083333332</v>
      </c>
      <c r="T2482" s="15">
        <f t="shared" si="167"/>
        <v>41818.587083333332</v>
      </c>
    </row>
    <row r="2483" spans="1:20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1" t="s">
        <v>8321</v>
      </c>
      <c r="R2483" t="s">
        <v>8339</v>
      </c>
      <c r="S2483" s="15">
        <f t="shared" si="166"/>
        <v>42037.083564814813</v>
      </c>
      <c r="T2483" s="15">
        <f t="shared" si="167"/>
        <v>42067.083564814813</v>
      </c>
    </row>
    <row r="2484" spans="1:20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1" t="s">
        <v>8311</v>
      </c>
      <c r="R2484" t="s">
        <v>8333</v>
      </c>
      <c r="S2484" s="15">
        <f t="shared" si="166"/>
        <v>40668.814699074072</v>
      </c>
      <c r="T2484" s="15">
        <f t="shared" si="167"/>
        <v>40730.814699074072</v>
      </c>
    </row>
    <row r="2485" spans="1:20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1" t="s">
        <v>8321</v>
      </c>
      <c r="R2485" t="s">
        <v>8343</v>
      </c>
      <c r="S2485" s="15">
        <f t="shared" si="166"/>
        <v>41663.569340277776</v>
      </c>
      <c r="T2485" s="15">
        <f t="shared" si="167"/>
        <v>41693.569340277776</v>
      </c>
    </row>
    <row r="2486" spans="1:20" ht="48" x14ac:dyDescent="0.2">
      <c r="A2486">
        <v>3450</v>
      </c>
      <c r="B2486" s="9" t="s">
        <v>3449</v>
      </c>
      <c r="C2486" s="3" t="s">
        <v>7560</v>
      </c>
      <c r="D2486" s="5">
        <v>500</v>
      </c>
      <c r="E2486" s="7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 t="shared" si="164"/>
        <v>152</v>
      </c>
      <c r="P2486">
        <f t="shared" si="165"/>
        <v>19.489999999999998</v>
      </c>
      <c r="Q2486" s="11" t="s">
        <v>8323</v>
      </c>
      <c r="R2486" t="s">
        <v>8326</v>
      </c>
      <c r="S2486" s="15">
        <f t="shared" si="166"/>
        <v>42036.704525462963</v>
      </c>
      <c r="T2486" s="15">
        <f t="shared" si="167"/>
        <v>42096.662858796291</v>
      </c>
    </row>
    <row r="2487" spans="1:20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1" t="s">
        <v>8323</v>
      </c>
      <c r="R2487" t="s">
        <v>8326</v>
      </c>
      <c r="S2487" s="15">
        <f t="shared" si="166"/>
        <v>42136.270787037036</v>
      </c>
      <c r="T2487" s="15">
        <f t="shared" si="167"/>
        <v>42168.071527777778</v>
      </c>
    </row>
    <row r="2488" spans="1:20" ht="48" x14ac:dyDescent="0.2">
      <c r="A2488">
        <v>1683</v>
      </c>
      <c r="B2488" s="9" t="s">
        <v>1684</v>
      </c>
      <c r="C2488" s="3" t="s">
        <v>5793</v>
      </c>
      <c r="D2488" s="5">
        <v>3500</v>
      </c>
      <c r="E2488" s="7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64"/>
        <v>22</v>
      </c>
      <c r="P2488">
        <f t="shared" si="165"/>
        <v>76</v>
      </c>
      <c r="Q2488" s="11" t="s">
        <v>8327</v>
      </c>
      <c r="R2488" t="s">
        <v>8330</v>
      </c>
      <c r="S2488" s="15">
        <f t="shared" si="166"/>
        <v>42808.781689814816</v>
      </c>
      <c r="T2488" s="15">
        <f t="shared" si="167"/>
        <v>42832.781689814816</v>
      </c>
    </row>
    <row r="2489" spans="1:20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1" t="s">
        <v>8323</v>
      </c>
      <c r="R2489" t="s">
        <v>8326</v>
      </c>
      <c r="S2489" s="15">
        <f t="shared" si="166"/>
        <v>42353.761759259258</v>
      </c>
      <c r="T2489" s="15">
        <f t="shared" si="167"/>
        <v>42383.761759259258</v>
      </c>
    </row>
    <row r="2490" spans="1:20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1" t="s">
        <v>8327</v>
      </c>
      <c r="R2490" t="s">
        <v>8331</v>
      </c>
      <c r="S2490" s="15">
        <f t="shared" si="166"/>
        <v>41453.688530092593</v>
      </c>
      <c r="T2490" s="15">
        <f t="shared" si="167"/>
        <v>41513.688530092593</v>
      </c>
    </row>
    <row r="2491" spans="1:20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1" t="s">
        <v>8327</v>
      </c>
      <c r="R2491" t="s">
        <v>8329</v>
      </c>
      <c r="S2491" s="15">
        <f t="shared" si="166"/>
        <v>41732.479675925926</v>
      </c>
      <c r="T2491" s="15">
        <f t="shared" si="167"/>
        <v>41743.958333333336</v>
      </c>
    </row>
    <row r="2492" spans="1:20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1" t="s">
        <v>8323</v>
      </c>
      <c r="R2492" t="s">
        <v>8326</v>
      </c>
      <c r="S2492" s="15">
        <f t="shared" si="166"/>
        <v>42596.644699074073</v>
      </c>
      <c r="T2492" s="15">
        <f t="shared" si="167"/>
        <v>42607.165972222225</v>
      </c>
    </row>
    <row r="2493" spans="1:20" ht="32" x14ac:dyDescent="0.2">
      <c r="A2493">
        <v>2492</v>
      </c>
      <c r="B2493" s="9" t="s">
        <v>2492</v>
      </c>
      <c r="C2493" s="3" t="s">
        <v>6602</v>
      </c>
      <c r="D2493" s="5">
        <v>600</v>
      </c>
      <c r="E2493" s="7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64"/>
        <v>125</v>
      </c>
      <c r="P2493">
        <f t="shared" si="165"/>
        <v>27.78</v>
      </c>
      <c r="Q2493" s="11" t="s">
        <v>8327</v>
      </c>
      <c r="R2493" t="s">
        <v>8328</v>
      </c>
      <c r="S2493" s="15">
        <f t="shared" si="166"/>
        <v>41024.985972222225</v>
      </c>
      <c r="T2493" s="15">
        <f t="shared" si="167"/>
        <v>41076.415972222225</v>
      </c>
    </row>
    <row r="2494" spans="1:20" ht="48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64"/>
        <v>75</v>
      </c>
      <c r="P2494">
        <f t="shared" si="165"/>
        <v>35.71</v>
      </c>
      <c r="Q2494" s="11" t="s">
        <v>8327</v>
      </c>
      <c r="R2494" t="s">
        <v>8328</v>
      </c>
      <c r="S2494" s="15">
        <f t="shared" si="166"/>
        <v>42713.941099537042</v>
      </c>
      <c r="T2494" s="15">
        <f t="shared" si="167"/>
        <v>42734.941099537042</v>
      </c>
    </row>
    <row r="2495" spans="1:20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4"/>
        <v>15</v>
      </c>
      <c r="P2495">
        <f t="shared" si="165"/>
        <v>83.33</v>
      </c>
      <c r="Q2495" s="11" t="s">
        <v>8323</v>
      </c>
      <c r="R2495" t="s">
        <v>8326</v>
      </c>
      <c r="S2495" s="15">
        <f t="shared" si="166"/>
        <v>41746.189409722225</v>
      </c>
      <c r="T2495" s="15">
        <f t="shared" si="167"/>
        <v>41776.189409722225</v>
      </c>
    </row>
    <row r="2496" spans="1:20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1" t="s">
        <v>8321</v>
      </c>
      <c r="R2496" t="s">
        <v>8325</v>
      </c>
      <c r="S2496" s="15">
        <f t="shared" si="166"/>
        <v>41973.847962962958</v>
      </c>
      <c r="T2496" s="15">
        <f t="shared" si="167"/>
        <v>42033.847962962958</v>
      </c>
    </row>
    <row r="2497" spans="1:20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1" t="s">
        <v>8323</v>
      </c>
      <c r="R2497" t="s">
        <v>8324</v>
      </c>
      <c r="S2497" s="15">
        <f t="shared" si="166"/>
        <v>42443.989050925928</v>
      </c>
      <c r="T2497" s="15">
        <f t="shared" si="167"/>
        <v>42487.552777777775</v>
      </c>
    </row>
    <row r="2498" spans="1:20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4"/>
        <v>27</v>
      </c>
      <c r="P2498">
        <f t="shared" si="165"/>
        <v>35</v>
      </c>
      <c r="Q2498" s="11" t="s">
        <v>8323</v>
      </c>
      <c r="R2498" t="s">
        <v>8326</v>
      </c>
      <c r="S2498" s="15">
        <f t="shared" si="166"/>
        <v>42283.552951388891</v>
      </c>
      <c r="T2498" s="15">
        <f t="shared" si="167"/>
        <v>42313.594618055555</v>
      </c>
    </row>
    <row r="2499" spans="1:20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8">ROUND(E2499/D2499*100,0)</f>
        <v>3</v>
      </c>
      <c r="P2499">
        <f t="shared" ref="P2499:P2562" si="169">IFERROR(ROUND(E2499/L2499,2),0)</f>
        <v>34.880000000000003</v>
      </c>
      <c r="Q2499" s="11" t="s">
        <v>8316</v>
      </c>
      <c r="R2499" t="s">
        <v>8334</v>
      </c>
      <c r="S2499" s="15">
        <f t="shared" ref="S2499:S2562" si="170">(((J2499/60)/60)/24)+DATE(1970,1,1)</f>
        <v>40952.636979166666</v>
      </c>
      <c r="T2499" s="15">
        <f t="shared" ref="T2499:T2562" si="171">(((I2499/60)/60)/24)+DATE(1970,1,1)</f>
        <v>41012.595312500001</v>
      </c>
    </row>
    <row r="2500" spans="1:20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1" t="s">
        <v>8311</v>
      </c>
      <c r="R2500" t="s">
        <v>8356</v>
      </c>
      <c r="S2500" s="15">
        <f t="shared" si="170"/>
        <v>41030.719756944447</v>
      </c>
      <c r="T2500" s="15">
        <f t="shared" si="171"/>
        <v>41044.719756944447</v>
      </c>
    </row>
    <row r="2501" spans="1:20" ht="48" x14ac:dyDescent="0.2">
      <c r="A2501">
        <v>2795</v>
      </c>
      <c r="B2501" s="9" t="s">
        <v>2795</v>
      </c>
      <c r="C2501" s="3" t="s">
        <v>6905</v>
      </c>
      <c r="D2501" s="5">
        <v>700</v>
      </c>
      <c r="E2501" s="7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>
        <f t="shared" si="168"/>
        <v>104</v>
      </c>
      <c r="P2501">
        <f t="shared" si="169"/>
        <v>36.5</v>
      </c>
      <c r="Q2501" s="11" t="s">
        <v>8323</v>
      </c>
      <c r="R2501" t="s">
        <v>8326</v>
      </c>
      <c r="S2501" s="15">
        <f t="shared" si="170"/>
        <v>41780.525937500002</v>
      </c>
      <c r="T2501" s="15">
        <f t="shared" si="171"/>
        <v>41796.958333333336</v>
      </c>
    </row>
    <row r="2502" spans="1:20" ht="48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68"/>
        <v>37</v>
      </c>
      <c r="P2502">
        <f t="shared" si="169"/>
        <v>91.25</v>
      </c>
      <c r="Q2502" s="11" t="s">
        <v>8323</v>
      </c>
      <c r="R2502" t="s">
        <v>8326</v>
      </c>
      <c r="S2502" s="15">
        <f t="shared" si="170"/>
        <v>41890.086805555555</v>
      </c>
      <c r="T2502" s="15">
        <f t="shared" si="171"/>
        <v>41934.207638888889</v>
      </c>
    </row>
    <row r="2503" spans="1:20" ht="48" x14ac:dyDescent="0.2">
      <c r="A2503">
        <v>874</v>
      </c>
      <c r="B2503" s="9" t="s">
        <v>875</v>
      </c>
      <c r="C2503" s="3" t="s">
        <v>4984</v>
      </c>
      <c r="D2503" s="5">
        <v>3000</v>
      </c>
      <c r="E2503" s="7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 t="shared" si="168"/>
        <v>24</v>
      </c>
      <c r="P2503">
        <f t="shared" si="169"/>
        <v>34.76</v>
      </c>
      <c r="Q2503" s="11" t="s">
        <v>8327</v>
      </c>
      <c r="R2503" t="s">
        <v>8350</v>
      </c>
      <c r="S2503" s="15">
        <f t="shared" si="170"/>
        <v>41368.583726851852</v>
      </c>
      <c r="T2503" s="15">
        <f t="shared" si="171"/>
        <v>41398.583726851852</v>
      </c>
    </row>
    <row r="2504" spans="1:20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1" t="s">
        <v>8327</v>
      </c>
      <c r="R2504" t="s">
        <v>8331</v>
      </c>
      <c r="S2504" s="15">
        <f t="shared" si="170"/>
        <v>42565.480983796297</v>
      </c>
      <c r="T2504" s="15">
        <f t="shared" si="171"/>
        <v>42595.480983796297</v>
      </c>
    </row>
    <row r="2505" spans="1:20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1" t="s">
        <v>8308</v>
      </c>
      <c r="R2505" t="s">
        <v>8310</v>
      </c>
      <c r="S2505" s="15">
        <f t="shared" si="170"/>
        <v>41947.940740740742</v>
      </c>
      <c r="T2505" s="15">
        <f t="shared" si="171"/>
        <v>41972.666666666672</v>
      </c>
    </row>
    <row r="2506" spans="1:20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1" t="s">
        <v>8327</v>
      </c>
      <c r="R2506" t="s">
        <v>8341</v>
      </c>
      <c r="S2506" s="15">
        <f t="shared" si="170"/>
        <v>41509.426585648151</v>
      </c>
      <c r="T2506" s="15">
        <f t="shared" si="171"/>
        <v>41548.165972222225</v>
      </c>
    </row>
    <row r="2507" spans="1:20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1" t="s">
        <v>8321</v>
      </c>
      <c r="R2507" t="s">
        <v>8325</v>
      </c>
      <c r="S2507" s="15">
        <f t="shared" si="170"/>
        <v>42147.741840277777</v>
      </c>
      <c r="T2507" s="15">
        <f t="shared" si="171"/>
        <v>42177.741840277777</v>
      </c>
    </row>
    <row r="2508" spans="1:20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1" t="s">
        <v>8323</v>
      </c>
      <c r="R2508" t="s">
        <v>8324</v>
      </c>
      <c r="S2508" s="15">
        <f t="shared" si="170"/>
        <v>42121.675763888896</v>
      </c>
      <c r="T2508" s="15">
        <f t="shared" si="171"/>
        <v>42166.675763888896</v>
      </c>
    </row>
    <row r="2509" spans="1:20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1" t="s">
        <v>8323</v>
      </c>
      <c r="R2509" t="s">
        <v>8326</v>
      </c>
      <c r="S2509" s="15">
        <f t="shared" si="170"/>
        <v>42609.442465277782</v>
      </c>
      <c r="T2509" s="15">
        <f t="shared" si="171"/>
        <v>42639.442465277782</v>
      </c>
    </row>
    <row r="2510" spans="1:20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1" t="s">
        <v>8323</v>
      </c>
      <c r="R2510" t="s">
        <v>8326</v>
      </c>
      <c r="S2510" s="15">
        <f t="shared" si="170"/>
        <v>42600.756041666667</v>
      </c>
      <c r="T2510" s="15">
        <f t="shared" si="171"/>
        <v>42621.756041666667</v>
      </c>
    </row>
    <row r="2511" spans="1:20" ht="32" x14ac:dyDescent="0.2">
      <c r="A2511">
        <v>3826</v>
      </c>
      <c r="B2511" s="9" t="s">
        <v>3823</v>
      </c>
      <c r="C2511" s="3" t="s">
        <v>7935</v>
      </c>
      <c r="D2511" s="5">
        <v>600</v>
      </c>
      <c r="E2511" s="7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 t="shared" si="168"/>
        <v>119</v>
      </c>
      <c r="P2511">
        <f t="shared" si="169"/>
        <v>27.5</v>
      </c>
      <c r="Q2511" s="11" t="s">
        <v>8323</v>
      </c>
      <c r="R2511" t="s">
        <v>8326</v>
      </c>
      <c r="S2511" s="15">
        <f t="shared" si="170"/>
        <v>42101.423541666663</v>
      </c>
      <c r="T2511" s="15">
        <f t="shared" si="171"/>
        <v>42131.423541666663</v>
      </c>
    </row>
    <row r="2512" spans="1:20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8"/>
        <v>60</v>
      </c>
      <c r="P2512">
        <f t="shared" si="169"/>
        <v>65</v>
      </c>
      <c r="Q2512" s="11" t="s">
        <v>8323</v>
      </c>
      <c r="R2512" t="s">
        <v>8324</v>
      </c>
      <c r="S2512" s="15">
        <f t="shared" si="170"/>
        <v>42141.741307870368</v>
      </c>
      <c r="T2512" s="15">
        <f t="shared" si="171"/>
        <v>42171.741307870368</v>
      </c>
    </row>
    <row r="2513" spans="1:21" ht="48" x14ac:dyDescent="0.2">
      <c r="A2513">
        <v>3998</v>
      </c>
      <c r="B2513" s="9" t="s">
        <v>3994</v>
      </c>
      <c r="C2513" s="3" t="s">
        <v>8104</v>
      </c>
      <c r="D2513" s="5">
        <v>1250</v>
      </c>
      <c r="E2513" s="7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68"/>
        <v>57</v>
      </c>
      <c r="P2513">
        <f t="shared" si="169"/>
        <v>59.58</v>
      </c>
      <c r="Q2513" s="11" t="s">
        <v>8323</v>
      </c>
      <c r="R2513" t="s">
        <v>8326</v>
      </c>
      <c r="S2513" s="15">
        <f t="shared" si="170"/>
        <v>42061.963263888887</v>
      </c>
      <c r="T2513" s="15">
        <f t="shared" si="171"/>
        <v>42091.921597222223</v>
      </c>
    </row>
    <row r="2514" spans="1:21" ht="48" x14ac:dyDescent="0.2">
      <c r="A2514">
        <v>716</v>
      </c>
      <c r="B2514" s="9" t="s">
        <v>717</v>
      </c>
      <c r="C2514" s="3" t="s">
        <v>4826</v>
      </c>
      <c r="D2514" s="5">
        <v>7000</v>
      </c>
      <c r="E2514" s="7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 t="shared" si="168"/>
        <v>10</v>
      </c>
      <c r="P2514">
        <f t="shared" si="169"/>
        <v>44.69</v>
      </c>
      <c r="Q2514" s="11" t="s">
        <v>8308</v>
      </c>
      <c r="R2514" t="s">
        <v>8310</v>
      </c>
      <c r="S2514" s="15">
        <f t="shared" si="170"/>
        <v>41940.658645833333</v>
      </c>
      <c r="T2514" s="15">
        <f t="shared" si="171"/>
        <v>41974</v>
      </c>
    </row>
    <row r="2515" spans="1:21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1" t="s">
        <v>8323</v>
      </c>
      <c r="R2515" t="s">
        <v>8326</v>
      </c>
      <c r="S2515" s="15">
        <f t="shared" si="170"/>
        <v>42294.808124999996</v>
      </c>
      <c r="T2515" s="15">
        <f t="shared" si="171"/>
        <v>42305.829166666663</v>
      </c>
    </row>
    <row r="2516" spans="1:21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1" t="s">
        <v>8323</v>
      </c>
      <c r="R2516" t="s">
        <v>8335</v>
      </c>
      <c r="S2516" s="15">
        <f t="shared" si="170"/>
        <v>42445.866979166662</v>
      </c>
      <c r="T2516" s="15">
        <f t="shared" si="171"/>
        <v>42475.866979166662</v>
      </c>
      <c r="U2516">
        <f>YEAR(S2516)</f>
        <v>2016</v>
      </c>
    </row>
    <row r="2517" spans="1:21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1" t="s">
        <v>8308</v>
      </c>
      <c r="R2517" t="s">
        <v>8310</v>
      </c>
      <c r="S2517" s="15">
        <f t="shared" si="170"/>
        <v>42373.712418981479</v>
      </c>
      <c r="T2517" s="15">
        <f t="shared" si="171"/>
        <v>42411.712418981479</v>
      </c>
    </row>
    <row r="2518" spans="1:21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1" t="s">
        <v>8323</v>
      </c>
      <c r="R2518" t="s">
        <v>8326</v>
      </c>
      <c r="S2518" s="15">
        <f t="shared" si="170"/>
        <v>42141.541134259256</v>
      </c>
      <c r="T2518" s="15">
        <f t="shared" si="171"/>
        <v>42171.541134259256</v>
      </c>
    </row>
    <row r="2519" spans="1:21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1" t="s">
        <v>8323</v>
      </c>
      <c r="R2519" t="s">
        <v>8326</v>
      </c>
      <c r="S2519" s="15">
        <f t="shared" si="170"/>
        <v>41821.698599537034</v>
      </c>
      <c r="T2519" s="15">
        <f t="shared" si="171"/>
        <v>41851.698599537034</v>
      </c>
    </row>
    <row r="2520" spans="1:21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1" t="s">
        <v>8311</v>
      </c>
      <c r="R2520" t="s">
        <v>8352</v>
      </c>
      <c r="S2520" s="15">
        <f t="shared" si="170"/>
        <v>41365.904594907406</v>
      </c>
      <c r="T2520" s="15">
        <f t="shared" si="171"/>
        <v>41395.904594907406</v>
      </c>
    </row>
    <row r="2521" spans="1:21" ht="48" x14ac:dyDescent="0.2">
      <c r="A2521">
        <v>782</v>
      </c>
      <c r="B2521" s="9" t="s">
        <v>783</v>
      </c>
      <c r="C2521" s="3" t="s">
        <v>4892</v>
      </c>
      <c r="D2521" s="5">
        <v>700</v>
      </c>
      <c r="E2521" s="7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168"/>
        <v>100</v>
      </c>
      <c r="P2521">
        <f t="shared" si="169"/>
        <v>50</v>
      </c>
      <c r="Q2521" s="11" t="s">
        <v>8327</v>
      </c>
      <c r="R2521" t="s">
        <v>8331</v>
      </c>
      <c r="S2521" s="15">
        <f t="shared" si="170"/>
        <v>41116.758125</v>
      </c>
      <c r="T2521" s="15">
        <f t="shared" si="171"/>
        <v>41146.758125</v>
      </c>
    </row>
    <row r="2522" spans="1:21" ht="48" x14ac:dyDescent="0.2">
      <c r="A2522">
        <v>663</v>
      </c>
      <c r="B2522" s="9" t="s">
        <v>664</v>
      </c>
      <c r="C2522" s="3" t="s">
        <v>4773</v>
      </c>
      <c r="D2522" s="5">
        <v>200000</v>
      </c>
      <c r="E2522" s="7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168"/>
        <v>0</v>
      </c>
      <c r="P2522">
        <f t="shared" si="169"/>
        <v>100</v>
      </c>
      <c r="Q2522" s="11" t="s">
        <v>8308</v>
      </c>
      <c r="R2522" t="s">
        <v>8310</v>
      </c>
      <c r="S2522" s="15">
        <f t="shared" si="170"/>
        <v>42173.843240740738</v>
      </c>
      <c r="T2522" s="15">
        <f t="shared" si="171"/>
        <v>42203.843240740738</v>
      </c>
    </row>
    <row r="2523" spans="1:21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1" t="s">
        <v>8323</v>
      </c>
      <c r="R2523" t="s">
        <v>8326</v>
      </c>
      <c r="S2523" s="15">
        <f t="shared" si="170"/>
        <v>42643.632858796293</v>
      </c>
      <c r="T2523" s="15">
        <f t="shared" si="171"/>
        <v>42672.125</v>
      </c>
    </row>
    <row r="2524" spans="1:21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1" t="s">
        <v>8308</v>
      </c>
      <c r="R2524" t="s">
        <v>8342</v>
      </c>
      <c r="S2524" s="15">
        <f t="shared" si="170"/>
        <v>42489.772326388891</v>
      </c>
      <c r="T2524" s="15">
        <f t="shared" si="171"/>
        <v>42518.772326388891</v>
      </c>
    </row>
    <row r="2525" spans="1:21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8"/>
        <v>137</v>
      </c>
      <c r="P2525">
        <f t="shared" si="169"/>
        <v>45.6</v>
      </c>
      <c r="Q2525" s="11" t="s">
        <v>8321</v>
      </c>
      <c r="R2525" t="s">
        <v>8322</v>
      </c>
      <c r="S2525" s="15">
        <f t="shared" si="170"/>
        <v>42543.862777777773</v>
      </c>
      <c r="T2525" s="15">
        <f t="shared" si="171"/>
        <v>42573.862777777773</v>
      </c>
    </row>
    <row r="2526" spans="1:21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8"/>
        <v>5</v>
      </c>
      <c r="P2526">
        <f t="shared" si="169"/>
        <v>27.36</v>
      </c>
      <c r="Q2526" s="11" t="s">
        <v>8308</v>
      </c>
      <c r="R2526" t="s">
        <v>8310</v>
      </c>
      <c r="S2526" s="15">
        <f t="shared" si="170"/>
        <v>42090.831273148149</v>
      </c>
      <c r="T2526" s="15">
        <f t="shared" si="171"/>
        <v>42135.831273148149</v>
      </c>
    </row>
    <row r="2527" spans="1:21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1" t="s">
        <v>8327</v>
      </c>
      <c r="R2527" t="s">
        <v>8328</v>
      </c>
      <c r="S2527" s="15">
        <f t="shared" si="170"/>
        <v>40671.637511574074</v>
      </c>
      <c r="T2527" s="15">
        <f t="shared" si="171"/>
        <v>40701.637511574074</v>
      </c>
    </row>
    <row r="2528" spans="1:21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1" t="s">
        <v>8327</v>
      </c>
      <c r="R2528" t="s">
        <v>8328</v>
      </c>
      <c r="S2528" s="15">
        <f t="shared" si="170"/>
        <v>41053.772858796299</v>
      </c>
      <c r="T2528" s="15">
        <f t="shared" si="171"/>
        <v>41083.772858796299</v>
      </c>
    </row>
    <row r="2529" spans="1:20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1" t="s">
        <v>8327</v>
      </c>
      <c r="R2529" t="s">
        <v>8331</v>
      </c>
      <c r="S2529" s="15">
        <f t="shared" si="170"/>
        <v>40379.23096064815</v>
      </c>
      <c r="T2529" s="15">
        <f t="shared" si="171"/>
        <v>40393.082638888889</v>
      </c>
    </row>
    <row r="2530" spans="1:20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1" t="s">
        <v>8316</v>
      </c>
      <c r="R2530" t="s">
        <v>8334</v>
      </c>
      <c r="S2530" s="15">
        <f t="shared" si="170"/>
        <v>42479.566388888896</v>
      </c>
      <c r="T2530" s="15">
        <f t="shared" si="171"/>
        <v>42504.566388888896</v>
      </c>
    </row>
    <row r="2531" spans="1:20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1" t="s">
        <v>8313</v>
      </c>
      <c r="R2531" t="s">
        <v>8355</v>
      </c>
      <c r="S2531" s="15">
        <f t="shared" si="170"/>
        <v>42525.153055555551</v>
      </c>
      <c r="T2531" s="15">
        <f t="shared" si="171"/>
        <v>42555.153055555551</v>
      </c>
    </row>
    <row r="2532" spans="1:20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1" t="s">
        <v>8321</v>
      </c>
      <c r="R2532" t="s">
        <v>8339</v>
      </c>
      <c r="S2532" s="15">
        <f t="shared" si="170"/>
        <v>41778.766724537039</v>
      </c>
      <c r="T2532" s="15">
        <f t="shared" si="171"/>
        <v>41806.916666666664</v>
      </c>
    </row>
    <row r="2533" spans="1:20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1" t="s">
        <v>8313</v>
      </c>
      <c r="R2533" t="s">
        <v>8314</v>
      </c>
      <c r="S2533" s="15">
        <f t="shared" si="170"/>
        <v>41852.665798611109</v>
      </c>
      <c r="T2533" s="15">
        <f t="shared" si="171"/>
        <v>41882.665798611109</v>
      </c>
    </row>
    <row r="2534" spans="1:20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1" t="s">
        <v>8323</v>
      </c>
      <c r="R2534" t="s">
        <v>8326</v>
      </c>
      <c r="S2534" s="15">
        <f t="shared" si="170"/>
        <v>42058.792476851857</v>
      </c>
      <c r="T2534" s="15">
        <f t="shared" si="171"/>
        <v>42088.750810185185</v>
      </c>
    </row>
    <row r="2535" spans="1:20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1" t="s">
        <v>8308</v>
      </c>
      <c r="R2535" t="s">
        <v>8342</v>
      </c>
      <c r="S2535" s="15">
        <f t="shared" si="170"/>
        <v>42425.970092592594</v>
      </c>
      <c r="T2535" s="15">
        <f t="shared" si="171"/>
        <v>42485.928425925929</v>
      </c>
    </row>
    <row r="2536" spans="1:20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1" t="s">
        <v>8308</v>
      </c>
      <c r="R2536" t="s">
        <v>8310</v>
      </c>
      <c r="S2536" s="15">
        <f t="shared" si="170"/>
        <v>42382.843287037031</v>
      </c>
      <c r="T2536" s="15">
        <f t="shared" si="171"/>
        <v>42418.843287037031</v>
      </c>
    </row>
    <row r="2537" spans="1:20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1" t="s">
        <v>8323</v>
      </c>
      <c r="R2537" t="s">
        <v>8326</v>
      </c>
      <c r="S2537" s="15">
        <f t="shared" si="170"/>
        <v>41900.243159722224</v>
      </c>
      <c r="T2537" s="15">
        <f t="shared" si="171"/>
        <v>41922.458333333336</v>
      </c>
    </row>
    <row r="2538" spans="1:20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1" t="s">
        <v>8323</v>
      </c>
      <c r="R2538" t="s">
        <v>8326</v>
      </c>
      <c r="S2538" s="15">
        <f t="shared" si="170"/>
        <v>42758.368078703701</v>
      </c>
      <c r="T2538" s="15">
        <f t="shared" si="171"/>
        <v>42786.368078703701</v>
      </c>
    </row>
    <row r="2539" spans="1:20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1" t="s">
        <v>8323</v>
      </c>
      <c r="R2539" t="s">
        <v>8326</v>
      </c>
      <c r="S2539" s="15">
        <f t="shared" si="170"/>
        <v>42177.761782407411</v>
      </c>
      <c r="T2539" s="15">
        <f t="shared" si="171"/>
        <v>42198.041666666672</v>
      </c>
    </row>
    <row r="2540" spans="1:20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1" t="s">
        <v>8323</v>
      </c>
      <c r="R2540" t="s">
        <v>8326</v>
      </c>
      <c r="S2540" s="15">
        <f t="shared" si="170"/>
        <v>42088.723692129628</v>
      </c>
      <c r="T2540" s="15">
        <f t="shared" si="171"/>
        <v>42115.723692129628</v>
      </c>
    </row>
    <row r="2541" spans="1:20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1" t="s">
        <v>8323</v>
      </c>
      <c r="R2541" t="s">
        <v>8326</v>
      </c>
      <c r="S2541" s="15">
        <f t="shared" si="170"/>
        <v>42142.768819444449</v>
      </c>
      <c r="T2541" s="15">
        <f t="shared" si="171"/>
        <v>42182.768819444449</v>
      </c>
    </row>
    <row r="2542" spans="1:20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1" t="s">
        <v>8313</v>
      </c>
      <c r="R2542" t="s">
        <v>8353</v>
      </c>
      <c r="S2542" s="15">
        <f t="shared" si="170"/>
        <v>41807.118495370371</v>
      </c>
      <c r="T2542" s="15">
        <f t="shared" si="171"/>
        <v>41852.118495370371</v>
      </c>
    </row>
    <row r="2543" spans="1:20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8"/>
        <v>14</v>
      </c>
      <c r="P2543">
        <f t="shared" si="169"/>
        <v>65.099999999999994</v>
      </c>
      <c r="Q2543" s="11" t="s">
        <v>8313</v>
      </c>
      <c r="R2543" t="s">
        <v>8314</v>
      </c>
      <c r="S2543" s="15">
        <f t="shared" si="170"/>
        <v>42025.357094907406</v>
      </c>
      <c r="T2543" s="15">
        <f t="shared" si="171"/>
        <v>42055.357094907406</v>
      </c>
    </row>
    <row r="2544" spans="1:20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8"/>
        <v>13</v>
      </c>
      <c r="P2544">
        <f t="shared" si="169"/>
        <v>93</v>
      </c>
      <c r="Q2544" s="11" t="s">
        <v>8323</v>
      </c>
      <c r="R2544" t="s">
        <v>8326</v>
      </c>
      <c r="S2544" s="15">
        <f t="shared" si="170"/>
        <v>42265.683182870373</v>
      </c>
      <c r="T2544" s="15">
        <f t="shared" si="171"/>
        <v>42293.207638888889</v>
      </c>
    </row>
    <row r="2545" spans="1:20" ht="48" x14ac:dyDescent="0.2">
      <c r="A2545">
        <v>3345</v>
      </c>
      <c r="B2545" s="9" t="s">
        <v>3345</v>
      </c>
      <c r="C2545" s="3" t="s">
        <v>7455</v>
      </c>
      <c r="D2545" s="5">
        <v>500</v>
      </c>
      <c r="E2545" s="7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>
        <f t="shared" si="168"/>
        <v>130</v>
      </c>
      <c r="P2545">
        <f t="shared" si="169"/>
        <v>50</v>
      </c>
      <c r="Q2545" s="11" t="s">
        <v>8323</v>
      </c>
      <c r="R2545" t="s">
        <v>8326</v>
      </c>
      <c r="S2545" s="15">
        <f t="shared" si="170"/>
        <v>42053.106111111112</v>
      </c>
      <c r="T2545" s="15">
        <f t="shared" si="171"/>
        <v>42112.025694444441</v>
      </c>
    </row>
    <row r="2546" spans="1:20" ht="48" x14ac:dyDescent="0.2">
      <c r="A2546">
        <v>3413</v>
      </c>
      <c r="B2546" s="9" t="s">
        <v>3412</v>
      </c>
      <c r="C2546" s="3" t="s">
        <v>7523</v>
      </c>
      <c r="D2546" s="5">
        <v>500</v>
      </c>
      <c r="E2546" s="7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>
        <f t="shared" si="168"/>
        <v>130</v>
      </c>
      <c r="P2546">
        <f t="shared" si="169"/>
        <v>46.43</v>
      </c>
      <c r="Q2546" s="11" t="s">
        <v>8323</v>
      </c>
      <c r="R2546" t="s">
        <v>8326</v>
      </c>
      <c r="S2546" s="15">
        <f t="shared" si="170"/>
        <v>42053.733078703706</v>
      </c>
      <c r="T2546" s="15">
        <f t="shared" si="171"/>
        <v>42063.207638888889</v>
      </c>
    </row>
    <row r="2547" spans="1:20" ht="48" x14ac:dyDescent="0.2">
      <c r="A2547">
        <v>3865</v>
      </c>
      <c r="B2547" s="9" t="s">
        <v>3862</v>
      </c>
      <c r="C2547" s="3" t="s">
        <v>7974</v>
      </c>
      <c r="D2547" s="5">
        <v>2413</v>
      </c>
      <c r="E2547" s="7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>
        <f t="shared" si="168"/>
        <v>27</v>
      </c>
      <c r="P2547">
        <f t="shared" si="169"/>
        <v>46.43</v>
      </c>
      <c r="Q2547" s="11" t="s">
        <v>8323</v>
      </c>
      <c r="R2547" t="s">
        <v>8326</v>
      </c>
      <c r="S2547" s="15">
        <f t="shared" si="170"/>
        <v>41841.651597222226</v>
      </c>
      <c r="T2547" s="15">
        <f t="shared" si="171"/>
        <v>41881.229166666664</v>
      </c>
    </row>
    <row r="2548" spans="1:20" ht="32" x14ac:dyDescent="0.2">
      <c r="A2548">
        <v>1576</v>
      </c>
      <c r="B2548" s="9" t="s">
        <v>1577</v>
      </c>
      <c r="C2548" s="3" t="s">
        <v>5686</v>
      </c>
      <c r="D2548" s="5">
        <v>5000</v>
      </c>
      <c r="E2548" s="7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 t="shared" si="168"/>
        <v>13</v>
      </c>
      <c r="P2548">
        <f t="shared" si="169"/>
        <v>65</v>
      </c>
      <c r="Q2548" s="11" t="s">
        <v>8311</v>
      </c>
      <c r="R2548" t="s">
        <v>8349</v>
      </c>
      <c r="S2548" s="15">
        <f t="shared" si="170"/>
        <v>42140.879259259258</v>
      </c>
      <c r="T2548" s="15">
        <f t="shared" si="171"/>
        <v>42185.879259259258</v>
      </c>
    </row>
    <row r="2549" spans="1:20" ht="48" x14ac:dyDescent="0.2">
      <c r="A2549">
        <v>2877</v>
      </c>
      <c r="B2549" s="9" t="s">
        <v>2877</v>
      </c>
      <c r="C2549" s="3" t="s">
        <v>6987</v>
      </c>
      <c r="D2549" s="5">
        <v>6000</v>
      </c>
      <c r="E2549" s="7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 t="shared" si="168"/>
        <v>11</v>
      </c>
      <c r="P2549">
        <f t="shared" si="169"/>
        <v>108.33</v>
      </c>
      <c r="Q2549" s="11" t="s">
        <v>8323</v>
      </c>
      <c r="R2549" t="s">
        <v>8326</v>
      </c>
      <c r="S2549" s="15">
        <f t="shared" si="170"/>
        <v>42672.955138888887</v>
      </c>
      <c r="T2549" s="15">
        <f t="shared" si="171"/>
        <v>42704.708333333328</v>
      </c>
    </row>
    <row r="2550" spans="1:20" ht="48" x14ac:dyDescent="0.2">
      <c r="A2550">
        <v>1723</v>
      </c>
      <c r="B2550" s="9" t="s">
        <v>1724</v>
      </c>
      <c r="C2550" s="3" t="s">
        <v>5833</v>
      </c>
      <c r="D2550" s="5">
        <v>10000</v>
      </c>
      <c r="E2550" s="7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 t="shared" si="168"/>
        <v>7</v>
      </c>
      <c r="P2550">
        <f t="shared" si="169"/>
        <v>216.67</v>
      </c>
      <c r="Q2550" s="11" t="s">
        <v>8327</v>
      </c>
      <c r="R2550" t="s">
        <v>8330</v>
      </c>
      <c r="S2550" s="15">
        <f t="shared" si="170"/>
        <v>42129.82540509259</v>
      </c>
      <c r="T2550" s="15">
        <f t="shared" si="171"/>
        <v>42186.25</v>
      </c>
    </row>
    <row r="2551" spans="1:20" ht="32" x14ac:dyDescent="0.2">
      <c r="A2551">
        <v>3131</v>
      </c>
      <c r="B2551" s="9" t="s">
        <v>3131</v>
      </c>
      <c r="C2551" s="3" t="s">
        <v>7241</v>
      </c>
      <c r="D2551" s="5">
        <v>4100</v>
      </c>
      <c r="E2551" s="7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168"/>
        <v>16</v>
      </c>
      <c r="P2551">
        <f t="shared" si="169"/>
        <v>53.75</v>
      </c>
      <c r="Q2551" s="11" t="s">
        <v>8323</v>
      </c>
      <c r="R2551" t="s">
        <v>8326</v>
      </c>
      <c r="S2551" s="15">
        <f t="shared" si="170"/>
        <v>42803.579224537039</v>
      </c>
      <c r="T2551" s="15">
        <f t="shared" si="171"/>
        <v>42833.537557870368</v>
      </c>
    </row>
    <row r="2552" spans="1:20" ht="48" x14ac:dyDescent="0.2">
      <c r="A2552">
        <v>3073</v>
      </c>
      <c r="B2552" s="9" t="s">
        <v>3073</v>
      </c>
      <c r="C2552" s="3" t="s">
        <v>7183</v>
      </c>
      <c r="D2552" s="5">
        <v>2800000</v>
      </c>
      <c r="E2552" s="7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168"/>
        <v>0</v>
      </c>
      <c r="P2552">
        <f t="shared" si="169"/>
        <v>92.14</v>
      </c>
      <c r="Q2552" s="11" t="s">
        <v>8323</v>
      </c>
      <c r="R2552" t="s">
        <v>8324</v>
      </c>
      <c r="S2552" s="15">
        <f t="shared" si="170"/>
        <v>42111.684027777781</v>
      </c>
      <c r="T2552" s="15">
        <f t="shared" si="171"/>
        <v>42169.804861111115</v>
      </c>
    </row>
    <row r="2553" spans="1:20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1" t="s">
        <v>8327</v>
      </c>
      <c r="R2553" t="s">
        <v>8350</v>
      </c>
      <c r="S2553" s="15">
        <f t="shared" si="170"/>
        <v>41037.829918981479</v>
      </c>
      <c r="T2553" s="15">
        <f t="shared" si="171"/>
        <v>41058.829918981479</v>
      </c>
    </row>
    <row r="2554" spans="1:20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8"/>
        <v>128</v>
      </c>
      <c r="P2554">
        <f t="shared" si="169"/>
        <v>21.37</v>
      </c>
      <c r="Q2554" s="11" t="s">
        <v>8327</v>
      </c>
      <c r="R2554" t="s">
        <v>8329</v>
      </c>
      <c r="S2554" s="15">
        <f t="shared" si="170"/>
        <v>42692.109328703707</v>
      </c>
      <c r="T2554" s="15">
        <f t="shared" si="171"/>
        <v>42717.332638888889</v>
      </c>
    </row>
    <row r="2555" spans="1:20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1" t="s">
        <v>8323</v>
      </c>
      <c r="R2555" t="s">
        <v>8326</v>
      </c>
      <c r="S2555" s="15">
        <f t="shared" si="170"/>
        <v>41816.950370370374</v>
      </c>
      <c r="T2555" s="15">
        <f t="shared" si="171"/>
        <v>41853.583333333336</v>
      </c>
    </row>
    <row r="2556" spans="1:20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1" t="s">
        <v>8323</v>
      </c>
      <c r="R2556" t="s">
        <v>8326</v>
      </c>
      <c r="S2556" s="15">
        <f t="shared" si="170"/>
        <v>42399.707407407404</v>
      </c>
      <c r="T2556" s="15">
        <f t="shared" si="171"/>
        <v>42420.878472222219</v>
      </c>
    </row>
    <row r="2557" spans="1:20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8"/>
        <v>21</v>
      </c>
      <c r="P2557">
        <f t="shared" si="169"/>
        <v>45.79</v>
      </c>
      <c r="Q2557" s="11" t="s">
        <v>8323</v>
      </c>
      <c r="R2557" t="s">
        <v>8326</v>
      </c>
      <c r="S2557" s="15">
        <f t="shared" si="170"/>
        <v>42640.278171296297</v>
      </c>
      <c r="T2557" s="15">
        <f t="shared" si="171"/>
        <v>42670.278171296297</v>
      </c>
    </row>
    <row r="2558" spans="1:20" ht="48" x14ac:dyDescent="0.2">
      <c r="A2558">
        <v>2471</v>
      </c>
      <c r="B2558" s="9" t="s">
        <v>2472</v>
      </c>
      <c r="C2558" s="3" t="s">
        <v>6581</v>
      </c>
      <c r="D2558" s="5">
        <v>500</v>
      </c>
      <c r="E2558" s="7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 t="shared" si="168"/>
        <v>128</v>
      </c>
      <c r="P2558">
        <f t="shared" si="169"/>
        <v>37.65</v>
      </c>
      <c r="Q2558" s="11" t="s">
        <v>8327</v>
      </c>
      <c r="R2558" t="s">
        <v>8328</v>
      </c>
      <c r="S2558" s="15">
        <f t="shared" si="170"/>
        <v>40893.992962962962</v>
      </c>
      <c r="T2558" s="15">
        <f t="shared" si="171"/>
        <v>40933.992962962962</v>
      </c>
    </row>
    <row r="2559" spans="1:20" ht="48" x14ac:dyDescent="0.2">
      <c r="A2559">
        <v>866</v>
      </c>
      <c r="B2559" s="9" t="s">
        <v>867</v>
      </c>
      <c r="C2559" s="3" t="s">
        <v>4976</v>
      </c>
      <c r="D2559" s="5">
        <v>3500</v>
      </c>
      <c r="E2559" s="7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 t="shared" si="168"/>
        <v>18</v>
      </c>
      <c r="P2559">
        <f t="shared" si="169"/>
        <v>58.18</v>
      </c>
      <c r="Q2559" s="11" t="s">
        <v>8327</v>
      </c>
      <c r="R2559" t="s">
        <v>8350</v>
      </c>
      <c r="S2559" s="15">
        <f t="shared" si="170"/>
        <v>42025.637939814813</v>
      </c>
      <c r="T2559" s="15">
        <f t="shared" si="171"/>
        <v>42063.631944444445</v>
      </c>
    </row>
    <row r="2560" spans="1:20" ht="48" x14ac:dyDescent="0.2">
      <c r="A2560">
        <v>507</v>
      </c>
      <c r="B2560" s="9" t="s">
        <v>508</v>
      </c>
      <c r="C2560" s="3" t="s">
        <v>4617</v>
      </c>
      <c r="D2560" s="5">
        <v>20000</v>
      </c>
      <c r="E2560" s="7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 t="shared" si="168"/>
        <v>3</v>
      </c>
      <c r="P2560">
        <f t="shared" si="169"/>
        <v>64</v>
      </c>
      <c r="Q2560" s="11" t="s">
        <v>8321</v>
      </c>
      <c r="R2560" t="s">
        <v>8339</v>
      </c>
      <c r="S2560" s="15">
        <f t="shared" si="170"/>
        <v>41156.958993055552</v>
      </c>
      <c r="T2560" s="15">
        <f t="shared" si="171"/>
        <v>41201.958993055552</v>
      </c>
    </row>
    <row r="2561" spans="1:20" ht="48" x14ac:dyDescent="0.2">
      <c r="A2561">
        <v>164</v>
      </c>
      <c r="B2561" s="9" t="s">
        <v>166</v>
      </c>
      <c r="C2561" s="3" t="s">
        <v>4274</v>
      </c>
      <c r="D2561" s="5">
        <v>120000</v>
      </c>
      <c r="E2561" s="7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 t="shared" si="168"/>
        <v>1</v>
      </c>
      <c r="P2561">
        <f t="shared" si="169"/>
        <v>91.43</v>
      </c>
      <c r="Q2561" s="11" t="s">
        <v>8321</v>
      </c>
      <c r="R2561" t="s">
        <v>8325</v>
      </c>
      <c r="S2561" s="15">
        <f t="shared" si="170"/>
        <v>41841.762743055559</v>
      </c>
      <c r="T2561" s="15">
        <f t="shared" si="171"/>
        <v>41901.762743055559</v>
      </c>
    </row>
    <row r="2562" spans="1:20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8"/>
        <v>128</v>
      </c>
      <c r="P2562">
        <f t="shared" si="169"/>
        <v>29.05</v>
      </c>
      <c r="Q2562" s="11" t="s">
        <v>8323</v>
      </c>
      <c r="R2562" t="s">
        <v>8326</v>
      </c>
      <c r="S2562" s="15">
        <f t="shared" si="170"/>
        <v>42789.462430555555</v>
      </c>
      <c r="T2562" s="15">
        <f t="shared" si="171"/>
        <v>42825.957638888889</v>
      </c>
    </row>
    <row r="2563" spans="1:20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2">ROUND(E2563/D2563*100,0)</f>
        <v>1</v>
      </c>
      <c r="P2563">
        <f t="shared" ref="P2563:P2626" si="173">IFERROR(ROUND(E2563/L2563,2),0)</f>
        <v>24.5</v>
      </c>
      <c r="Q2563" s="11" t="s">
        <v>8308</v>
      </c>
      <c r="R2563" t="s">
        <v>8318</v>
      </c>
      <c r="S2563" s="15">
        <f t="shared" ref="S2563:S2626" si="174">(((J2563/60)/60)/24)+DATE(1970,1,1)</f>
        <v>41890.511319444442</v>
      </c>
      <c r="T2563" s="15">
        <f t="shared" ref="T2563:T2626" si="175">(((I2563/60)/60)/24)+DATE(1970,1,1)</f>
        <v>41920.511319444442</v>
      </c>
    </row>
    <row r="2564" spans="1:20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2"/>
        <v>127</v>
      </c>
      <c r="P2564">
        <f t="shared" si="173"/>
        <v>37.409999999999997</v>
      </c>
      <c r="Q2564" s="11" t="s">
        <v>8321</v>
      </c>
      <c r="R2564" t="s">
        <v>8343</v>
      </c>
      <c r="S2564" s="15">
        <f t="shared" si="174"/>
        <v>40730.896354166667</v>
      </c>
      <c r="T2564" s="15">
        <f t="shared" si="175"/>
        <v>40790.896354166667</v>
      </c>
    </row>
    <row r="2565" spans="1:20" ht="32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72"/>
        <v>106</v>
      </c>
      <c r="P2565">
        <f t="shared" si="173"/>
        <v>70.67</v>
      </c>
      <c r="Q2565" s="11" t="s">
        <v>8323</v>
      </c>
      <c r="R2565" t="s">
        <v>8324</v>
      </c>
      <c r="S2565" s="15">
        <f t="shared" si="174"/>
        <v>42465.16851851852</v>
      </c>
      <c r="T2565" s="15">
        <f t="shared" si="175"/>
        <v>42495.16851851852</v>
      </c>
    </row>
    <row r="2566" spans="1:20" ht="48" x14ac:dyDescent="0.2">
      <c r="A2566">
        <v>695</v>
      </c>
      <c r="B2566" s="9" t="s">
        <v>696</v>
      </c>
      <c r="C2566" s="3" t="s">
        <v>4805</v>
      </c>
      <c r="D2566" s="5">
        <v>60000</v>
      </c>
      <c r="E2566" s="7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 t="shared" si="172"/>
        <v>1</v>
      </c>
      <c r="P2566">
        <f t="shared" si="173"/>
        <v>90.86</v>
      </c>
      <c r="Q2566" s="11" t="s">
        <v>8308</v>
      </c>
      <c r="R2566" t="s">
        <v>8310</v>
      </c>
      <c r="S2566" s="15">
        <f t="shared" si="174"/>
        <v>41913.521064814813</v>
      </c>
      <c r="T2566" s="15">
        <f t="shared" si="175"/>
        <v>41943.521064814813</v>
      </c>
    </row>
    <row r="2567" spans="1:20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1" t="s">
        <v>8327</v>
      </c>
      <c r="R2567" t="s">
        <v>8330</v>
      </c>
      <c r="S2567" s="15">
        <f t="shared" si="174"/>
        <v>42801.43104166667</v>
      </c>
      <c r="T2567" s="15">
        <f t="shared" si="175"/>
        <v>42831.389374999999</v>
      </c>
    </row>
    <row r="2568" spans="1:20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2"/>
        <v>181</v>
      </c>
      <c r="P2568">
        <f t="shared" si="173"/>
        <v>33.32</v>
      </c>
      <c r="Q2568" s="11" t="s">
        <v>8327</v>
      </c>
      <c r="R2568" t="s">
        <v>8331</v>
      </c>
      <c r="S2568" s="15">
        <f t="shared" si="174"/>
        <v>42198.750254629631</v>
      </c>
      <c r="T2568" s="15">
        <f t="shared" si="175"/>
        <v>42238.750254629631</v>
      </c>
    </row>
    <row r="2569" spans="1:20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2"/>
        <v>127</v>
      </c>
      <c r="P2569">
        <f t="shared" si="173"/>
        <v>22.61</v>
      </c>
      <c r="Q2569" s="11" t="s">
        <v>8323</v>
      </c>
      <c r="R2569" t="s">
        <v>8326</v>
      </c>
      <c r="S2569" s="15">
        <f t="shared" si="174"/>
        <v>42503.539976851855</v>
      </c>
      <c r="T2569" s="15">
        <f t="shared" si="175"/>
        <v>42548.791666666672</v>
      </c>
    </row>
    <row r="2570" spans="1:20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1" t="s">
        <v>8321</v>
      </c>
      <c r="R2570" t="s">
        <v>8343</v>
      </c>
      <c r="S2570" s="15">
        <f t="shared" si="174"/>
        <v>40918.738935185182</v>
      </c>
      <c r="T2570" s="15">
        <f t="shared" si="175"/>
        <v>40943.738935185182</v>
      </c>
    </row>
    <row r="2571" spans="1:20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1" t="s">
        <v>8323</v>
      </c>
      <c r="R2571" t="s">
        <v>8326</v>
      </c>
      <c r="S2571" s="15">
        <f t="shared" si="174"/>
        <v>42480.479861111111</v>
      </c>
      <c r="T2571" s="15">
        <f t="shared" si="175"/>
        <v>42510.479861111111</v>
      </c>
    </row>
    <row r="2572" spans="1:20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1" t="s">
        <v>8323</v>
      </c>
      <c r="R2572" t="s">
        <v>8326</v>
      </c>
      <c r="S2572" s="15">
        <f t="shared" si="174"/>
        <v>42289.761192129634</v>
      </c>
      <c r="T2572" s="15">
        <f t="shared" si="175"/>
        <v>42319.802858796291</v>
      </c>
    </row>
    <row r="2573" spans="1:20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1" t="s">
        <v>8321</v>
      </c>
      <c r="R2573" t="s">
        <v>8332</v>
      </c>
      <c r="S2573" s="15">
        <f t="shared" si="174"/>
        <v>42447.103518518517</v>
      </c>
      <c r="T2573" s="15">
        <f t="shared" si="175"/>
        <v>42477.103518518517</v>
      </c>
    </row>
    <row r="2574" spans="1:20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1" t="s">
        <v>8308</v>
      </c>
      <c r="R2574" t="s">
        <v>8309</v>
      </c>
      <c r="S2574" s="15">
        <f t="shared" si="174"/>
        <v>42115.853888888887</v>
      </c>
      <c r="T2574" s="15">
        <f t="shared" si="175"/>
        <v>42148.853888888887</v>
      </c>
    </row>
    <row r="2575" spans="1:20" ht="48" x14ac:dyDescent="0.2">
      <c r="A2575">
        <v>2896</v>
      </c>
      <c r="B2575" s="9" t="s">
        <v>2896</v>
      </c>
      <c r="C2575" s="3" t="s">
        <v>7006</v>
      </c>
      <c r="D2575" s="5">
        <v>3000</v>
      </c>
      <c r="E2575" s="7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 t="shared" si="172"/>
        <v>21</v>
      </c>
      <c r="P2575">
        <f t="shared" si="173"/>
        <v>52.08</v>
      </c>
      <c r="Q2575" s="11" t="s">
        <v>8323</v>
      </c>
      <c r="R2575" t="s">
        <v>8326</v>
      </c>
      <c r="S2575" s="15">
        <f t="shared" si="174"/>
        <v>42701.908807870372</v>
      </c>
      <c r="T2575" s="15">
        <f t="shared" si="175"/>
        <v>42716.25</v>
      </c>
    </row>
    <row r="2576" spans="1:20" ht="48" x14ac:dyDescent="0.2">
      <c r="A2576">
        <v>2000</v>
      </c>
      <c r="B2576" s="9" t="s">
        <v>2001</v>
      </c>
      <c r="C2576" s="3" t="s">
        <v>6110</v>
      </c>
      <c r="D2576" s="5">
        <v>5000</v>
      </c>
      <c r="E2576" s="7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 t="shared" si="172"/>
        <v>13</v>
      </c>
      <c r="P2576">
        <f t="shared" si="173"/>
        <v>25</v>
      </c>
      <c r="Q2576" s="11" t="s">
        <v>8313</v>
      </c>
      <c r="R2576" t="s">
        <v>8353</v>
      </c>
      <c r="S2576" s="15">
        <f t="shared" si="174"/>
        <v>42345.951539351852</v>
      </c>
      <c r="T2576" s="15">
        <f t="shared" si="175"/>
        <v>42375.951539351852</v>
      </c>
    </row>
    <row r="2577" spans="1:20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1" t="s">
        <v>8323</v>
      </c>
      <c r="R2577" t="s">
        <v>8326</v>
      </c>
      <c r="S2577" s="15">
        <f t="shared" si="174"/>
        <v>42606.056863425925</v>
      </c>
      <c r="T2577" s="15">
        <f t="shared" si="175"/>
        <v>42620.056863425925</v>
      </c>
    </row>
    <row r="2578" spans="1:20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1" t="s">
        <v>8308</v>
      </c>
      <c r="R2578" t="s">
        <v>8310</v>
      </c>
      <c r="S2578" s="15">
        <f t="shared" si="174"/>
        <v>42535.492280092592</v>
      </c>
      <c r="T2578" s="15">
        <f t="shared" si="175"/>
        <v>42565.492280092592</v>
      </c>
    </row>
    <row r="2579" spans="1:20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2"/>
        <v>124</v>
      </c>
      <c r="P2579">
        <f t="shared" si="173"/>
        <v>38.75</v>
      </c>
      <c r="Q2579" s="11" t="s">
        <v>8327</v>
      </c>
      <c r="R2579" t="s">
        <v>8331</v>
      </c>
      <c r="S2579" s="15">
        <f t="shared" si="174"/>
        <v>41072.739953703705</v>
      </c>
      <c r="T2579" s="15">
        <f t="shared" si="175"/>
        <v>41102.739953703705</v>
      </c>
    </row>
    <row r="2580" spans="1:20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2"/>
        <v>103</v>
      </c>
      <c r="P2580">
        <f t="shared" si="173"/>
        <v>56.36</v>
      </c>
      <c r="Q2580" s="11" t="s">
        <v>8327</v>
      </c>
      <c r="R2580" t="s">
        <v>8328</v>
      </c>
      <c r="S2580" s="15">
        <f t="shared" si="174"/>
        <v>40960.861562500002</v>
      </c>
      <c r="T2580" s="15">
        <f t="shared" si="175"/>
        <v>40976.207638888889</v>
      </c>
    </row>
    <row r="2581" spans="1:20" ht="48" x14ac:dyDescent="0.2">
      <c r="A2581">
        <v>3976</v>
      </c>
      <c r="B2581" s="9" t="s">
        <v>3973</v>
      </c>
      <c r="C2581" s="3" t="s">
        <v>8083</v>
      </c>
      <c r="D2581" s="5">
        <v>1300</v>
      </c>
      <c r="E2581" s="7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 t="shared" si="172"/>
        <v>48</v>
      </c>
      <c r="P2581">
        <f t="shared" si="173"/>
        <v>62</v>
      </c>
      <c r="Q2581" s="11" t="s">
        <v>8323</v>
      </c>
      <c r="R2581" t="s">
        <v>8326</v>
      </c>
      <c r="S2581" s="15">
        <f t="shared" si="174"/>
        <v>41830.858344907407</v>
      </c>
      <c r="T2581" s="15">
        <f t="shared" si="175"/>
        <v>41852.291666666664</v>
      </c>
    </row>
    <row r="2582" spans="1:20" ht="48" x14ac:dyDescent="0.2">
      <c r="A2582">
        <v>3731</v>
      </c>
      <c r="B2582" s="9" t="s">
        <v>3728</v>
      </c>
      <c r="C2582" s="3" t="s">
        <v>7841</v>
      </c>
      <c r="D2582" s="5">
        <v>5500</v>
      </c>
      <c r="E2582" s="7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>
        <f t="shared" si="172"/>
        <v>11</v>
      </c>
      <c r="P2582">
        <f t="shared" si="173"/>
        <v>51.67</v>
      </c>
      <c r="Q2582" s="11" t="s">
        <v>8323</v>
      </c>
      <c r="R2582" t="s">
        <v>8326</v>
      </c>
      <c r="S2582" s="15">
        <f t="shared" si="174"/>
        <v>41983.752847222218</v>
      </c>
      <c r="T2582" s="15">
        <f t="shared" si="175"/>
        <v>42014.140972222223</v>
      </c>
    </row>
    <row r="2583" spans="1:20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1" t="s">
        <v>8323</v>
      </c>
      <c r="R2583" t="s">
        <v>8326</v>
      </c>
      <c r="S2583" s="15">
        <f t="shared" si="174"/>
        <v>42544.814328703709</v>
      </c>
      <c r="T2583" s="15">
        <f t="shared" si="175"/>
        <v>42582.873611111107</v>
      </c>
    </row>
    <row r="2584" spans="1:20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1" t="s">
        <v>8308</v>
      </c>
      <c r="R2584" t="s">
        <v>8309</v>
      </c>
      <c r="S2584" s="15">
        <f t="shared" si="174"/>
        <v>42466.826180555552</v>
      </c>
      <c r="T2584" s="15">
        <f t="shared" si="175"/>
        <v>42496.826180555552</v>
      </c>
    </row>
    <row r="2585" spans="1:20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1" t="s">
        <v>8323</v>
      </c>
      <c r="R2585" t="s">
        <v>8326</v>
      </c>
      <c r="S2585" s="15">
        <f t="shared" si="174"/>
        <v>42415.398032407407</v>
      </c>
      <c r="T2585" s="15">
        <f t="shared" si="175"/>
        <v>42445.356365740736</v>
      </c>
    </row>
    <row r="2586" spans="1:20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2"/>
        <v>122</v>
      </c>
      <c r="P2586">
        <f t="shared" si="173"/>
        <v>27.73</v>
      </c>
      <c r="Q2586" s="11" t="s">
        <v>8323</v>
      </c>
      <c r="R2586" t="s">
        <v>8326</v>
      </c>
      <c r="S2586" s="15">
        <f t="shared" si="174"/>
        <v>42278.453668981485</v>
      </c>
      <c r="T2586" s="15">
        <f t="shared" si="175"/>
        <v>42296.458333333328</v>
      </c>
    </row>
    <row r="2587" spans="1:20" ht="48" x14ac:dyDescent="0.2">
      <c r="A2587">
        <v>3404</v>
      </c>
      <c r="B2587" s="9" t="s">
        <v>3403</v>
      </c>
      <c r="C2587" s="3" t="s">
        <v>7514</v>
      </c>
      <c r="D2587" s="5">
        <v>500</v>
      </c>
      <c r="E2587" s="7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>
        <f t="shared" si="172"/>
        <v>122</v>
      </c>
      <c r="P2587">
        <f t="shared" si="173"/>
        <v>203.33</v>
      </c>
      <c r="Q2587" s="11" t="s">
        <v>8323</v>
      </c>
      <c r="R2587" t="s">
        <v>8326</v>
      </c>
      <c r="S2587" s="15">
        <f t="shared" si="174"/>
        <v>42152.503495370373</v>
      </c>
      <c r="T2587" s="15">
        <f t="shared" si="175"/>
        <v>42172.503495370373</v>
      </c>
    </row>
    <row r="2588" spans="1:20" ht="48" x14ac:dyDescent="0.2">
      <c r="A2588">
        <v>2096</v>
      </c>
      <c r="B2588" s="9" t="s">
        <v>2097</v>
      </c>
      <c r="C2588" s="3" t="s">
        <v>6206</v>
      </c>
      <c r="D2588" s="5">
        <v>600</v>
      </c>
      <c r="E2588" s="7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 t="shared" si="172"/>
        <v>102</v>
      </c>
      <c r="P2588">
        <f t="shared" si="173"/>
        <v>43.57</v>
      </c>
      <c r="Q2588" s="11" t="s">
        <v>8327</v>
      </c>
      <c r="R2588" t="s">
        <v>8328</v>
      </c>
      <c r="S2588" s="15">
        <f t="shared" si="174"/>
        <v>41192.758506944447</v>
      </c>
      <c r="T2588" s="15">
        <f t="shared" si="175"/>
        <v>41208.165972222225</v>
      </c>
    </row>
    <row r="2589" spans="1:20" ht="48" x14ac:dyDescent="0.2">
      <c r="A2589">
        <v>3085</v>
      </c>
      <c r="B2589" s="9" t="s">
        <v>3085</v>
      </c>
      <c r="C2589" s="3" t="s">
        <v>7195</v>
      </c>
      <c r="D2589" s="5">
        <v>25000</v>
      </c>
      <c r="E2589" s="7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 t="shared" si="172"/>
        <v>2</v>
      </c>
      <c r="P2589">
        <f t="shared" si="173"/>
        <v>67.78</v>
      </c>
      <c r="Q2589" s="11" t="s">
        <v>8323</v>
      </c>
      <c r="R2589" t="s">
        <v>8324</v>
      </c>
      <c r="S2589" s="15">
        <f t="shared" si="174"/>
        <v>42246.883784722217</v>
      </c>
      <c r="T2589" s="15">
        <f t="shared" si="175"/>
        <v>42276.883784722217</v>
      </c>
    </row>
    <row r="2590" spans="1:20" ht="48" x14ac:dyDescent="0.2">
      <c r="A2590">
        <v>2490</v>
      </c>
      <c r="B2590" s="9" t="s">
        <v>2490</v>
      </c>
      <c r="C2590" s="3" t="s">
        <v>6600</v>
      </c>
      <c r="D2590" s="5">
        <v>500</v>
      </c>
      <c r="E2590" s="7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 t="shared" si="172"/>
        <v>121</v>
      </c>
      <c r="P2590">
        <f t="shared" si="173"/>
        <v>37.94</v>
      </c>
      <c r="Q2590" s="11" t="s">
        <v>8327</v>
      </c>
      <c r="R2590" t="s">
        <v>8328</v>
      </c>
      <c r="S2590" s="15">
        <f t="shared" si="174"/>
        <v>41023.227731481478</v>
      </c>
      <c r="T2590" s="15">
        <f t="shared" si="175"/>
        <v>41083.227731481478</v>
      </c>
    </row>
    <row r="2591" spans="1:20" ht="32" x14ac:dyDescent="0.2">
      <c r="A2591">
        <v>2144</v>
      </c>
      <c r="B2591" s="9" t="s">
        <v>2145</v>
      </c>
      <c r="C2591" s="3" t="s">
        <v>6254</v>
      </c>
      <c r="D2591" s="5">
        <v>35500</v>
      </c>
      <c r="E2591" s="7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 t="shared" si="172"/>
        <v>2</v>
      </c>
      <c r="P2591">
        <f t="shared" si="173"/>
        <v>25.29</v>
      </c>
      <c r="Q2591" s="11" t="s">
        <v>8316</v>
      </c>
      <c r="R2591" t="s">
        <v>8334</v>
      </c>
      <c r="S2591" s="15">
        <f t="shared" si="174"/>
        <v>41499.546759259261</v>
      </c>
      <c r="T2591" s="15">
        <f t="shared" si="175"/>
        <v>41531.546759259261</v>
      </c>
    </row>
    <row r="2592" spans="1:20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1" t="s">
        <v>8323</v>
      </c>
      <c r="R2592" t="s">
        <v>8326</v>
      </c>
      <c r="S2592" s="15">
        <f t="shared" si="174"/>
        <v>41882.585648148146</v>
      </c>
      <c r="T2592" s="15">
        <f t="shared" si="175"/>
        <v>41912.666666666664</v>
      </c>
    </row>
    <row r="2593" spans="1:20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2"/>
        <v>242</v>
      </c>
      <c r="P2593">
        <f t="shared" si="173"/>
        <v>24.2</v>
      </c>
      <c r="Q2593" s="11" t="s">
        <v>8323</v>
      </c>
      <c r="R2593" t="s">
        <v>8326</v>
      </c>
      <c r="S2593" s="15">
        <f t="shared" si="174"/>
        <v>42107.621018518519</v>
      </c>
      <c r="T2593" s="15">
        <f t="shared" si="175"/>
        <v>42167.621018518519</v>
      </c>
    </row>
    <row r="2594" spans="1:20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2"/>
        <v>242</v>
      </c>
      <c r="P2594">
        <f t="shared" si="173"/>
        <v>43.21</v>
      </c>
      <c r="Q2594" s="11" t="s">
        <v>8323</v>
      </c>
      <c r="R2594" t="s">
        <v>8326</v>
      </c>
      <c r="S2594" s="15">
        <f t="shared" si="174"/>
        <v>42559.776724537034</v>
      </c>
      <c r="T2594" s="15">
        <f t="shared" si="175"/>
        <v>42589.776724537034</v>
      </c>
    </row>
    <row r="2595" spans="1:20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2"/>
        <v>0</v>
      </c>
      <c r="P2595">
        <f t="shared" si="173"/>
        <v>201.67</v>
      </c>
      <c r="Q2595" s="11" t="s">
        <v>8323</v>
      </c>
      <c r="R2595" t="s">
        <v>8324</v>
      </c>
      <c r="S2595" s="15">
        <f t="shared" si="174"/>
        <v>42255.791909722218</v>
      </c>
      <c r="T2595" s="15">
        <f t="shared" si="175"/>
        <v>42285.791909722218</v>
      </c>
    </row>
    <row r="2596" spans="1:20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2"/>
        <v>100</v>
      </c>
      <c r="P2596">
        <f t="shared" si="173"/>
        <v>46.23</v>
      </c>
      <c r="Q2596" s="11" t="s">
        <v>8321</v>
      </c>
      <c r="R2596" t="s">
        <v>8322</v>
      </c>
      <c r="S2596" s="15">
        <f t="shared" si="174"/>
        <v>42211.951284722221</v>
      </c>
      <c r="T2596" s="15">
        <f t="shared" si="175"/>
        <v>42226.951284722221</v>
      </c>
    </row>
    <row r="2597" spans="1:20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2"/>
        <v>6</v>
      </c>
      <c r="P2597">
        <f t="shared" si="173"/>
        <v>50.08</v>
      </c>
      <c r="Q2597" s="11" t="s">
        <v>8316</v>
      </c>
      <c r="R2597" t="s">
        <v>8334</v>
      </c>
      <c r="S2597" s="15">
        <f t="shared" si="174"/>
        <v>42340.701504629629</v>
      </c>
      <c r="T2597" s="15">
        <f t="shared" si="175"/>
        <v>42368.701504629629</v>
      </c>
    </row>
    <row r="2598" spans="1:20" ht="32" x14ac:dyDescent="0.2">
      <c r="A2598">
        <v>104</v>
      </c>
      <c r="B2598" s="9" t="s">
        <v>106</v>
      </c>
      <c r="C2598" s="3" t="s">
        <v>4215</v>
      </c>
      <c r="D2598" s="5">
        <v>500</v>
      </c>
      <c r="E2598" s="7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>
        <f t="shared" si="172"/>
        <v>120</v>
      </c>
      <c r="P2598">
        <f t="shared" si="173"/>
        <v>60</v>
      </c>
      <c r="Q2598" s="11" t="s">
        <v>8321</v>
      </c>
      <c r="R2598" t="s">
        <v>8343</v>
      </c>
      <c r="S2598" s="15">
        <f t="shared" si="174"/>
        <v>40612.695208333331</v>
      </c>
      <c r="T2598" s="15">
        <f t="shared" si="175"/>
        <v>40636.041666666664</v>
      </c>
    </row>
    <row r="2599" spans="1:20" ht="48" x14ac:dyDescent="0.2">
      <c r="A2599">
        <v>375</v>
      </c>
      <c r="B2599" s="9" t="s">
        <v>376</v>
      </c>
      <c r="C2599" s="3" t="s">
        <v>4485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 t="shared" si="172"/>
        <v>120</v>
      </c>
      <c r="P2599">
        <f t="shared" si="173"/>
        <v>42.86</v>
      </c>
      <c r="Q2599" s="11" t="s">
        <v>8321</v>
      </c>
      <c r="R2599" t="s">
        <v>8322</v>
      </c>
      <c r="S2599" s="15">
        <f t="shared" si="174"/>
        <v>41657.985081018516</v>
      </c>
      <c r="T2599" s="15">
        <f t="shared" si="175"/>
        <v>41699.720833333333</v>
      </c>
    </row>
    <row r="2600" spans="1:20" ht="48" x14ac:dyDescent="0.2">
      <c r="A2600">
        <v>50</v>
      </c>
      <c r="B2600" s="9" t="s">
        <v>52</v>
      </c>
      <c r="C2600" s="3" t="s">
        <v>4161</v>
      </c>
      <c r="D2600" s="5">
        <v>600</v>
      </c>
      <c r="E2600" s="7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 t="shared" si="172"/>
        <v>100</v>
      </c>
      <c r="P2600">
        <f t="shared" si="173"/>
        <v>27.27</v>
      </c>
      <c r="Q2600" s="11" t="s">
        <v>8321</v>
      </c>
      <c r="R2600" t="s">
        <v>8332</v>
      </c>
      <c r="S2600" s="15">
        <f t="shared" si="174"/>
        <v>41995.752986111111</v>
      </c>
      <c r="T2600" s="15">
        <f t="shared" si="175"/>
        <v>42034.708333333328</v>
      </c>
    </row>
    <row r="2601" spans="1:20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2"/>
        <v>3</v>
      </c>
      <c r="P2601">
        <f t="shared" si="173"/>
        <v>75</v>
      </c>
      <c r="Q2601" s="11" t="s">
        <v>8311</v>
      </c>
      <c r="R2601" t="s">
        <v>8348</v>
      </c>
      <c r="S2601" s="15">
        <f t="shared" si="174"/>
        <v>42457.871516203704</v>
      </c>
      <c r="T2601" s="15">
        <f t="shared" si="175"/>
        <v>42487.579861111109</v>
      </c>
    </row>
    <row r="2602" spans="1:20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1" t="s">
        <v>8316</v>
      </c>
      <c r="R2602" t="s">
        <v>8317</v>
      </c>
      <c r="S2602" s="15">
        <f t="shared" si="174"/>
        <v>42689.853090277778</v>
      </c>
      <c r="T2602" s="15">
        <f t="shared" si="175"/>
        <v>42696.853090277778</v>
      </c>
    </row>
    <row r="2603" spans="1:20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1" t="s">
        <v>8311</v>
      </c>
      <c r="R2603" t="s">
        <v>8333</v>
      </c>
      <c r="S2603" s="15">
        <f t="shared" si="174"/>
        <v>41235.054560185185</v>
      </c>
      <c r="T2603" s="15">
        <f t="shared" si="175"/>
        <v>41249.054560185185</v>
      </c>
    </row>
    <row r="2604" spans="1:20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1" t="s">
        <v>8323</v>
      </c>
      <c r="R2604" t="s">
        <v>8326</v>
      </c>
      <c r="S2604" s="15">
        <f t="shared" si="174"/>
        <v>41881.361342592594</v>
      </c>
      <c r="T2604" s="15">
        <f t="shared" si="175"/>
        <v>41911.361342592594</v>
      </c>
    </row>
    <row r="2605" spans="1:20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1" t="s">
        <v>8323</v>
      </c>
      <c r="R2605" t="s">
        <v>8326</v>
      </c>
      <c r="S2605" s="15">
        <f t="shared" si="174"/>
        <v>41858.355393518519</v>
      </c>
      <c r="T2605" s="15">
        <f t="shared" si="175"/>
        <v>41882.547222222223</v>
      </c>
    </row>
    <row r="2606" spans="1:20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1" t="s">
        <v>8313</v>
      </c>
      <c r="R2606" t="s">
        <v>8314</v>
      </c>
      <c r="S2606" s="15">
        <f t="shared" si="174"/>
        <v>41877.638298611113</v>
      </c>
      <c r="T2606" s="15">
        <f t="shared" si="175"/>
        <v>41912.638298611113</v>
      </c>
    </row>
    <row r="2607" spans="1:20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1" t="s">
        <v>8308</v>
      </c>
      <c r="R2607" t="s">
        <v>8342</v>
      </c>
      <c r="S2607" s="15">
        <f t="shared" si="174"/>
        <v>41835.639155092591</v>
      </c>
      <c r="T2607" s="15">
        <f t="shared" si="175"/>
        <v>41865.639155092591</v>
      </c>
    </row>
    <row r="2608" spans="1:20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1" t="s">
        <v>8308</v>
      </c>
      <c r="R2608" t="s">
        <v>8310</v>
      </c>
      <c r="S2608" s="15">
        <f t="shared" si="174"/>
        <v>42737.663877314815</v>
      </c>
      <c r="T2608" s="15">
        <f t="shared" si="175"/>
        <v>42767.663877314815</v>
      </c>
    </row>
    <row r="2609" spans="1:21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2"/>
        <v>20</v>
      </c>
      <c r="P2609">
        <f t="shared" si="173"/>
        <v>25.52</v>
      </c>
      <c r="Q2609" s="11" t="s">
        <v>8323</v>
      </c>
      <c r="R2609" t="s">
        <v>8324</v>
      </c>
      <c r="S2609" s="15">
        <f t="shared" si="174"/>
        <v>42630.922893518517</v>
      </c>
      <c r="T2609" s="15">
        <f t="shared" si="175"/>
        <v>42665.922893518517</v>
      </c>
    </row>
    <row r="2610" spans="1:21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2"/>
        <v>12</v>
      </c>
      <c r="P2610">
        <f t="shared" si="173"/>
        <v>24.46</v>
      </c>
      <c r="Q2610" s="11" t="s">
        <v>8323</v>
      </c>
      <c r="R2610" t="s">
        <v>8335</v>
      </c>
      <c r="S2610" s="15">
        <f t="shared" si="174"/>
        <v>42010.968240740738</v>
      </c>
      <c r="T2610" s="15">
        <f t="shared" si="175"/>
        <v>42055.968240740738</v>
      </c>
      <c r="U2610">
        <f>YEAR(S2610)</f>
        <v>2015</v>
      </c>
    </row>
    <row r="2611" spans="1:21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1" t="s">
        <v>8327</v>
      </c>
      <c r="R2611" t="s">
        <v>8331</v>
      </c>
      <c r="S2611" s="15">
        <f t="shared" si="174"/>
        <v>42498.341122685189</v>
      </c>
      <c r="T2611" s="15">
        <f t="shared" si="175"/>
        <v>42533.229166666672</v>
      </c>
    </row>
    <row r="2612" spans="1:21" ht="48" x14ac:dyDescent="0.2">
      <c r="A2612">
        <v>1175</v>
      </c>
      <c r="B2612" s="9" t="s">
        <v>1176</v>
      </c>
      <c r="C2612" s="3" t="s">
        <v>5285</v>
      </c>
      <c r="D2612" s="5">
        <v>20000</v>
      </c>
      <c r="E2612" s="7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 t="shared" si="172"/>
        <v>3</v>
      </c>
      <c r="P2612">
        <f t="shared" si="173"/>
        <v>65</v>
      </c>
      <c r="Q2612" s="11" t="s">
        <v>8319</v>
      </c>
      <c r="R2612" t="s">
        <v>8345</v>
      </c>
      <c r="S2612" s="15">
        <f t="shared" si="174"/>
        <v>42170.728460648148</v>
      </c>
      <c r="T2612" s="15">
        <f t="shared" si="175"/>
        <v>42200.728460648148</v>
      </c>
    </row>
    <row r="2613" spans="1:21" ht="64" x14ac:dyDescent="0.2">
      <c r="A2613">
        <v>1127</v>
      </c>
      <c r="B2613" s="9" t="s">
        <v>1128</v>
      </c>
      <c r="C2613" s="3" t="s">
        <v>5237</v>
      </c>
      <c r="D2613" s="5">
        <v>35000</v>
      </c>
      <c r="E2613" s="7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 t="shared" si="172"/>
        <v>2</v>
      </c>
      <c r="P2613">
        <f t="shared" si="173"/>
        <v>25.43</v>
      </c>
      <c r="Q2613" s="11" t="s">
        <v>8316</v>
      </c>
      <c r="R2613" t="s">
        <v>8344</v>
      </c>
      <c r="S2613" s="15">
        <f t="shared" si="174"/>
        <v>41926.854166666664</v>
      </c>
      <c r="T2613" s="15">
        <f t="shared" si="175"/>
        <v>41957.895833333328</v>
      </c>
    </row>
    <row r="2614" spans="1:21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1" t="s">
        <v>8323</v>
      </c>
      <c r="R2614" t="s">
        <v>8326</v>
      </c>
      <c r="S2614" s="15">
        <f t="shared" si="174"/>
        <v>42338.963912037041</v>
      </c>
      <c r="T2614" s="15">
        <f t="shared" si="175"/>
        <v>42353</v>
      </c>
    </row>
    <row r="2615" spans="1:21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1" t="s">
        <v>8323</v>
      </c>
      <c r="R2615" t="s">
        <v>8326</v>
      </c>
      <c r="S2615" s="15">
        <f t="shared" si="174"/>
        <v>41779.045937499999</v>
      </c>
      <c r="T2615" s="15">
        <f t="shared" si="175"/>
        <v>41820.727777777778</v>
      </c>
    </row>
    <row r="2616" spans="1:21" ht="48" x14ac:dyDescent="0.2">
      <c r="A2616">
        <v>3818</v>
      </c>
      <c r="B2616" s="9" t="s">
        <v>3815</v>
      </c>
      <c r="C2616" s="3" t="s">
        <v>7928</v>
      </c>
      <c r="D2616" s="5">
        <v>250</v>
      </c>
      <c r="E2616" s="7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>
        <f t="shared" si="172"/>
        <v>228</v>
      </c>
      <c r="P2616">
        <f t="shared" si="173"/>
        <v>57</v>
      </c>
      <c r="Q2616" s="11" t="s">
        <v>8323</v>
      </c>
      <c r="R2616" t="s">
        <v>8326</v>
      </c>
      <c r="S2616" s="15">
        <f t="shared" si="174"/>
        <v>42045.84238425926</v>
      </c>
      <c r="T2616" s="15">
        <f t="shared" si="175"/>
        <v>42075.800717592589</v>
      </c>
    </row>
    <row r="2617" spans="1:21" ht="48" x14ac:dyDescent="0.2">
      <c r="A2617">
        <v>3291</v>
      </c>
      <c r="B2617" s="9" t="s">
        <v>3291</v>
      </c>
      <c r="C2617" s="3" t="s">
        <v>7401</v>
      </c>
      <c r="D2617" s="5">
        <v>500</v>
      </c>
      <c r="E2617" s="7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 t="shared" si="172"/>
        <v>114</v>
      </c>
      <c r="P2617">
        <f t="shared" si="173"/>
        <v>40.71</v>
      </c>
      <c r="Q2617" s="11" t="s">
        <v>8323</v>
      </c>
      <c r="R2617" t="s">
        <v>8326</v>
      </c>
      <c r="S2617" s="15">
        <f t="shared" si="174"/>
        <v>42232.702546296292</v>
      </c>
      <c r="T2617" s="15">
        <f t="shared" si="175"/>
        <v>42264.165972222225</v>
      </c>
    </row>
    <row r="2618" spans="1:21" ht="32" x14ac:dyDescent="0.2">
      <c r="A2618">
        <v>3711</v>
      </c>
      <c r="B2618" s="9" t="s">
        <v>3708</v>
      </c>
      <c r="C2618" s="3" t="s">
        <v>7821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>
        <f t="shared" si="172"/>
        <v>114</v>
      </c>
      <c r="P2618">
        <f t="shared" si="173"/>
        <v>27.14</v>
      </c>
      <c r="Q2618" s="11" t="s">
        <v>8323</v>
      </c>
      <c r="R2618" t="s">
        <v>8326</v>
      </c>
      <c r="S2618" s="15">
        <f t="shared" si="174"/>
        <v>41779.724224537036</v>
      </c>
      <c r="T2618" s="15">
        <f t="shared" si="175"/>
        <v>41805.666666666664</v>
      </c>
    </row>
    <row r="2619" spans="1:21" ht="48" x14ac:dyDescent="0.2">
      <c r="A2619">
        <v>2774</v>
      </c>
      <c r="B2619" s="9" t="s">
        <v>2774</v>
      </c>
      <c r="C2619" s="3" t="s">
        <v>6884</v>
      </c>
      <c r="D2619" s="5">
        <v>4000</v>
      </c>
      <c r="E2619" s="7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>
        <f t="shared" si="172"/>
        <v>14</v>
      </c>
      <c r="P2619">
        <f t="shared" si="173"/>
        <v>43.85</v>
      </c>
      <c r="Q2619" s="11" t="s">
        <v>8311</v>
      </c>
      <c r="R2619" t="s">
        <v>8356</v>
      </c>
      <c r="S2619" s="15">
        <f t="shared" si="174"/>
        <v>41311.126481481479</v>
      </c>
      <c r="T2619" s="15">
        <f t="shared" si="175"/>
        <v>41341.126481481479</v>
      </c>
    </row>
    <row r="2620" spans="1:21" ht="48" x14ac:dyDescent="0.2">
      <c r="A2620">
        <v>432</v>
      </c>
      <c r="B2620" s="9" t="s">
        <v>433</v>
      </c>
      <c r="C2620" s="3" t="s">
        <v>4542</v>
      </c>
      <c r="D2620" s="5">
        <v>6000</v>
      </c>
      <c r="E2620" s="7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 t="shared" si="172"/>
        <v>10</v>
      </c>
      <c r="P2620">
        <f t="shared" si="173"/>
        <v>71.25</v>
      </c>
      <c r="Q2620" s="11" t="s">
        <v>8321</v>
      </c>
      <c r="R2620" t="s">
        <v>8339</v>
      </c>
      <c r="S2620" s="15">
        <f t="shared" si="174"/>
        <v>42238.726631944446</v>
      </c>
      <c r="T2620" s="15">
        <f t="shared" si="175"/>
        <v>42298.726631944446</v>
      </c>
    </row>
    <row r="2621" spans="1:21" ht="64" x14ac:dyDescent="0.2">
      <c r="A2621">
        <v>3752</v>
      </c>
      <c r="B2621" s="9" t="s">
        <v>3749</v>
      </c>
      <c r="C2621" s="3" t="s">
        <v>7862</v>
      </c>
      <c r="D2621" s="5">
        <v>500</v>
      </c>
      <c r="E2621" s="7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172"/>
        <v>113</v>
      </c>
      <c r="P2621">
        <f t="shared" si="173"/>
        <v>37.67</v>
      </c>
      <c r="Q2621" s="11" t="s">
        <v>8323</v>
      </c>
      <c r="R2621" t="s">
        <v>8335</v>
      </c>
      <c r="S2621" s="15">
        <f t="shared" si="174"/>
        <v>42619.802488425921</v>
      </c>
      <c r="T2621" s="15">
        <f t="shared" si="175"/>
        <v>42659.875</v>
      </c>
      <c r="U2621">
        <f>YEAR(S2621)</f>
        <v>2016</v>
      </c>
    </row>
    <row r="2622" spans="1:21" ht="48" x14ac:dyDescent="0.2">
      <c r="A2622">
        <v>2906</v>
      </c>
      <c r="B2622" s="9" t="s">
        <v>2906</v>
      </c>
      <c r="C2622" s="3" t="s">
        <v>7016</v>
      </c>
      <c r="D2622" s="5">
        <v>6000</v>
      </c>
      <c r="E2622" s="7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172"/>
        <v>9</v>
      </c>
      <c r="P2622">
        <f t="shared" si="173"/>
        <v>80.709999999999994</v>
      </c>
      <c r="Q2622" s="11" t="s">
        <v>8323</v>
      </c>
      <c r="R2622" t="s">
        <v>8326</v>
      </c>
      <c r="S2622" s="15">
        <f t="shared" si="174"/>
        <v>42199.648912037039</v>
      </c>
      <c r="T2622" s="15">
        <f t="shared" si="175"/>
        <v>42217.041666666672</v>
      </c>
    </row>
    <row r="2623" spans="1:21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1" t="s">
        <v>8321</v>
      </c>
      <c r="R2623" t="s">
        <v>8343</v>
      </c>
      <c r="S2623" s="15">
        <f t="shared" si="174"/>
        <v>42360.487210648149</v>
      </c>
      <c r="T2623" s="15">
        <f t="shared" si="175"/>
        <v>42390.487210648149</v>
      </c>
    </row>
    <row r="2624" spans="1:21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1" t="s">
        <v>8327</v>
      </c>
      <c r="R2624" t="s">
        <v>8338</v>
      </c>
      <c r="S2624" s="15">
        <f t="shared" si="174"/>
        <v>41596.913437499999</v>
      </c>
      <c r="T2624" s="15">
        <f t="shared" si="175"/>
        <v>41625.5</v>
      </c>
    </row>
    <row r="2625" spans="1:20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1" t="s">
        <v>8323</v>
      </c>
      <c r="R2625" t="s">
        <v>8326</v>
      </c>
      <c r="S2625" s="15">
        <f t="shared" si="174"/>
        <v>41765.938657407409</v>
      </c>
      <c r="T2625" s="15">
        <f t="shared" si="175"/>
        <v>41795.938657407409</v>
      </c>
    </row>
    <row r="2626" spans="1:20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72"/>
        <v>22</v>
      </c>
      <c r="P2626">
        <f t="shared" si="173"/>
        <v>56</v>
      </c>
      <c r="Q2626" s="11" t="s">
        <v>8321</v>
      </c>
      <c r="R2626" t="s">
        <v>8325</v>
      </c>
      <c r="S2626" s="15">
        <f t="shared" si="174"/>
        <v>41900.505312499998</v>
      </c>
      <c r="T2626" s="15">
        <f t="shared" si="175"/>
        <v>41930.505312499998</v>
      </c>
    </row>
    <row r="2627" spans="1:20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6">ROUND(E2627/D2627*100,0)</f>
        <v>10</v>
      </c>
      <c r="P2627">
        <f t="shared" ref="P2627:P2690" si="177">IFERROR(ROUND(E2627/L2627,2),0)</f>
        <v>62.22</v>
      </c>
      <c r="Q2627" s="11" t="s">
        <v>8327</v>
      </c>
      <c r="R2627" t="s">
        <v>8330</v>
      </c>
      <c r="S2627" s="15">
        <f t="shared" ref="S2627:S2690" si="178">(((J2627/60)/60)/24)+DATE(1970,1,1)</f>
        <v>41845.968159722222</v>
      </c>
      <c r="T2627" s="15">
        <f t="shared" ref="T2627:T2690" si="179">(((I2627/60)/60)/24)+DATE(1970,1,1)</f>
        <v>41875.968159722222</v>
      </c>
    </row>
    <row r="2628" spans="1:20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6"/>
        <v>0</v>
      </c>
      <c r="P2628">
        <f t="shared" si="177"/>
        <v>50.91</v>
      </c>
      <c r="Q2628" s="11" t="s">
        <v>8316</v>
      </c>
      <c r="R2628" t="s">
        <v>8334</v>
      </c>
      <c r="S2628" s="15">
        <f t="shared" si="178"/>
        <v>41255.833611111113</v>
      </c>
      <c r="T2628" s="15">
        <f t="shared" si="179"/>
        <v>41285.833611111113</v>
      </c>
    </row>
    <row r="2629" spans="1:20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1" t="s">
        <v>8327</v>
      </c>
      <c r="R2629" t="s">
        <v>8328</v>
      </c>
      <c r="S2629" s="15">
        <f t="shared" si="178"/>
        <v>40981.710243055553</v>
      </c>
      <c r="T2629" s="15">
        <f t="shared" si="179"/>
        <v>41011.710243055553</v>
      </c>
    </row>
    <row r="2630" spans="1:20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1" t="s">
        <v>8323</v>
      </c>
      <c r="R2630" t="s">
        <v>8326</v>
      </c>
      <c r="S2630" s="15">
        <f t="shared" si="178"/>
        <v>42628.650208333333</v>
      </c>
      <c r="T2630" s="15">
        <f t="shared" si="179"/>
        <v>42659.650208333333</v>
      </c>
    </row>
    <row r="2631" spans="1:20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1" t="s">
        <v>8327</v>
      </c>
      <c r="R2631" t="s">
        <v>8331</v>
      </c>
      <c r="S2631" s="15">
        <f t="shared" si="178"/>
        <v>40687.285844907405</v>
      </c>
      <c r="T2631" s="15">
        <f t="shared" si="179"/>
        <v>40749.284722222219</v>
      </c>
    </row>
    <row r="2632" spans="1:20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6"/>
        <v>28</v>
      </c>
      <c r="P2632">
        <f t="shared" si="177"/>
        <v>55.3</v>
      </c>
      <c r="Q2632" s="11" t="s">
        <v>8308</v>
      </c>
      <c r="R2632" t="s">
        <v>8310</v>
      </c>
      <c r="S2632" s="15">
        <f t="shared" si="178"/>
        <v>41971.866574074069</v>
      </c>
      <c r="T2632" s="15">
        <f t="shared" si="179"/>
        <v>42016.866574074069</v>
      </c>
    </row>
    <row r="2633" spans="1:20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6"/>
        <v>11</v>
      </c>
      <c r="P2633">
        <f t="shared" si="177"/>
        <v>69.13</v>
      </c>
      <c r="Q2633" s="11" t="s">
        <v>8313</v>
      </c>
      <c r="R2633" t="s">
        <v>8314</v>
      </c>
      <c r="S2633" s="15">
        <f t="shared" si="178"/>
        <v>41880.068437499998</v>
      </c>
      <c r="T2633" s="15">
        <f t="shared" si="179"/>
        <v>41910.068437499998</v>
      </c>
    </row>
    <row r="2634" spans="1:20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1" t="s">
        <v>8327</v>
      </c>
      <c r="R2634" t="s">
        <v>8331</v>
      </c>
      <c r="S2634" s="15">
        <f t="shared" si="178"/>
        <v>42193.650671296295</v>
      </c>
      <c r="T2634" s="15">
        <f t="shared" si="179"/>
        <v>42238.207638888889</v>
      </c>
    </row>
    <row r="2635" spans="1:20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6"/>
        <v>110</v>
      </c>
      <c r="P2635">
        <f t="shared" si="177"/>
        <v>50</v>
      </c>
      <c r="Q2635" s="11" t="s">
        <v>8327</v>
      </c>
      <c r="R2635" t="s">
        <v>8331</v>
      </c>
      <c r="S2635" s="15">
        <f t="shared" si="178"/>
        <v>41246.874814814815</v>
      </c>
      <c r="T2635" s="15">
        <f t="shared" si="179"/>
        <v>41276.874814814815</v>
      </c>
    </row>
    <row r="2636" spans="1:20" ht="48" x14ac:dyDescent="0.2">
      <c r="A2636">
        <v>3514</v>
      </c>
      <c r="B2636" s="9" t="s">
        <v>3513</v>
      </c>
      <c r="C2636" s="3" t="s">
        <v>7624</v>
      </c>
      <c r="D2636" s="5">
        <v>500</v>
      </c>
      <c r="E2636" s="7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>
        <f t="shared" si="176"/>
        <v>110</v>
      </c>
      <c r="P2636">
        <f t="shared" si="177"/>
        <v>55</v>
      </c>
      <c r="Q2636" s="11" t="s">
        <v>8323</v>
      </c>
      <c r="R2636" t="s">
        <v>8326</v>
      </c>
      <c r="S2636" s="15">
        <f t="shared" si="178"/>
        <v>42020.846666666665</v>
      </c>
      <c r="T2636" s="15">
        <f t="shared" si="179"/>
        <v>42037.207638888889</v>
      </c>
    </row>
    <row r="2637" spans="1:20" ht="48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76"/>
        <v>11</v>
      </c>
      <c r="P2637">
        <f t="shared" si="177"/>
        <v>39.29</v>
      </c>
      <c r="Q2637" s="11" t="s">
        <v>8311</v>
      </c>
      <c r="R2637" t="s">
        <v>8356</v>
      </c>
      <c r="S2637" s="15">
        <f t="shared" si="178"/>
        <v>40855.765092592592</v>
      </c>
      <c r="T2637" s="15">
        <f t="shared" si="179"/>
        <v>40895.765092592592</v>
      </c>
    </row>
    <row r="2638" spans="1:20" ht="48" x14ac:dyDescent="0.2">
      <c r="A2638">
        <v>3934</v>
      </c>
      <c r="B2638" s="9" t="s">
        <v>3931</v>
      </c>
      <c r="C2638" s="3" t="s">
        <v>8042</v>
      </c>
      <c r="D2638" s="5">
        <v>5000</v>
      </c>
      <c r="E2638" s="7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 t="shared" si="176"/>
        <v>11</v>
      </c>
      <c r="P2638">
        <f t="shared" si="177"/>
        <v>45.83</v>
      </c>
      <c r="Q2638" s="11" t="s">
        <v>8323</v>
      </c>
      <c r="R2638" t="s">
        <v>8326</v>
      </c>
      <c r="S2638" s="15">
        <f t="shared" si="178"/>
        <v>42233.671747685185</v>
      </c>
      <c r="T2638" s="15">
        <f t="shared" si="179"/>
        <v>42278.541666666672</v>
      </c>
    </row>
    <row r="2639" spans="1:20" ht="48" x14ac:dyDescent="0.2">
      <c r="A2639">
        <v>2897</v>
      </c>
      <c r="B2639" s="9" t="s">
        <v>2897</v>
      </c>
      <c r="C2639" s="3" t="s">
        <v>7007</v>
      </c>
      <c r="D2639" s="5">
        <v>12000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 t="shared" si="176"/>
        <v>5</v>
      </c>
      <c r="P2639">
        <f t="shared" si="177"/>
        <v>183.33</v>
      </c>
      <c r="Q2639" s="11" t="s">
        <v>8323</v>
      </c>
      <c r="R2639" t="s">
        <v>8326</v>
      </c>
      <c r="S2639" s="15">
        <f t="shared" si="178"/>
        <v>42258.646504629629</v>
      </c>
      <c r="T2639" s="15">
        <f t="shared" si="179"/>
        <v>42288.645196759258</v>
      </c>
    </row>
    <row r="2640" spans="1:20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1" t="s">
        <v>8319</v>
      </c>
      <c r="R2640" t="s">
        <v>8320</v>
      </c>
      <c r="S2640" s="15">
        <f t="shared" si="178"/>
        <v>42452.781828703708</v>
      </c>
      <c r="T2640" s="15">
        <f t="shared" si="179"/>
        <v>42480.781828703708</v>
      </c>
    </row>
    <row r="2641" spans="1:20" ht="48" x14ac:dyDescent="0.2">
      <c r="A2641">
        <v>856</v>
      </c>
      <c r="B2641" s="9" t="s">
        <v>857</v>
      </c>
      <c r="C2641" s="3" t="s">
        <v>4966</v>
      </c>
      <c r="D2641" s="5">
        <v>250</v>
      </c>
      <c r="E2641" s="7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 t="shared" si="176"/>
        <v>218</v>
      </c>
      <c r="P2641">
        <f t="shared" si="177"/>
        <v>19.46</v>
      </c>
      <c r="Q2641" s="11" t="s">
        <v>8327</v>
      </c>
      <c r="R2641" t="s">
        <v>8336</v>
      </c>
      <c r="S2641" s="15">
        <f t="shared" si="178"/>
        <v>42609.311990740738</v>
      </c>
      <c r="T2641" s="15">
        <f t="shared" si="179"/>
        <v>42668.791666666672</v>
      </c>
    </row>
    <row r="2642" spans="1:20" ht="48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76"/>
        <v>156</v>
      </c>
      <c r="P2642">
        <f t="shared" si="177"/>
        <v>28.68</v>
      </c>
      <c r="Q2642" s="11" t="s">
        <v>8327</v>
      </c>
      <c r="R2642" t="s">
        <v>8331</v>
      </c>
      <c r="S2642" s="15">
        <f t="shared" si="178"/>
        <v>41120.882881944446</v>
      </c>
      <c r="T2642" s="15">
        <f t="shared" si="179"/>
        <v>41128.709027777775</v>
      </c>
    </row>
    <row r="2643" spans="1:20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6"/>
        <v>109</v>
      </c>
      <c r="P2643">
        <f t="shared" si="177"/>
        <v>36.33</v>
      </c>
      <c r="Q2643" s="11" t="s">
        <v>8323</v>
      </c>
      <c r="R2643" t="s">
        <v>8326</v>
      </c>
      <c r="S2643" s="15">
        <f t="shared" si="178"/>
        <v>41779.310034722221</v>
      </c>
      <c r="T2643" s="15">
        <f t="shared" si="179"/>
        <v>41805.666666666664</v>
      </c>
    </row>
    <row r="2644" spans="1:20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1" t="s">
        <v>8323</v>
      </c>
      <c r="R2644" t="s">
        <v>8326</v>
      </c>
      <c r="S2644" s="15">
        <f t="shared" si="178"/>
        <v>42762.545810185184</v>
      </c>
      <c r="T2644" s="15">
        <f t="shared" si="179"/>
        <v>42792.545810185184</v>
      </c>
    </row>
    <row r="2645" spans="1:20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1" t="s">
        <v>8323</v>
      </c>
      <c r="R2645" t="s">
        <v>8326</v>
      </c>
      <c r="S2645" s="15">
        <f t="shared" si="178"/>
        <v>42289.94049768518</v>
      </c>
      <c r="T2645" s="15">
        <f t="shared" si="179"/>
        <v>42349.982164351852</v>
      </c>
    </row>
    <row r="2646" spans="1:20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1" t="s">
        <v>8323</v>
      </c>
      <c r="R2646" t="s">
        <v>8326</v>
      </c>
      <c r="S2646" s="15">
        <f t="shared" si="178"/>
        <v>42788.565208333333</v>
      </c>
      <c r="T2646" s="15">
        <f t="shared" si="179"/>
        <v>42818.523541666669</v>
      </c>
    </row>
    <row r="2647" spans="1:20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1" t="s">
        <v>8323</v>
      </c>
      <c r="R2647" t="s">
        <v>8326</v>
      </c>
      <c r="S2647" s="15">
        <f t="shared" si="178"/>
        <v>41990.585486111115</v>
      </c>
      <c r="T2647" s="15">
        <f t="shared" si="179"/>
        <v>42035.585486111115</v>
      </c>
    </row>
    <row r="2648" spans="1:20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1" t="s">
        <v>8323</v>
      </c>
      <c r="R2648" t="s">
        <v>8326</v>
      </c>
      <c r="S2648" s="15">
        <f t="shared" si="178"/>
        <v>41914.100289351853</v>
      </c>
      <c r="T2648" s="15">
        <f t="shared" si="179"/>
        <v>41928.165972222225</v>
      </c>
    </row>
    <row r="2649" spans="1:20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1" t="s">
        <v>8323</v>
      </c>
      <c r="R2649" t="s">
        <v>8326</v>
      </c>
      <c r="S2649" s="15">
        <f t="shared" si="178"/>
        <v>41927.848900462966</v>
      </c>
      <c r="T2649" s="15">
        <f t="shared" si="179"/>
        <v>41948.890567129631</v>
      </c>
    </row>
    <row r="2650" spans="1:20" ht="48" x14ac:dyDescent="0.2">
      <c r="A2650">
        <v>3525</v>
      </c>
      <c r="B2650" s="9" t="s">
        <v>3524</v>
      </c>
      <c r="C2650" s="3" t="s">
        <v>7635</v>
      </c>
      <c r="D2650" s="5">
        <v>500</v>
      </c>
      <c r="E2650" s="7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>
        <f t="shared" si="176"/>
        <v>106</v>
      </c>
      <c r="P2650">
        <f t="shared" si="177"/>
        <v>75.709999999999994</v>
      </c>
      <c r="Q2650" s="11" t="s">
        <v>8323</v>
      </c>
      <c r="R2650" t="s">
        <v>8326</v>
      </c>
      <c r="S2650" s="15">
        <f t="shared" si="178"/>
        <v>42214.6956712963</v>
      </c>
      <c r="T2650" s="15">
        <f t="shared" si="179"/>
        <v>42225.666666666672</v>
      </c>
    </row>
    <row r="2651" spans="1:20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1" t="s">
        <v>8319</v>
      </c>
      <c r="R2651" t="s">
        <v>8345</v>
      </c>
      <c r="S2651" s="15">
        <f t="shared" si="178"/>
        <v>42294.628449074073</v>
      </c>
      <c r="T2651" s="15">
        <f t="shared" si="179"/>
        <v>42324.670115740737</v>
      </c>
    </row>
    <row r="2652" spans="1:20" ht="32" x14ac:dyDescent="0.2">
      <c r="A2652">
        <v>1146</v>
      </c>
      <c r="B2652" s="9" t="s">
        <v>1147</v>
      </c>
      <c r="C2652" s="3" t="s">
        <v>5256</v>
      </c>
      <c r="D2652" s="5">
        <v>6000</v>
      </c>
      <c r="E2652" s="7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 t="shared" si="176"/>
        <v>9</v>
      </c>
      <c r="P2652">
        <f t="shared" si="177"/>
        <v>44.17</v>
      </c>
      <c r="Q2652" s="11" t="s">
        <v>8319</v>
      </c>
      <c r="R2652" t="s">
        <v>8345</v>
      </c>
      <c r="S2652" s="15">
        <f t="shared" si="178"/>
        <v>41723.9533912037</v>
      </c>
      <c r="T2652" s="15">
        <f t="shared" si="179"/>
        <v>41761.9533912037</v>
      </c>
    </row>
    <row r="2653" spans="1:20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1" t="s">
        <v>8323</v>
      </c>
      <c r="R2653" t="s">
        <v>8326</v>
      </c>
      <c r="S2653" s="15">
        <f t="shared" si="178"/>
        <v>42555.671944444446</v>
      </c>
      <c r="T2653" s="15">
        <f t="shared" si="179"/>
        <v>42583.791666666672</v>
      </c>
    </row>
    <row r="2654" spans="1:20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1" t="s">
        <v>8323</v>
      </c>
      <c r="R2654" t="s">
        <v>8326</v>
      </c>
      <c r="S2654" s="15">
        <f t="shared" si="178"/>
        <v>42452.815659722226</v>
      </c>
      <c r="T2654" s="15">
        <f t="shared" si="179"/>
        <v>42512.815659722226</v>
      </c>
    </row>
    <row r="2655" spans="1:20" ht="48" x14ac:dyDescent="0.2">
      <c r="A2655">
        <v>3255</v>
      </c>
      <c r="B2655" s="9" t="s">
        <v>3255</v>
      </c>
      <c r="C2655" s="3" t="s">
        <v>7365</v>
      </c>
      <c r="D2655" s="5">
        <v>300</v>
      </c>
      <c r="E2655" s="7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>
        <f t="shared" si="176"/>
        <v>175</v>
      </c>
      <c r="P2655">
        <f t="shared" si="177"/>
        <v>29.17</v>
      </c>
      <c r="Q2655" s="11" t="s">
        <v>8323</v>
      </c>
      <c r="R2655" t="s">
        <v>8326</v>
      </c>
      <c r="S2655" s="15">
        <f t="shared" si="178"/>
        <v>41889.768229166664</v>
      </c>
      <c r="T2655" s="15">
        <f t="shared" si="179"/>
        <v>41919.768229166664</v>
      </c>
    </row>
    <row r="2656" spans="1:20" ht="48" x14ac:dyDescent="0.2">
      <c r="A2656">
        <v>2</v>
      </c>
      <c r="B2656" s="9" t="s">
        <v>4</v>
      </c>
      <c r="C2656" s="3" t="s">
        <v>4113</v>
      </c>
      <c r="D2656" s="5">
        <v>500</v>
      </c>
      <c r="E2656" s="7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>
        <f t="shared" si="176"/>
        <v>105</v>
      </c>
      <c r="P2656">
        <f t="shared" si="177"/>
        <v>15</v>
      </c>
      <c r="Q2656" s="11" t="s">
        <v>8321</v>
      </c>
      <c r="R2656" t="s">
        <v>8332</v>
      </c>
      <c r="S2656" s="15">
        <f t="shared" si="178"/>
        <v>42405.702349537038</v>
      </c>
      <c r="T2656" s="15">
        <f t="shared" si="179"/>
        <v>42415.702349537038</v>
      </c>
    </row>
    <row r="2657" spans="1:20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6"/>
        <v>105</v>
      </c>
      <c r="P2657">
        <f t="shared" si="177"/>
        <v>75</v>
      </c>
      <c r="Q2657" s="11" t="s">
        <v>8323</v>
      </c>
      <c r="R2657" t="s">
        <v>8335</v>
      </c>
      <c r="S2657" s="15">
        <f t="shared" si="178"/>
        <v>42458.127175925925</v>
      </c>
      <c r="T2657" s="15">
        <f t="shared" si="179"/>
        <v>42489.165972222225</v>
      </c>
    </row>
    <row r="2658" spans="1:20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1" t="s">
        <v>8323</v>
      </c>
      <c r="R2658" t="s">
        <v>8324</v>
      </c>
      <c r="S2658" s="15">
        <f t="shared" si="178"/>
        <v>42615.121921296297</v>
      </c>
      <c r="T2658" s="15">
        <f t="shared" si="179"/>
        <v>42675.121921296297</v>
      </c>
    </row>
    <row r="2659" spans="1:20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6"/>
        <v>104</v>
      </c>
      <c r="P2659">
        <f t="shared" si="177"/>
        <v>32.5</v>
      </c>
      <c r="Q2659" s="11" t="s">
        <v>8327</v>
      </c>
      <c r="R2659" t="s">
        <v>8331</v>
      </c>
      <c r="S2659" s="15">
        <f t="shared" si="178"/>
        <v>42504.801388888889</v>
      </c>
      <c r="T2659" s="15">
        <f t="shared" si="179"/>
        <v>42564.801388888889</v>
      </c>
    </row>
    <row r="2660" spans="1:20" ht="64" x14ac:dyDescent="0.2">
      <c r="A2660">
        <v>1835</v>
      </c>
      <c r="B2660" s="9" t="s">
        <v>1836</v>
      </c>
      <c r="C2660" s="3" t="s">
        <v>5945</v>
      </c>
      <c r="D2660" s="5">
        <v>500</v>
      </c>
      <c r="E2660" s="7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 t="shared" si="176"/>
        <v>104</v>
      </c>
      <c r="P2660">
        <f t="shared" si="177"/>
        <v>47.27</v>
      </c>
      <c r="Q2660" s="11" t="s">
        <v>8327</v>
      </c>
      <c r="R2660" t="s">
        <v>8331</v>
      </c>
      <c r="S2660" s="15">
        <f t="shared" si="178"/>
        <v>42430.702210648145</v>
      </c>
      <c r="T2660" s="15">
        <f t="shared" si="179"/>
        <v>42460.660543981481</v>
      </c>
    </row>
    <row r="2661" spans="1:20" ht="32" x14ac:dyDescent="0.2">
      <c r="A2661">
        <v>3651</v>
      </c>
      <c r="B2661" s="9" t="s">
        <v>3649</v>
      </c>
      <c r="C2661" s="3" t="s">
        <v>7761</v>
      </c>
      <c r="D2661" s="5">
        <v>500</v>
      </c>
      <c r="E2661" s="7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>
        <f t="shared" si="176"/>
        <v>104</v>
      </c>
      <c r="P2661">
        <f t="shared" si="177"/>
        <v>57.78</v>
      </c>
      <c r="Q2661" s="11" t="s">
        <v>8323</v>
      </c>
      <c r="R2661" t="s">
        <v>8326</v>
      </c>
      <c r="S2661" s="15">
        <f t="shared" si="178"/>
        <v>41828.646319444444</v>
      </c>
      <c r="T2661" s="15">
        <f t="shared" si="179"/>
        <v>41861.665972222225</v>
      </c>
    </row>
    <row r="2662" spans="1:20" ht="48" x14ac:dyDescent="0.2">
      <c r="A2662">
        <v>3894</v>
      </c>
      <c r="B2662" s="9" t="s">
        <v>3891</v>
      </c>
      <c r="C2662" s="3" t="s">
        <v>8002</v>
      </c>
      <c r="D2662" s="5">
        <v>15000</v>
      </c>
      <c r="E2662" s="7">
        <v>520</v>
      </c>
      <c r="F2662" t="s">
        <v>8220</v>
      </c>
      <c r="G2662" t="s">
        <v>8223</v>
      </c>
      <c r="H2662" t="s">
        <v>8245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8269</v>
      </c>
      <c r="O2662">
        <f t="shared" si="176"/>
        <v>3</v>
      </c>
      <c r="P2662">
        <f t="shared" si="177"/>
        <v>47.27</v>
      </c>
      <c r="Q2662" s="11" t="s">
        <v>8323</v>
      </c>
      <c r="R2662" t="s">
        <v>8326</v>
      </c>
      <c r="S2662" s="15">
        <f t="shared" si="178"/>
        <v>42679.958472222221</v>
      </c>
      <c r="T2662" s="15">
        <f t="shared" si="179"/>
        <v>42710.207638888889</v>
      </c>
    </row>
    <row r="2663" spans="1:20" ht="48" x14ac:dyDescent="0.2">
      <c r="A2663">
        <v>909</v>
      </c>
      <c r="B2663" s="9" t="s">
        <v>910</v>
      </c>
      <c r="C2663" s="3" t="s">
        <v>5019</v>
      </c>
      <c r="D2663" s="5">
        <v>16000</v>
      </c>
      <c r="E2663" s="7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8276</v>
      </c>
      <c r="O2663">
        <f t="shared" si="176"/>
        <v>3</v>
      </c>
      <c r="P2663">
        <f t="shared" si="177"/>
        <v>65</v>
      </c>
      <c r="Q2663" s="11" t="s">
        <v>8327</v>
      </c>
      <c r="R2663" t="s">
        <v>8350</v>
      </c>
      <c r="S2663" s="15">
        <f t="shared" si="178"/>
        <v>41081.69027777778</v>
      </c>
      <c r="T2663" s="15">
        <f t="shared" si="179"/>
        <v>41113.166666666664</v>
      </c>
    </row>
    <row r="2664" spans="1:20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1" t="s">
        <v>8327</v>
      </c>
      <c r="R2664" t="s">
        <v>8331</v>
      </c>
      <c r="S2664" s="15">
        <f t="shared" si="178"/>
        <v>40122.751620370371</v>
      </c>
      <c r="T2664" s="15">
        <f t="shared" si="179"/>
        <v>40178.98541666667</v>
      </c>
    </row>
    <row r="2665" spans="1:20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1" t="s">
        <v>8327</v>
      </c>
      <c r="R2665" t="s">
        <v>8328</v>
      </c>
      <c r="S2665" s="15">
        <f t="shared" si="178"/>
        <v>40542.839282407411</v>
      </c>
      <c r="T2665" s="15">
        <f t="shared" si="179"/>
        <v>40559.07708333333</v>
      </c>
    </row>
    <row r="2666" spans="1:20" ht="48" x14ac:dyDescent="0.2">
      <c r="A2666">
        <v>1990</v>
      </c>
      <c r="B2666" s="9" t="s">
        <v>1991</v>
      </c>
      <c r="C2666" s="3" t="s">
        <v>6100</v>
      </c>
      <c r="D2666" s="5">
        <v>3000</v>
      </c>
      <c r="E2666" s="7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 t="shared" si="176"/>
        <v>17</v>
      </c>
      <c r="P2666">
        <f t="shared" si="177"/>
        <v>101.8</v>
      </c>
      <c r="Q2666" s="11" t="s">
        <v>8313</v>
      </c>
      <c r="R2666" t="s">
        <v>8353</v>
      </c>
      <c r="S2666" s="15">
        <f t="shared" si="178"/>
        <v>42398.195972222224</v>
      </c>
      <c r="T2666" s="15">
        <f t="shared" si="179"/>
        <v>42413.195972222224</v>
      </c>
    </row>
    <row r="2667" spans="1:20" ht="48" x14ac:dyDescent="0.2">
      <c r="A2667">
        <v>1816</v>
      </c>
      <c r="B2667" s="9" t="s">
        <v>1817</v>
      </c>
      <c r="C2667" s="3" t="s">
        <v>5926</v>
      </c>
      <c r="D2667" s="5">
        <v>25000</v>
      </c>
      <c r="E2667" s="7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 t="shared" si="176"/>
        <v>2</v>
      </c>
      <c r="P2667">
        <f t="shared" si="177"/>
        <v>84.83</v>
      </c>
      <c r="Q2667" s="11" t="s">
        <v>8313</v>
      </c>
      <c r="R2667" t="s">
        <v>8314</v>
      </c>
      <c r="S2667" s="15">
        <f t="shared" si="178"/>
        <v>42548.876192129625</v>
      </c>
      <c r="T2667" s="15">
        <f t="shared" si="179"/>
        <v>42576.791666666672</v>
      </c>
    </row>
    <row r="2668" spans="1:20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1" t="s">
        <v>8311</v>
      </c>
      <c r="R2668" t="s">
        <v>8349</v>
      </c>
      <c r="S2668" s="15">
        <f t="shared" si="178"/>
        <v>42017.927418981482</v>
      </c>
      <c r="T2668" s="15">
        <f t="shared" si="179"/>
        <v>42052.927418981482</v>
      </c>
    </row>
    <row r="2669" spans="1:20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1" t="s">
        <v>8323</v>
      </c>
      <c r="R2669" t="s">
        <v>8326</v>
      </c>
      <c r="S2669" s="15">
        <f t="shared" si="178"/>
        <v>42179.898472222223</v>
      </c>
      <c r="T2669" s="15">
        <f t="shared" si="179"/>
        <v>42195.75</v>
      </c>
    </row>
    <row r="2670" spans="1:20" ht="48" x14ac:dyDescent="0.2">
      <c r="A2670">
        <v>3558</v>
      </c>
      <c r="B2670" s="9" t="s">
        <v>3557</v>
      </c>
      <c r="C2670" s="3" t="s">
        <v>7668</v>
      </c>
      <c r="D2670" s="5">
        <v>350</v>
      </c>
      <c r="E2670" s="7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 t="shared" si="176"/>
        <v>144</v>
      </c>
      <c r="P2670">
        <f t="shared" si="177"/>
        <v>22.91</v>
      </c>
      <c r="Q2670" s="11" t="s">
        <v>8323</v>
      </c>
      <c r="R2670" t="s">
        <v>8326</v>
      </c>
      <c r="S2670" s="15">
        <f t="shared" si="178"/>
        <v>42139.816840277781</v>
      </c>
      <c r="T2670" s="15">
        <f t="shared" si="179"/>
        <v>42181.875</v>
      </c>
    </row>
    <row r="2671" spans="1:20" ht="48" x14ac:dyDescent="0.2">
      <c r="A2671">
        <v>2867</v>
      </c>
      <c r="B2671" s="9" t="s">
        <v>2867</v>
      </c>
      <c r="C2671" s="3" t="s">
        <v>6977</v>
      </c>
      <c r="D2671" s="5">
        <v>2500</v>
      </c>
      <c r="E2671" s="7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 t="shared" si="176"/>
        <v>20</v>
      </c>
      <c r="P2671">
        <f t="shared" si="177"/>
        <v>50.4</v>
      </c>
      <c r="Q2671" s="11" t="s">
        <v>8323</v>
      </c>
      <c r="R2671" t="s">
        <v>8326</v>
      </c>
      <c r="S2671" s="15">
        <f t="shared" si="178"/>
        <v>42531.195277777777</v>
      </c>
      <c r="T2671" s="15">
        <f t="shared" si="179"/>
        <v>42555.166666666672</v>
      </c>
    </row>
    <row r="2672" spans="1:20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1" t="s">
        <v>8323</v>
      </c>
      <c r="R2672" t="s">
        <v>8326</v>
      </c>
      <c r="S2672" s="15">
        <f t="shared" si="178"/>
        <v>42535.049849537041</v>
      </c>
      <c r="T2672" s="15">
        <f t="shared" si="179"/>
        <v>42556.049849537041</v>
      </c>
    </row>
    <row r="2673" spans="1:21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1" t="s">
        <v>8308</v>
      </c>
      <c r="R2673" t="s">
        <v>8310</v>
      </c>
      <c r="S2673" s="15">
        <f t="shared" si="178"/>
        <v>42705.690347222218</v>
      </c>
      <c r="T2673" s="15">
        <f t="shared" si="179"/>
        <v>42734.958333333328</v>
      </c>
    </row>
    <row r="2674" spans="1:21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1" t="s">
        <v>8321</v>
      </c>
      <c r="R2674" t="s">
        <v>8343</v>
      </c>
      <c r="S2674" s="15">
        <f t="shared" si="178"/>
        <v>40706.297442129631</v>
      </c>
      <c r="T2674" s="15">
        <f t="shared" si="179"/>
        <v>40736.297442129631</v>
      </c>
    </row>
    <row r="2675" spans="1:21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1" t="s">
        <v>8323</v>
      </c>
      <c r="R2675" t="s">
        <v>8326</v>
      </c>
      <c r="S2675" s="15">
        <f t="shared" si="178"/>
        <v>42593.865405092598</v>
      </c>
      <c r="T2675" s="15">
        <f t="shared" si="179"/>
        <v>42613.865405092598</v>
      </c>
    </row>
    <row r="2676" spans="1:21" ht="48" x14ac:dyDescent="0.2">
      <c r="A2676">
        <v>1832</v>
      </c>
      <c r="B2676" s="9" t="s">
        <v>1833</v>
      </c>
      <c r="C2676" s="3" t="s">
        <v>5942</v>
      </c>
      <c r="D2676" s="5">
        <v>350</v>
      </c>
      <c r="E2676" s="7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 t="shared" si="176"/>
        <v>143</v>
      </c>
      <c r="P2676">
        <f t="shared" si="177"/>
        <v>25</v>
      </c>
      <c r="Q2676" s="11" t="s">
        <v>8327</v>
      </c>
      <c r="R2676" t="s">
        <v>8331</v>
      </c>
      <c r="S2676" s="15">
        <f t="shared" si="178"/>
        <v>40576.539664351854</v>
      </c>
      <c r="T2676" s="15">
        <f t="shared" si="179"/>
        <v>40606.539664351854</v>
      </c>
    </row>
    <row r="2677" spans="1:21" ht="48" x14ac:dyDescent="0.2">
      <c r="A2677">
        <v>84</v>
      </c>
      <c r="B2677" s="9" t="s">
        <v>86</v>
      </c>
      <c r="C2677" s="3" t="s">
        <v>4195</v>
      </c>
      <c r="D2677" s="5">
        <v>500</v>
      </c>
      <c r="E2677" s="7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>
        <f t="shared" si="176"/>
        <v>100</v>
      </c>
      <c r="P2677">
        <f t="shared" si="177"/>
        <v>71.430000000000007</v>
      </c>
      <c r="Q2677" s="11" t="s">
        <v>8321</v>
      </c>
      <c r="R2677" t="s">
        <v>8343</v>
      </c>
      <c r="S2677" s="15">
        <f t="shared" si="178"/>
        <v>40648.757939814815</v>
      </c>
      <c r="T2677" s="15">
        <f t="shared" si="179"/>
        <v>40678.757939814815</v>
      </c>
    </row>
    <row r="2678" spans="1:21" ht="32" x14ac:dyDescent="0.2">
      <c r="A2678">
        <v>139</v>
      </c>
      <c r="B2678" s="9" t="s">
        <v>141</v>
      </c>
      <c r="C2678" s="3" t="s">
        <v>4249</v>
      </c>
      <c r="D2678" s="5">
        <v>500</v>
      </c>
      <c r="E2678" s="7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>
        <f t="shared" si="176"/>
        <v>100</v>
      </c>
      <c r="P2678">
        <f t="shared" si="177"/>
        <v>500</v>
      </c>
      <c r="Q2678" s="11" t="s">
        <v>8321</v>
      </c>
      <c r="R2678" t="s">
        <v>8337</v>
      </c>
      <c r="S2678" s="15">
        <f t="shared" si="178"/>
        <v>42187.920972222222</v>
      </c>
      <c r="T2678" s="15">
        <f t="shared" si="179"/>
        <v>42197.920972222222</v>
      </c>
    </row>
    <row r="2679" spans="1:21" ht="48" x14ac:dyDescent="0.2">
      <c r="A2679">
        <v>2922</v>
      </c>
      <c r="B2679" s="9" t="s">
        <v>2922</v>
      </c>
      <c r="C2679" s="3" t="s">
        <v>7032</v>
      </c>
      <c r="D2679" s="5">
        <v>500</v>
      </c>
      <c r="E2679" s="7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 t="shared" si="176"/>
        <v>100</v>
      </c>
      <c r="P2679">
        <f t="shared" si="177"/>
        <v>83.33</v>
      </c>
      <c r="Q2679" s="11" t="s">
        <v>8323</v>
      </c>
      <c r="R2679" t="s">
        <v>8335</v>
      </c>
      <c r="S2679" s="15">
        <f t="shared" si="178"/>
        <v>42097.874155092592</v>
      </c>
      <c r="T2679" s="15">
        <f t="shared" si="179"/>
        <v>42142.874155092592</v>
      </c>
      <c r="U2679">
        <f>YEAR(S2679)</f>
        <v>2015</v>
      </c>
    </row>
    <row r="2680" spans="1:21" ht="48" x14ac:dyDescent="0.2">
      <c r="A2680">
        <v>3000</v>
      </c>
      <c r="B2680" s="9" t="s">
        <v>3000</v>
      </c>
      <c r="C2680" s="3" t="s">
        <v>7110</v>
      </c>
      <c r="D2680" s="5">
        <v>500</v>
      </c>
      <c r="E2680" s="7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 t="shared" si="176"/>
        <v>100</v>
      </c>
      <c r="P2680">
        <f t="shared" si="177"/>
        <v>62.5</v>
      </c>
      <c r="Q2680" s="11" t="s">
        <v>8323</v>
      </c>
      <c r="R2680" t="s">
        <v>8324</v>
      </c>
      <c r="S2680" s="15">
        <f t="shared" si="178"/>
        <v>42752.827199074076</v>
      </c>
      <c r="T2680" s="15">
        <f t="shared" si="179"/>
        <v>42766.75</v>
      </c>
    </row>
    <row r="2681" spans="1:21" ht="48" x14ac:dyDescent="0.2">
      <c r="A2681">
        <v>3392</v>
      </c>
      <c r="B2681" s="9" t="s">
        <v>3391</v>
      </c>
      <c r="C2681" s="3" t="s">
        <v>7502</v>
      </c>
      <c r="D2681" s="5">
        <v>500</v>
      </c>
      <c r="E2681" s="7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 t="shared" si="176"/>
        <v>100</v>
      </c>
      <c r="P2681">
        <f t="shared" si="177"/>
        <v>41.67</v>
      </c>
      <c r="Q2681" s="11" t="s">
        <v>8323</v>
      </c>
      <c r="R2681" t="s">
        <v>8326</v>
      </c>
      <c r="S2681" s="15">
        <f t="shared" si="178"/>
        <v>42446.845543981486</v>
      </c>
      <c r="T2681" s="15">
        <f t="shared" si="179"/>
        <v>42496.845543981486</v>
      </c>
    </row>
    <row r="2682" spans="1:21" ht="32" x14ac:dyDescent="0.2">
      <c r="A2682">
        <v>3572</v>
      </c>
      <c r="B2682" s="9" t="s">
        <v>3571</v>
      </c>
      <c r="C2682" s="3" t="s">
        <v>7682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 t="shared" si="176"/>
        <v>100</v>
      </c>
      <c r="P2682">
        <f t="shared" si="177"/>
        <v>55.56</v>
      </c>
      <c r="Q2682" s="11" t="s">
        <v>8323</v>
      </c>
      <c r="R2682" t="s">
        <v>8326</v>
      </c>
      <c r="S2682" s="15">
        <f t="shared" si="178"/>
        <v>42146.570393518516</v>
      </c>
      <c r="T2682" s="15">
        <f t="shared" si="179"/>
        <v>42176.570393518516</v>
      </c>
    </row>
    <row r="2683" spans="1:21" ht="48" x14ac:dyDescent="0.2">
      <c r="A2683">
        <v>3579</v>
      </c>
      <c r="B2683" s="9" t="s">
        <v>3578</v>
      </c>
      <c r="C2683" s="3" t="s">
        <v>7689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 t="shared" si="176"/>
        <v>100</v>
      </c>
      <c r="P2683">
        <f t="shared" si="177"/>
        <v>35.71</v>
      </c>
      <c r="Q2683" s="11" t="s">
        <v>8323</v>
      </c>
      <c r="R2683" t="s">
        <v>8326</v>
      </c>
      <c r="S2683" s="15">
        <f t="shared" si="178"/>
        <v>42430.762222222227</v>
      </c>
      <c r="T2683" s="15">
        <f t="shared" si="179"/>
        <v>42460.720555555556</v>
      </c>
    </row>
    <row r="2684" spans="1:21" ht="48" x14ac:dyDescent="0.2">
      <c r="A2684">
        <v>3650</v>
      </c>
      <c r="B2684" s="9" t="s">
        <v>3648</v>
      </c>
      <c r="C2684" s="3" t="s">
        <v>7760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 t="shared" si="176"/>
        <v>100</v>
      </c>
      <c r="P2684">
        <f t="shared" si="177"/>
        <v>29.41</v>
      </c>
      <c r="Q2684" s="11" t="s">
        <v>8323</v>
      </c>
      <c r="R2684" t="s">
        <v>8326</v>
      </c>
      <c r="S2684" s="15">
        <f t="shared" si="178"/>
        <v>42381.478981481487</v>
      </c>
      <c r="T2684" s="15">
        <f t="shared" si="179"/>
        <v>42402.478981481487</v>
      </c>
    </row>
    <row r="2685" spans="1:21" ht="48" x14ac:dyDescent="0.2">
      <c r="A2685">
        <v>3761</v>
      </c>
      <c r="B2685" s="9" t="s">
        <v>3758</v>
      </c>
      <c r="C2685" s="3" t="s">
        <v>7871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 t="shared" si="176"/>
        <v>100</v>
      </c>
      <c r="P2685">
        <f t="shared" si="177"/>
        <v>166.67</v>
      </c>
      <c r="Q2685" s="11" t="s">
        <v>8323</v>
      </c>
      <c r="R2685" t="s">
        <v>8335</v>
      </c>
      <c r="S2685" s="15">
        <f t="shared" si="178"/>
        <v>42173.466863425929</v>
      </c>
      <c r="T2685" s="15">
        <f t="shared" si="179"/>
        <v>42226.958333333328</v>
      </c>
      <c r="U2685">
        <f>YEAR(S2685)</f>
        <v>2015</v>
      </c>
    </row>
    <row r="2686" spans="1:21" ht="48" x14ac:dyDescent="0.2">
      <c r="A2686">
        <v>2892</v>
      </c>
      <c r="B2686" s="9" t="s">
        <v>2892</v>
      </c>
      <c r="C2686" s="3" t="s">
        <v>7002</v>
      </c>
      <c r="D2686" s="5">
        <v>5500</v>
      </c>
      <c r="E2686" s="7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>
        <f t="shared" si="176"/>
        <v>9</v>
      </c>
      <c r="P2686">
        <f t="shared" si="177"/>
        <v>29.41</v>
      </c>
      <c r="Q2686" s="11" t="s">
        <v>8323</v>
      </c>
      <c r="R2686" t="s">
        <v>8326</v>
      </c>
      <c r="S2686" s="15">
        <f t="shared" si="178"/>
        <v>41869.714166666665</v>
      </c>
      <c r="T2686" s="15">
        <f t="shared" si="179"/>
        <v>41876.875</v>
      </c>
    </row>
    <row r="2687" spans="1:21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6"/>
        <v>1</v>
      </c>
      <c r="P2687">
        <f t="shared" si="177"/>
        <v>500</v>
      </c>
      <c r="Q2687" s="11" t="s">
        <v>8323</v>
      </c>
      <c r="R2687" t="s">
        <v>8335</v>
      </c>
      <c r="S2687" s="15">
        <f t="shared" si="178"/>
        <v>42333.695821759262</v>
      </c>
      <c r="T2687" s="15">
        <f t="shared" si="179"/>
        <v>42361.679166666669</v>
      </c>
    </row>
    <row r="2688" spans="1:21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1" t="s">
        <v>8323</v>
      </c>
      <c r="R2688" t="s">
        <v>8326</v>
      </c>
      <c r="S2688" s="15">
        <f t="shared" si="178"/>
        <v>41950.26694444444</v>
      </c>
      <c r="T2688" s="15">
        <f t="shared" si="179"/>
        <v>41963.669444444444</v>
      </c>
    </row>
    <row r="2689" spans="1:20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1" t="s">
        <v>8308</v>
      </c>
      <c r="R2689" t="s">
        <v>8315</v>
      </c>
      <c r="S2689" s="15">
        <f t="shared" si="178"/>
        <v>42024.86513888889</v>
      </c>
      <c r="T2689" s="15">
        <f t="shared" si="179"/>
        <v>42054.86513888889</v>
      </c>
    </row>
    <row r="2690" spans="1:20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6"/>
        <v>2</v>
      </c>
      <c r="P2690">
        <f t="shared" si="177"/>
        <v>163.33000000000001</v>
      </c>
      <c r="Q2690" s="11" t="s">
        <v>8323</v>
      </c>
      <c r="R2690" t="s">
        <v>8326</v>
      </c>
      <c r="S2690" s="15">
        <f t="shared" si="178"/>
        <v>42523.739212962959</v>
      </c>
      <c r="T2690" s="15">
        <f t="shared" si="179"/>
        <v>42553.739212962959</v>
      </c>
    </row>
    <row r="2691" spans="1:20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0">ROUND(E2691/D2691*100,0)</f>
        <v>10</v>
      </c>
      <c r="P2691">
        <f t="shared" ref="P2691:P2754" si="181">IFERROR(ROUND(E2691/L2691,2),0)</f>
        <v>37.54</v>
      </c>
      <c r="Q2691" s="11" t="s">
        <v>8323</v>
      </c>
      <c r="R2691" t="s">
        <v>8326</v>
      </c>
      <c r="S2691" s="15">
        <f t="shared" ref="S2691:S2754" si="182">(((J2691/60)/60)/24)+DATE(1970,1,1)</f>
        <v>42467.548541666663</v>
      </c>
      <c r="T2691" s="15">
        <f t="shared" ref="T2691:T2754" si="183">(((I2691/60)/60)/24)+DATE(1970,1,1)</f>
        <v>42496.544444444444</v>
      </c>
    </row>
    <row r="2692" spans="1:20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1" t="s">
        <v>8327</v>
      </c>
      <c r="R2692" t="s">
        <v>8330</v>
      </c>
      <c r="S2692" s="15">
        <f t="shared" si="182"/>
        <v>42427.721006944441</v>
      </c>
      <c r="T2692" s="15">
        <f t="shared" si="183"/>
        <v>42457.679340277777</v>
      </c>
    </row>
    <row r="2693" spans="1:20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1" t="s">
        <v>8308</v>
      </c>
      <c r="R2693" t="s">
        <v>8310</v>
      </c>
      <c r="S2693" s="15">
        <f t="shared" si="182"/>
        <v>42704.086053240739</v>
      </c>
      <c r="T2693" s="15">
        <f t="shared" si="183"/>
        <v>42734.086053240739</v>
      </c>
    </row>
    <row r="2694" spans="1:20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1" t="s">
        <v>8323</v>
      </c>
      <c r="R2694" t="s">
        <v>8326</v>
      </c>
      <c r="S2694" s="15">
        <f t="shared" si="182"/>
        <v>42746.261782407411</v>
      </c>
      <c r="T2694" s="15">
        <f t="shared" si="183"/>
        <v>42784.207638888889</v>
      </c>
    </row>
    <row r="2695" spans="1:20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1" t="s">
        <v>8323</v>
      </c>
      <c r="R2695" t="s">
        <v>8326</v>
      </c>
      <c r="S2695" s="15">
        <f t="shared" si="182"/>
        <v>42410.017199074078</v>
      </c>
      <c r="T2695" s="15">
        <f t="shared" si="183"/>
        <v>42430.999305555553</v>
      </c>
    </row>
    <row r="2696" spans="1:20" ht="48" x14ac:dyDescent="0.2">
      <c r="A2696">
        <v>3646</v>
      </c>
      <c r="B2696" s="9" t="s">
        <v>3644</v>
      </c>
      <c r="C2696" s="3" t="s">
        <v>7756</v>
      </c>
      <c r="D2696" s="5">
        <v>10000</v>
      </c>
      <c r="E2696" s="7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180"/>
        <v>5</v>
      </c>
      <c r="P2696">
        <f t="shared" si="181"/>
        <v>60.13</v>
      </c>
      <c r="Q2696" s="11" t="s">
        <v>8323</v>
      </c>
      <c r="R2696" t="s">
        <v>8335</v>
      </c>
      <c r="S2696" s="15">
        <f t="shared" si="182"/>
        <v>42140.421319444446</v>
      </c>
      <c r="T2696" s="15">
        <f t="shared" si="183"/>
        <v>42171.979166666672</v>
      </c>
    </row>
    <row r="2697" spans="1:20" ht="48" x14ac:dyDescent="0.2">
      <c r="A2697">
        <v>704</v>
      </c>
      <c r="B2697" s="9" t="s">
        <v>705</v>
      </c>
      <c r="C2697" s="3" t="s">
        <v>4814</v>
      </c>
      <c r="D2697" s="5">
        <v>55000</v>
      </c>
      <c r="E2697" s="7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si="180"/>
        <v>1</v>
      </c>
      <c r="P2697">
        <f t="shared" si="181"/>
        <v>120.25</v>
      </c>
      <c r="Q2697" s="11" t="s">
        <v>8308</v>
      </c>
      <c r="R2697" t="s">
        <v>8310</v>
      </c>
      <c r="S2697" s="15">
        <f t="shared" si="182"/>
        <v>42726.192916666667</v>
      </c>
      <c r="T2697" s="15">
        <f t="shared" si="183"/>
        <v>42786.192916666667</v>
      </c>
    </row>
    <row r="2698" spans="1:20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0"/>
        <v>64</v>
      </c>
      <c r="P2698">
        <f t="shared" si="181"/>
        <v>40</v>
      </c>
      <c r="Q2698" s="11" t="s">
        <v>8321</v>
      </c>
      <c r="R2698" t="s">
        <v>8339</v>
      </c>
      <c r="S2698" s="15">
        <f t="shared" si="182"/>
        <v>42107.703877314809</v>
      </c>
      <c r="T2698" s="15">
        <f t="shared" si="183"/>
        <v>42137.703877314809</v>
      </c>
    </row>
    <row r="2699" spans="1:20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0"/>
        <v>12</v>
      </c>
      <c r="P2699">
        <f t="shared" si="181"/>
        <v>60</v>
      </c>
      <c r="Q2699" s="11" t="s">
        <v>8308</v>
      </c>
      <c r="R2699" t="s">
        <v>8310</v>
      </c>
      <c r="S2699" s="15">
        <f t="shared" si="182"/>
        <v>42411.828287037039</v>
      </c>
      <c r="T2699" s="15">
        <f t="shared" si="183"/>
        <v>42441.828287037039</v>
      </c>
    </row>
    <row r="2700" spans="1:20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1" t="s">
        <v>8316</v>
      </c>
      <c r="R2700" t="s">
        <v>8334</v>
      </c>
      <c r="S2700" s="15">
        <f t="shared" si="182"/>
        <v>41156.963344907403</v>
      </c>
      <c r="T2700" s="15">
        <f t="shared" si="183"/>
        <v>41186.963344907403</v>
      </c>
    </row>
    <row r="2701" spans="1:20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1" t="s">
        <v>8323</v>
      </c>
      <c r="R2701" t="s">
        <v>8324</v>
      </c>
      <c r="S2701" s="15">
        <f t="shared" si="182"/>
        <v>42100.723738425921</v>
      </c>
      <c r="T2701" s="15">
        <f t="shared" si="183"/>
        <v>42129.783333333333</v>
      </c>
    </row>
    <row r="2702" spans="1:20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1" t="s">
        <v>8323</v>
      </c>
      <c r="R2702" t="s">
        <v>8326</v>
      </c>
      <c r="S2702" s="15">
        <f t="shared" si="182"/>
        <v>42433.761886574073</v>
      </c>
      <c r="T2702" s="15">
        <f t="shared" si="183"/>
        <v>42442.916666666672</v>
      </c>
    </row>
    <row r="2703" spans="1:20" ht="48" x14ac:dyDescent="0.2">
      <c r="A2703">
        <v>2871</v>
      </c>
      <c r="B2703" s="9" t="s">
        <v>2871</v>
      </c>
      <c r="C2703" s="3" t="s">
        <v>6981</v>
      </c>
      <c r="D2703" s="5">
        <v>10000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180"/>
        <v>5</v>
      </c>
      <c r="P2703">
        <f t="shared" si="181"/>
        <v>35.92</v>
      </c>
      <c r="Q2703" s="11" t="s">
        <v>8323</v>
      </c>
      <c r="R2703" t="s">
        <v>8326</v>
      </c>
      <c r="S2703" s="15">
        <f t="shared" si="182"/>
        <v>41974.738576388889</v>
      </c>
      <c r="T2703" s="15">
        <f t="shared" si="183"/>
        <v>41994.738576388889</v>
      </c>
    </row>
    <row r="2704" spans="1:20" ht="48" x14ac:dyDescent="0.2">
      <c r="A2704">
        <v>992</v>
      </c>
      <c r="B2704" s="9" t="s">
        <v>993</v>
      </c>
      <c r="C2704" s="3" t="s">
        <v>5102</v>
      </c>
      <c r="D2704" s="5">
        <v>100000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180"/>
        <v>0</v>
      </c>
      <c r="P2704">
        <f t="shared" si="181"/>
        <v>116.75</v>
      </c>
      <c r="Q2704" s="11" t="s">
        <v>8308</v>
      </c>
      <c r="R2704" t="s">
        <v>8310</v>
      </c>
      <c r="S2704" s="15">
        <f t="shared" si="182"/>
        <v>42437.924988425926</v>
      </c>
      <c r="T2704" s="15">
        <f t="shared" si="183"/>
        <v>42497.883321759262</v>
      </c>
    </row>
    <row r="2705" spans="1:20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0"/>
        <v>116</v>
      </c>
      <c r="P2705">
        <f t="shared" si="181"/>
        <v>35.619999999999997</v>
      </c>
      <c r="Q2705" s="11" t="s">
        <v>8327</v>
      </c>
      <c r="R2705" t="s">
        <v>8331</v>
      </c>
      <c r="S2705" s="15">
        <f t="shared" si="182"/>
        <v>42240.852534722217</v>
      </c>
      <c r="T2705" s="15">
        <f t="shared" si="183"/>
        <v>42270.852534722217</v>
      </c>
    </row>
    <row r="2706" spans="1:20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0"/>
        <v>1</v>
      </c>
      <c r="P2706">
        <f t="shared" si="181"/>
        <v>57.88</v>
      </c>
      <c r="Q2706" s="11" t="s">
        <v>8308</v>
      </c>
      <c r="R2706" t="s">
        <v>8342</v>
      </c>
      <c r="S2706" s="15">
        <f t="shared" si="182"/>
        <v>41989.853692129633</v>
      </c>
      <c r="T2706" s="15">
        <f t="shared" si="183"/>
        <v>42019.811805555553</v>
      </c>
    </row>
    <row r="2707" spans="1:20" ht="48" x14ac:dyDescent="0.2">
      <c r="A2707">
        <v>3605</v>
      </c>
      <c r="B2707" s="9" t="s">
        <v>3604</v>
      </c>
      <c r="C2707" s="3" t="s">
        <v>7715</v>
      </c>
      <c r="D2707" s="5">
        <v>250</v>
      </c>
      <c r="E2707" s="7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>
        <f t="shared" si="180"/>
        <v>184</v>
      </c>
      <c r="P2707">
        <f t="shared" si="181"/>
        <v>30.67</v>
      </c>
      <c r="Q2707" s="11" t="s">
        <v>8323</v>
      </c>
      <c r="R2707" t="s">
        <v>8326</v>
      </c>
      <c r="S2707" s="15">
        <f t="shared" si="182"/>
        <v>42383.793124999997</v>
      </c>
      <c r="T2707" s="15">
        <f t="shared" si="183"/>
        <v>42413.793124999997</v>
      </c>
    </row>
    <row r="2708" spans="1:20" ht="48" x14ac:dyDescent="0.2">
      <c r="A2708">
        <v>76</v>
      </c>
      <c r="B2708" s="9" t="s">
        <v>78</v>
      </c>
      <c r="C2708" s="3" t="s">
        <v>4187</v>
      </c>
      <c r="D2708" s="5">
        <v>300</v>
      </c>
      <c r="E2708" s="7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>
        <f t="shared" si="180"/>
        <v>153</v>
      </c>
      <c r="P2708">
        <f t="shared" si="181"/>
        <v>30.67</v>
      </c>
      <c r="Q2708" s="11" t="s">
        <v>8321</v>
      </c>
      <c r="R2708" t="s">
        <v>8343</v>
      </c>
      <c r="S2708" s="15">
        <f t="shared" si="182"/>
        <v>40844.691643518519</v>
      </c>
      <c r="T2708" s="15">
        <f t="shared" si="183"/>
        <v>40904.733310185184</v>
      </c>
    </row>
    <row r="2709" spans="1:20" ht="48" x14ac:dyDescent="0.2">
      <c r="A2709">
        <v>95</v>
      </c>
      <c r="B2709" s="9" t="s">
        <v>97</v>
      </c>
      <c r="C2709" s="3" t="s">
        <v>4206</v>
      </c>
      <c r="D2709" s="5">
        <v>350</v>
      </c>
      <c r="E2709" s="7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>
        <f t="shared" si="180"/>
        <v>131</v>
      </c>
      <c r="P2709">
        <f t="shared" si="181"/>
        <v>21.9</v>
      </c>
      <c r="Q2709" s="11" t="s">
        <v>8321</v>
      </c>
      <c r="R2709" t="s">
        <v>8343</v>
      </c>
      <c r="S2709" s="15">
        <f t="shared" si="182"/>
        <v>40935.005104166667</v>
      </c>
      <c r="T2709" s="15">
        <f t="shared" si="183"/>
        <v>40965.005104166667</v>
      </c>
    </row>
    <row r="2710" spans="1:20" ht="48" x14ac:dyDescent="0.2">
      <c r="A2710">
        <v>4046</v>
      </c>
      <c r="B2710" s="9" t="s">
        <v>4042</v>
      </c>
      <c r="C2710" s="3" t="s">
        <v>8150</v>
      </c>
      <c r="D2710" s="5">
        <v>5600</v>
      </c>
      <c r="E2710" s="7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 t="shared" si="180"/>
        <v>8</v>
      </c>
      <c r="P2710">
        <f t="shared" si="181"/>
        <v>38.33</v>
      </c>
      <c r="Q2710" s="11" t="s">
        <v>8323</v>
      </c>
      <c r="R2710" t="s">
        <v>8326</v>
      </c>
      <c r="S2710" s="15">
        <f t="shared" si="182"/>
        <v>41904.650578703702</v>
      </c>
      <c r="T2710" s="15">
        <f t="shared" si="183"/>
        <v>41934.650578703702</v>
      </c>
    </row>
    <row r="2711" spans="1:20" ht="48" x14ac:dyDescent="0.2">
      <c r="A2711">
        <v>2414</v>
      </c>
      <c r="B2711" s="9" t="s">
        <v>2415</v>
      </c>
      <c r="C2711" s="3" t="s">
        <v>6524</v>
      </c>
      <c r="D2711" s="5">
        <v>15000</v>
      </c>
      <c r="E2711" s="7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>
        <f t="shared" si="180"/>
        <v>3</v>
      </c>
      <c r="P2711">
        <f t="shared" si="181"/>
        <v>35.380000000000003</v>
      </c>
      <c r="Q2711" s="11" t="s">
        <v>8319</v>
      </c>
      <c r="R2711" t="s">
        <v>8345</v>
      </c>
      <c r="S2711" s="15">
        <f t="shared" si="182"/>
        <v>42198.695138888885</v>
      </c>
      <c r="T2711" s="15">
        <f t="shared" si="183"/>
        <v>42238.165972222225</v>
      </c>
    </row>
    <row r="2712" spans="1:20" ht="32" x14ac:dyDescent="0.2">
      <c r="A2712">
        <v>2409</v>
      </c>
      <c r="B2712" s="9" t="s">
        <v>2410</v>
      </c>
      <c r="C2712" s="3" t="s">
        <v>6519</v>
      </c>
      <c r="D2712" s="5">
        <v>25000</v>
      </c>
      <c r="E2712" s="7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 t="shared" si="180"/>
        <v>2</v>
      </c>
      <c r="P2712">
        <f t="shared" si="181"/>
        <v>76.67</v>
      </c>
      <c r="Q2712" s="11" t="s">
        <v>8319</v>
      </c>
      <c r="R2712" t="s">
        <v>8345</v>
      </c>
      <c r="S2712" s="15">
        <f t="shared" si="182"/>
        <v>42204.875868055555</v>
      </c>
      <c r="T2712" s="15">
        <f t="shared" si="183"/>
        <v>42234.875868055555</v>
      </c>
    </row>
    <row r="2713" spans="1:20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1" t="s">
        <v>8323</v>
      </c>
      <c r="R2713" t="s">
        <v>8335</v>
      </c>
      <c r="S2713" s="15">
        <f t="shared" si="182"/>
        <v>42090.909016203703</v>
      </c>
      <c r="T2713" s="15">
        <f t="shared" si="183"/>
        <v>42097.909016203703</v>
      </c>
    </row>
    <row r="2714" spans="1:20" ht="48" x14ac:dyDescent="0.2">
      <c r="A2714">
        <v>4001</v>
      </c>
      <c r="B2714" s="9" t="s">
        <v>3997</v>
      </c>
      <c r="C2714" s="3" t="s">
        <v>8107</v>
      </c>
      <c r="D2714" s="5">
        <v>1200</v>
      </c>
      <c r="E2714" s="7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38</v>
      </c>
      <c r="P2714">
        <f t="shared" si="181"/>
        <v>32.36</v>
      </c>
      <c r="Q2714" s="11" t="s">
        <v>8323</v>
      </c>
      <c r="R2714" t="s">
        <v>8326</v>
      </c>
      <c r="S2714" s="15">
        <f t="shared" si="182"/>
        <v>42775.964212962965</v>
      </c>
      <c r="T2714" s="15">
        <f t="shared" si="183"/>
        <v>42795.791666666672</v>
      </c>
    </row>
    <row r="2715" spans="1:20" ht="48" x14ac:dyDescent="0.2">
      <c r="A2715">
        <v>3929</v>
      </c>
      <c r="B2715" s="9" t="s">
        <v>3926</v>
      </c>
      <c r="C2715" s="3" t="s">
        <v>8037</v>
      </c>
      <c r="D2715" s="5">
        <v>20000</v>
      </c>
      <c r="E2715" s="7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2</v>
      </c>
      <c r="P2715">
        <f t="shared" si="181"/>
        <v>32.36</v>
      </c>
      <c r="Q2715" s="11" t="s">
        <v>8323</v>
      </c>
      <c r="R2715" t="s">
        <v>8326</v>
      </c>
      <c r="S2715" s="15">
        <f t="shared" si="182"/>
        <v>42601.827141203699</v>
      </c>
      <c r="T2715" s="15">
        <f t="shared" si="183"/>
        <v>42631.827141203699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1" t="s">
        <v>8323</v>
      </c>
      <c r="R2716" t="s">
        <v>8335</v>
      </c>
      <c r="S2716" s="15">
        <f t="shared" si="182"/>
        <v>42047.724444444444</v>
      </c>
      <c r="T2716" s="15">
        <f t="shared" si="183"/>
        <v>42077.132638888885</v>
      </c>
    </row>
    <row r="2717" spans="1:20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1" t="s">
        <v>8323</v>
      </c>
      <c r="R2717" t="s">
        <v>8324</v>
      </c>
      <c r="S2717" s="15">
        <f t="shared" si="182"/>
        <v>41829.935717592591</v>
      </c>
      <c r="T2717" s="15">
        <f t="shared" si="183"/>
        <v>41859.935717592591</v>
      </c>
    </row>
    <row r="2718" spans="1:20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0"/>
        <v>113</v>
      </c>
      <c r="P2718">
        <f t="shared" si="181"/>
        <v>30</v>
      </c>
      <c r="Q2718" s="11" t="s">
        <v>8323</v>
      </c>
      <c r="R2718" t="s">
        <v>8326</v>
      </c>
      <c r="S2718" s="15">
        <f t="shared" si="182"/>
        <v>42064.785613425927</v>
      </c>
      <c r="T2718" s="15">
        <f t="shared" si="183"/>
        <v>42099.743946759263</v>
      </c>
    </row>
    <row r="2719" spans="1:20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0"/>
        <v>18</v>
      </c>
      <c r="P2719">
        <f t="shared" si="181"/>
        <v>64.290000000000006</v>
      </c>
      <c r="Q2719" s="11" t="s">
        <v>8323</v>
      </c>
      <c r="R2719" t="s">
        <v>8326</v>
      </c>
      <c r="S2719" s="15">
        <f t="shared" si="182"/>
        <v>41795.598923611113</v>
      </c>
      <c r="T2719" s="15">
        <f t="shared" si="183"/>
        <v>41825.598923611113</v>
      </c>
    </row>
    <row r="2720" spans="1:20" ht="48" x14ac:dyDescent="0.2">
      <c r="A2720">
        <v>1494</v>
      </c>
      <c r="B2720" s="9" t="s">
        <v>1495</v>
      </c>
      <c r="C2720" s="3" t="s">
        <v>5604</v>
      </c>
      <c r="D2720" s="5">
        <v>5000</v>
      </c>
      <c r="E2720" s="7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180"/>
        <v>9</v>
      </c>
      <c r="P2720">
        <f t="shared" si="181"/>
        <v>40.450000000000003</v>
      </c>
      <c r="Q2720" s="11" t="s">
        <v>8311</v>
      </c>
      <c r="R2720" t="s">
        <v>8352</v>
      </c>
      <c r="S2720" s="15">
        <f t="shared" si="182"/>
        <v>42067.722372685181</v>
      </c>
      <c r="T2720" s="15">
        <f t="shared" si="183"/>
        <v>42097.651388888888</v>
      </c>
    </row>
    <row r="2721" spans="1:20" ht="48" x14ac:dyDescent="0.2">
      <c r="A2721">
        <v>1419</v>
      </c>
      <c r="B2721" s="9" t="s">
        <v>1420</v>
      </c>
      <c r="C2721" s="3" t="s">
        <v>5529</v>
      </c>
      <c r="D2721" s="5">
        <v>6300</v>
      </c>
      <c r="E2721" s="7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180"/>
        <v>7</v>
      </c>
      <c r="P2721">
        <f t="shared" si="181"/>
        <v>44.5</v>
      </c>
      <c r="Q2721" s="11" t="s">
        <v>8311</v>
      </c>
      <c r="R2721" t="s">
        <v>8348</v>
      </c>
      <c r="S2721" s="15">
        <f t="shared" si="182"/>
        <v>42622.456238425926</v>
      </c>
      <c r="T2721" s="15">
        <f t="shared" si="183"/>
        <v>42652.456238425926</v>
      </c>
    </row>
    <row r="2722" spans="1:20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0"/>
        <v>110</v>
      </c>
      <c r="P2722">
        <f t="shared" si="181"/>
        <v>24.44</v>
      </c>
      <c r="Q2722" s="11" t="s">
        <v>8323</v>
      </c>
      <c r="R2722" t="s">
        <v>8326</v>
      </c>
      <c r="S2722" s="15">
        <f t="shared" si="182"/>
        <v>42213.505474537036</v>
      </c>
      <c r="T2722" s="15">
        <f t="shared" si="183"/>
        <v>42238.505474537036</v>
      </c>
    </row>
    <row r="2723" spans="1:20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0"/>
        <v>18</v>
      </c>
      <c r="P2723">
        <f t="shared" si="181"/>
        <v>44</v>
      </c>
      <c r="Q2723" s="11" t="s">
        <v>8323</v>
      </c>
      <c r="R2723" t="s">
        <v>8326</v>
      </c>
      <c r="S2723" s="15">
        <f t="shared" si="182"/>
        <v>41982.87364583333</v>
      </c>
      <c r="T2723" s="15">
        <f t="shared" si="183"/>
        <v>42012.87364583333</v>
      </c>
    </row>
    <row r="2724" spans="1:20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1" t="s">
        <v>8323</v>
      </c>
      <c r="R2724" t="s">
        <v>8326</v>
      </c>
      <c r="S2724" s="15">
        <f t="shared" si="182"/>
        <v>42245.234340277777</v>
      </c>
      <c r="T2724" s="15">
        <f t="shared" si="183"/>
        <v>42263.234340277777</v>
      </c>
    </row>
    <row r="2725" spans="1:20" ht="32" x14ac:dyDescent="0.2">
      <c r="A2725">
        <v>819</v>
      </c>
      <c r="B2725" s="9" t="s">
        <v>820</v>
      </c>
      <c r="C2725" s="3" t="s">
        <v>4929</v>
      </c>
      <c r="D2725" s="5">
        <v>400</v>
      </c>
      <c r="E2725" s="7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 t="shared" si="180"/>
        <v>109</v>
      </c>
      <c r="P2725">
        <f t="shared" si="181"/>
        <v>31.07</v>
      </c>
      <c r="Q2725" s="11" t="s">
        <v>8327</v>
      </c>
      <c r="R2725" t="s">
        <v>8331</v>
      </c>
      <c r="S2725" s="15">
        <f t="shared" si="182"/>
        <v>41619.998310185183</v>
      </c>
      <c r="T2725" s="15">
        <f t="shared" si="183"/>
        <v>41629.197222222225</v>
      </c>
    </row>
    <row r="2726" spans="1:20" ht="48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80"/>
        <v>16</v>
      </c>
      <c r="P2726">
        <f t="shared" si="181"/>
        <v>43.5</v>
      </c>
      <c r="Q2726" s="11" t="s">
        <v>8321</v>
      </c>
      <c r="R2726" t="s">
        <v>8325</v>
      </c>
      <c r="S2726" s="15">
        <f t="shared" si="182"/>
        <v>41835.126805555556</v>
      </c>
      <c r="T2726" s="15">
        <f t="shared" si="183"/>
        <v>41867.987500000003</v>
      </c>
    </row>
    <row r="2727" spans="1:20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0"/>
        <v>4</v>
      </c>
      <c r="P2727">
        <f t="shared" si="181"/>
        <v>145</v>
      </c>
      <c r="Q2727" s="11" t="s">
        <v>8308</v>
      </c>
      <c r="R2727" t="s">
        <v>8342</v>
      </c>
      <c r="S2727" s="15">
        <f t="shared" si="182"/>
        <v>42027.056793981479</v>
      </c>
      <c r="T2727" s="15">
        <f t="shared" si="183"/>
        <v>42057.056793981479</v>
      </c>
    </row>
    <row r="2728" spans="1:20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1" t="s">
        <v>8308</v>
      </c>
      <c r="R2728" t="s">
        <v>8318</v>
      </c>
      <c r="S2728" s="15">
        <f t="shared" si="182"/>
        <v>42703.917824074073</v>
      </c>
      <c r="T2728" s="15">
        <f t="shared" si="183"/>
        <v>42733.917824074073</v>
      </c>
    </row>
    <row r="2729" spans="1:20" ht="48" x14ac:dyDescent="0.2">
      <c r="A2729">
        <v>3820</v>
      </c>
      <c r="B2729" s="9" t="s">
        <v>3817</v>
      </c>
      <c r="C2729" s="3" t="s">
        <v>7929</v>
      </c>
      <c r="D2729" s="5">
        <v>300</v>
      </c>
      <c r="E2729" s="7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>
        <f t="shared" si="180"/>
        <v>143</v>
      </c>
      <c r="P2729">
        <f t="shared" si="181"/>
        <v>21.5</v>
      </c>
      <c r="Q2729" s="11" t="s">
        <v>8323</v>
      </c>
      <c r="R2729" t="s">
        <v>8326</v>
      </c>
      <c r="S2729" s="15">
        <f t="shared" si="182"/>
        <v>42160.651817129634</v>
      </c>
      <c r="T2729" s="15">
        <f t="shared" si="183"/>
        <v>42190.651817129634</v>
      </c>
    </row>
    <row r="2730" spans="1:20" ht="48" x14ac:dyDescent="0.2">
      <c r="A2730">
        <v>3693</v>
      </c>
      <c r="B2730" s="9" t="s">
        <v>3690</v>
      </c>
      <c r="C2730" s="3" t="s">
        <v>7803</v>
      </c>
      <c r="D2730" s="5">
        <v>333</v>
      </c>
      <c r="E2730" s="7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 t="shared" si="180"/>
        <v>129</v>
      </c>
      <c r="P2730">
        <f t="shared" si="181"/>
        <v>30.71</v>
      </c>
      <c r="Q2730" s="11" t="s">
        <v>8323</v>
      </c>
      <c r="R2730" t="s">
        <v>8326</v>
      </c>
      <c r="S2730" s="15">
        <f t="shared" si="182"/>
        <v>42309.191307870366</v>
      </c>
      <c r="T2730" s="15">
        <f t="shared" si="183"/>
        <v>42338.9375</v>
      </c>
    </row>
    <row r="2731" spans="1:20" ht="48" x14ac:dyDescent="0.2">
      <c r="A2731">
        <v>2448</v>
      </c>
      <c r="B2731" s="9" t="s">
        <v>2449</v>
      </c>
      <c r="C2731" s="3" t="s">
        <v>6558</v>
      </c>
      <c r="D2731" s="5">
        <v>400</v>
      </c>
      <c r="E2731" s="7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>
        <f t="shared" si="180"/>
        <v>108</v>
      </c>
      <c r="P2731">
        <f t="shared" si="181"/>
        <v>47.78</v>
      </c>
      <c r="Q2731" s="11" t="s">
        <v>8319</v>
      </c>
      <c r="R2731" t="s">
        <v>8320</v>
      </c>
      <c r="S2731" s="15">
        <f t="shared" si="182"/>
        <v>42607.316122685181</v>
      </c>
      <c r="T2731" s="15">
        <f t="shared" si="183"/>
        <v>42613.233333333337</v>
      </c>
    </row>
    <row r="2732" spans="1:20" ht="48" x14ac:dyDescent="0.2">
      <c r="A2732">
        <v>3116</v>
      </c>
      <c r="B2732" s="9" t="s">
        <v>3116</v>
      </c>
      <c r="C2732" s="3" t="s">
        <v>7226</v>
      </c>
      <c r="D2732" s="5">
        <v>750</v>
      </c>
      <c r="E2732" s="7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 t="shared" si="180"/>
        <v>57</v>
      </c>
      <c r="P2732">
        <f t="shared" si="181"/>
        <v>43</v>
      </c>
      <c r="Q2732" s="11" t="s">
        <v>8323</v>
      </c>
      <c r="R2732" t="s">
        <v>8324</v>
      </c>
      <c r="S2732" s="15">
        <f t="shared" si="182"/>
        <v>42081.515335648146</v>
      </c>
      <c r="T2732" s="15">
        <f t="shared" si="183"/>
        <v>42095.515335648146</v>
      </c>
    </row>
    <row r="2733" spans="1:20" ht="48" x14ac:dyDescent="0.2">
      <c r="A2733">
        <v>4069</v>
      </c>
      <c r="B2733" s="9" t="s">
        <v>4065</v>
      </c>
      <c r="C2733" s="3" t="s">
        <v>8172</v>
      </c>
      <c r="D2733" s="5">
        <v>1250</v>
      </c>
      <c r="E2733" s="7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>
        <f t="shared" si="180"/>
        <v>34</v>
      </c>
      <c r="P2733">
        <f t="shared" si="181"/>
        <v>33.08</v>
      </c>
      <c r="Q2733" s="11" t="s">
        <v>8323</v>
      </c>
      <c r="R2733" t="s">
        <v>8326</v>
      </c>
      <c r="S2733" s="15">
        <f t="shared" si="182"/>
        <v>42022.661527777775</v>
      </c>
      <c r="T2733" s="15">
        <f t="shared" si="183"/>
        <v>42063.5</v>
      </c>
    </row>
    <row r="2734" spans="1:20" ht="48" x14ac:dyDescent="0.2">
      <c r="A2734">
        <v>422</v>
      </c>
      <c r="B2734" s="9" t="s">
        <v>423</v>
      </c>
      <c r="C2734" s="3" t="s">
        <v>4532</v>
      </c>
      <c r="D2734" s="5">
        <v>40000</v>
      </c>
      <c r="E2734" s="7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>
        <f t="shared" si="180"/>
        <v>1</v>
      </c>
      <c r="P2734">
        <f t="shared" si="181"/>
        <v>35.83</v>
      </c>
      <c r="Q2734" s="11" t="s">
        <v>8321</v>
      </c>
      <c r="R2734" t="s">
        <v>8339</v>
      </c>
      <c r="S2734" s="15">
        <f t="shared" si="182"/>
        <v>41863.260381944441</v>
      </c>
      <c r="T2734" s="15">
        <f t="shared" si="183"/>
        <v>41893.260381944441</v>
      </c>
    </row>
    <row r="2735" spans="1:20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1" t="s">
        <v>8323</v>
      </c>
      <c r="R2735" t="s">
        <v>8326</v>
      </c>
      <c r="S2735" s="15">
        <f t="shared" si="182"/>
        <v>42089.901574074072</v>
      </c>
      <c r="T2735" s="15">
        <f t="shared" si="183"/>
        <v>42149.901574074072</v>
      </c>
    </row>
    <row r="2736" spans="1:20" ht="48" x14ac:dyDescent="0.2">
      <c r="A2736">
        <v>3801</v>
      </c>
      <c r="B2736" s="9" t="s">
        <v>3798</v>
      </c>
      <c r="C2736" s="3" t="s">
        <v>7911</v>
      </c>
      <c r="D2736" s="5">
        <v>5000</v>
      </c>
      <c r="E2736" s="7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180"/>
        <v>9</v>
      </c>
      <c r="P2736">
        <f t="shared" si="181"/>
        <v>47.33</v>
      </c>
      <c r="Q2736" s="11" t="s">
        <v>8323</v>
      </c>
      <c r="R2736" t="s">
        <v>8335</v>
      </c>
      <c r="S2736" s="15">
        <f t="shared" si="182"/>
        <v>41975.676111111112</v>
      </c>
      <c r="T2736" s="15">
        <f t="shared" si="183"/>
        <v>42006.676111111112</v>
      </c>
    </row>
    <row r="2737" spans="1:20" ht="48" x14ac:dyDescent="0.2">
      <c r="A2737">
        <v>595</v>
      </c>
      <c r="B2737" s="9" t="s">
        <v>596</v>
      </c>
      <c r="C2737" s="3" t="s">
        <v>4705</v>
      </c>
      <c r="D2737" s="5">
        <v>100000</v>
      </c>
      <c r="E2737" s="7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180"/>
        <v>0</v>
      </c>
      <c r="P2737">
        <f t="shared" si="181"/>
        <v>53.25</v>
      </c>
      <c r="Q2737" s="11" t="s">
        <v>8308</v>
      </c>
      <c r="R2737" t="s">
        <v>8342</v>
      </c>
      <c r="S2737" s="15">
        <f t="shared" si="182"/>
        <v>42083.069884259254</v>
      </c>
      <c r="T2737" s="15">
        <f t="shared" si="183"/>
        <v>42128.069884259254</v>
      </c>
    </row>
    <row r="2738" spans="1:20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0"/>
        <v>106</v>
      </c>
      <c r="P2738">
        <f t="shared" si="181"/>
        <v>53.13</v>
      </c>
      <c r="Q2738" s="11" t="s">
        <v>8321</v>
      </c>
      <c r="R2738" t="s">
        <v>8343</v>
      </c>
      <c r="S2738" s="15">
        <f t="shared" si="182"/>
        <v>40706.135208333333</v>
      </c>
      <c r="T2738" s="15">
        <f t="shared" si="183"/>
        <v>40736.135208333333</v>
      </c>
    </row>
    <row r="2739" spans="1:20" ht="48" x14ac:dyDescent="0.2">
      <c r="A2739">
        <v>2217</v>
      </c>
      <c r="B2739" s="9" t="s">
        <v>2218</v>
      </c>
      <c r="C2739" s="3" t="s">
        <v>6327</v>
      </c>
      <c r="D2739" s="5">
        <v>420</v>
      </c>
      <c r="E2739" s="7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 t="shared" si="180"/>
        <v>101</v>
      </c>
      <c r="P2739">
        <f t="shared" si="181"/>
        <v>47.22</v>
      </c>
      <c r="Q2739" s="11" t="s">
        <v>8327</v>
      </c>
      <c r="R2739" t="s">
        <v>8329</v>
      </c>
      <c r="S2739" s="15">
        <f t="shared" si="182"/>
        <v>42299.776770833334</v>
      </c>
      <c r="T2739" s="15">
        <f t="shared" si="183"/>
        <v>42310.333333333328</v>
      </c>
    </row>
    <row r="2740" spans="1:20" ht="48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80"/>
        <v>24</v>
      </c>
      <c r="P2740">
        <f t="shared" si="181"/>
        <v>53.13</v>
      </c>
      <c r="Q2740" s="11" t="s">
        <v>8323</v>
      </c>
      <c r="R2740" t="s">
        <v>8326</v>
      </c>
      <c r="S2740" s="15">
        <f t="shared" si="182"/>
        <v>42306.848854166667</v>
      </c>
      <c r="T2740" s="15">
        <f t="shared" si="183"/>
        <v>42336.890520833331</v>
      </c>
    </row>
    <row r="2741" spans="1:20" ht="48" x14ac:dyDescent="0.2">
      <c r="A2741">
        <v>1102</v>
      </c>
      <c r="B2741" s="9" t="s">
        <v>1103</v>
      </c>
      <c r="C2741" s="3" t="s">
        <v>5212</v>
      </c>
      <c r="D2741" s="5">
        <v>8000</v>
      </c>
      <c r="E2741" s="7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>
        <f t="shared" si="180"/>
        <v>5</v>
      </c>
      <c r="P2741">
        <f t="shared" si="181"/>
        <v>17.71</v>
      </c>
      <c r="Q2741" s="11" t="s">
        <v>8316</v>
      </c>
      <c r="R2741" t="s">
        <v>8334</v>
      </c>
      <c r="S2741" s="15">
        <f t="shared" si="182"/>
        <v>41577.045428240745</v>
      </c>
      <c r="T2741" s="15">
        <f t="shared" si="183"/>
        <v>41617.249305555553</v>
      </c>
    </row>
    <row r="2742" spans="1:20" ht="48" x14ac:dyDescent="0.2">
      <c r="A2742">
        <v>1124</v>
      </c>
      <c r="B2742" s="9" t="s">
        <v>1125</v>
      </c>
      <c r="C2742" s="3" t="s">
        <v>5234</v>
      </c>
      <c r="D2742" s="5">
        <v>90000</v>
      </c>
      <c r="E2742" s="7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 t="shared" si="180"/>
        <v>0</v>
      </c>
      <c r="P2742">
        <f t="shared" si="181"/>
        <v>60.71</v>
      </c>
      <c r="Q2742" s="11" t="s">
        <v>8316</v>
      </c>
      <c r="R2742" t="s">
        <v>8344</v>
      </c>
      <c r="S2742" s="15">
        <f t="shared" si="182"/>
        <v>42094.667256944449</v>
      </c>
      <c r="T2742" s="15">
        <f t="shared" si="183"/>
        <v>42124.667256944449</v>
      </c>
    </row>
    <row r="2743" spans="1:20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1" t="s">
        <v>8327</v>
      </c>
      <c r="R2743" t="s">
        <v>8329</v>
      </c>
      <c r="S2743" s="15">
        <f t="shared" si="182"/>
        <v>41276.846817129634</v>
      </c>
      <c r="T2743" s="15">
        <f t="shared" si="183"/>
        <v>41290.846817129634</v>
      </c>
    </row>
    <row r="2744" spans="1:20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1" t="s">
        <v>8323</v>
      </c>
      <c r="R2744" t="s">
        <v>8326</v>
      </c>
      <c r="S2744" s="15">
        <f t="shared" si="182"/>
        <v>42147.729930555557</v>
      </c>
      <c r="T2744" s="15">
        <f t="shared" si="183"/>
        <v>42177.729930555557</v>
      </c>
    </row>
    <row r="2745" spans="1:20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1" t="s">
        <v>8311</v>
      </c>
      <c r="R2745" t="s">
        <v>8348</v>
      </c>
      <c r="S2745" s="15">
        <f t="shared" si="182"/>
        <v>42601.851678240739</v>
      </c>
      <c r="T2745" s="15">
        <f t="shared" si="183"/>
        <v>42631.851678240739</v>
      </c>
    </row>
    <row r="2746" spans="1:20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1" t="s">
        <v>8323</v>
      </c>
      <c r="R2746" t="s">
        <v>8326</v>
      </c>
      <c r="S2746" s="15">
        <f t="shared" si="182"/>
        <v>42111.71665509259</v>
      </c>
      <c r="T2746" s="15">
        <f t="shared" si="183"/>
        <v>42131.71665509259</v>
      </c>
    </row>
    <row r="2747" spans="1:20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1" t="s">
        <v>8327</v>
      </c>
      <c r="R2747" t="s">
        <v>8328</v>
      </c>
      <c r="S2747" s="15">
        <f t="shared" si="182"/>
        <v>40192.542233796295</v>
      </c>
      <c r="T2747" s="15">
        <f t="shared" si="183"/>
        <v>40224.208333333336</v>
      </c>
    </row>
    <row r="2748" spans="1:20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1" t="s">
        <v>8321</v>
      </c>
      <c r="R2748" t="s">
        <v>8339</v>
      </c>
      <c r="S2748" s="15">
        <f t="shared" si="182"/>
        <v>42526.871331018512</v>
      </c>
      <c r="T2748" s="15">
        <f t="shared" si="183"/>
        <v>42556.871331018512</v>
      </c>
    </row>
    <row r="2749" spans="1:20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1" t="s">
        <v>8323</v>
      </c>
      <c r="R2749" t="s">
        <v>8326</v>
      </c>
      <c r="S2749" s="15">
        <f t="shared" si="182"/>
        <v>42293.809212962966</v>
      </c>
      <c r="T2749" s="15">
        <f t="shared" si="183"/>
        <v>42353.85087962963</v>
      </c>
    </row>
    <row r="2750" spans="1:20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1" t="s">
        <v>8308</v>
      </c>
      <c r="R2750" t="s">
        <v>8310</v>
      </c>
      <c r="S2750" s="15">
        <f t="shared" si="182"/>
        <v>42257.014965277776</v>
      </c>
      <c r="T2750" s="15">
        <f t="shared" si="183"/>
        <v>42317.056631944448</v>
      </c>
    </row>
    <row r="2751" spans="1:20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0"/>
        <v>117</v>
      </c>
      <c r="P2751">
        <f t="shared" si="181"/>
        <v>51.25</v>
      </c>
      <c r="Q2751" s="11" t="s">
        <v>8321</v>
      </c>
      <c r="R2751" t="s">
        <v>8332</v>
      </c>
      <c r="S2751" s="15">
        <f t="shared" si="182"/>
        <v>41989.91134259259</v>
      </c>
      <c r="T2751" s="15">
        <f t="shared" si="183"/>
        <v>42005.332638888889</v>
      </c>
    </row>
    <row r="2752" spans="1:20" ht="48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80"/>
        <v>24</v>
      </c>
      <c r="P2752">
        <f t="shared" si="181"/>
        <v>41</v>
      </c>
      <c r="Q2752" s="11" t="s">
        <v>8323</v>
      </c>
      <c r="R2752" t="s">
        <v>8326</v>
      </c>
      <c r="S2752" s="15">
        <f t="shared" si="182"/>
        <v>42770.290590277778</v>
      </c>
      <c r="T2752" s="15">
        <f t="shared" si="183"/>
        <v>42800.290590277778</v>
      </c>
    </row>
    <row r="2753" spans="1:20" ht="48" x14ac:dyDescent="0.2">
      <c r="A2753">
        <v>1083</v>
      </c>
      <c r="B2753" s="9" t="s">
        <v>1084</v>
      </c>
      <c r="C2753" s="3" t="s">
        <v>5193</v>
      </c>
      <c r="D2753" s="5">
        <v>50000</v>
      </c>
      <c r="E2753" s="7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 t="shared" si="180"/>
        <v>1</v>
      </c>
      <c r="P2753">
        <f t="shared" si="181"/>
        <v>410</v>
      </c>
      <c r="Q2753" s="11" t="s">
        <v>8316</v>
      </c>
      <c r="R2753" t="s">
        <v>8334</v>
      </c>
      <c r="S2753" s="15">
        <f t="shared" si="182"/>
        <v>41793.659525462965</v>
      </c>
      <c r="T2753" s="15">
        <f t="shared" si="183"/>
        <v>41853.659525462965</v>
      </c>
    </row>
    <row r="2754" spans="1:20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0"/>
        <v>136</v>
      </c>
      <c r="P2754">
        <f t="shared" si="181"/>
        <v>15.15</v>
      </c>
      <c r="Q2754" s="11" t="s">
        <v>8323</v>
      </c>
      <c r="R2754" t="s">
        <v>8326</v>
      </c>
      <c r="S2754" s="15">
        <f t="shared" si="182"/>
        <v>42461.689745370371</v>
      </c>
      <c r="T2754" s="15">
        <f t="shared" si="183"/>
        <v>42521.689745370371</v>
      </c>
    </row>
    <row r="2755" spans="1:20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4">ROUND(E2755/D2755*100,0)</f>
        <v>1</v>
      </c>
      <c r="P2755">
        <f t="shared" ref="P2755:P2818" si="185">IFERROR(ROUND(E2755/L2755,2),0)</f>
        <v>45.33</v>
      </c>
      <c r="Q2755" s="11" t="s">
        <v>8308</v>
      </c>
      <c r="R2755" t="s">
        <v>8310</v>
      </c>
      <c r="S2755" s="15">
        <f t="shared" ref="S2755:S2818" si="186">(((J2755/60)/60)/24)+DATE(1970,1,1)</f>
        <v>41935.221585648149</v>
      </c>
      <c r="T2755" s="15">
        <f t="shared" ref="T2755:T2818" si="187">(((I2755/60)/60)/24)+DATE(1970,1,1)</f>
        <v>41975.263252314813</v>
      </c>
    </row>
    <row r="2756" spans="1:20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1" t="s">
        <v>8316</v>
      </c>
      <c r="R2756" t="s">
        <v>8334</v>
      </c>
      <c r="S2756" s="15">
        <f t="shared" si="186"/>
        <v>42534.284710648149</v>
      </c>
      <c r="T2756" s="15">
        <f t="shared" si="187"/>
        <v>42564.284710648149</v>
      </c>
    </row>
    <row r="2757" spans="1:20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4"/>
        <v>13</v>
      </c>
      <c r="P2757">
        <f t="shared" si="185"/>
        <v>80.599999999999994</v>
      </c>
      <c r="Q2757" s="11" t="s">
        <v>8321</v>
      </c>
      <c r="R2757" t="s">
        <v>8337</v>
      </c>
      <c r="S2757" s="15">
        <f t="shared" si="186"/>
        <v>41788.381909722222</v>
      </c>
      <c r="T2757" s="15">
        <f t="shared" si="187"/>
        <v>41821.791666666664</v>
      </c>
    </row>
    <row r="2758" spans="1:20" ht="48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84"/>
        <v>8</v>
      </c>
      <c r="P2758">
        <f t="shared" si="185"/>
        <v>80.599999999999994</v>
      </c>
      <c r="Q2758" s="11" t="s">
        <v>8311</v>
      </c>
      <c r="R2758" t="s">
        <v>8348</v>
      </c>
      <c r="S2758" s="15">
        <f t="shared" si="186"/>
        <v>41961.813518518517</v>
      </c>
      <c r="T2758" s="15">
        <f t="shared" si="187"/>
        <v>41992.813518518517</v>
      </c>
    </row>
    <row r="2759" spans="1:20" ht="48" x14ac:dyDescent="0.2">
      <c r="A2759">
        <v>700</v>
      </c>
      <c r="B2759" s="9" t="s">
        <v>701</v>
      </c>
      <c r="C2759" s="3" t="s">
        <v>4810</v>
      </c>
      <c r="D2759" s="5">
        <v>15000</v>
      </c>
      <c r="E2759" s="7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 t="shared" si="184"/>
        <v>3</v>
      </c>
      <c r="P2759">
        <f t="shared" si="185"/>
        <v>13</v>
      </c>
      <c r="Q2759" s="11" t="s">
        <v>8308</v>
      </c>
      <c r="R2759" t="s">
        <v>8310</v>
      </c>
      <c r="S2759" s="15">
        <f t="shared" si="186"/>
        <v>42715.688437500001</v>
      </c>
      <c r="T2759" s="15">
        <f t="shared" si="187"/>
        <v>42745.688437500001</v>
      </c>
    </row>
    <row r="2760" spans="1:20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1" t="s">
        <v>8323</v>
      </c>
      <c r="R2760" t="s">
        <v>8335</v>
      </c>
      <c r="S2760" s="15">
        <f t="shared" si="186"/>
        <v>42410.93105324074</v>
      </c>
      <c r="T2760" s="15">
        <f t="shared" si="187"/>
        <v>42440.93105324074</v>
      </c>
    </row>
    <row r="2761" spans="1:20" ht="48" x14ac:dyDescent="0.2">
      <c r="A2761">
        <v>234</v>
      </c>
      <c r="B2761" s="9" t="s">
        <v>236</v>
      </c>
      <c r="C2761" s="3" t="s">
        <v>4344</v>
      </c>
      <c r="D2761" s="5">
        <v>1000</v>
      </c>
      <c r="E2761" s="7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 t="shared" si="184"/>
        <v>40</v>
      </c>
      <c r="P2761">
        <f t="shared" si="185"/>
        <v>80.2</v>
      </c>
      <c r="Q2761" s="11" t="s">
        <v>8321</v>
      </c>
      <c r="R2761" t="s">
        <v>8325</v>
      </c>
      <c r="S2761" s="15">
        <f t="shared" si="186"/>
        <v>42136.035405092596</v>
      </c>
      <c r="T2761" s="15">
        <f t="shared" si="187"/>
        <v>42176.035405092596</v>
      </c>
    </row>
    <row r="2762" spans="1:20" ht="48" x14ac:dyDescent="0.2">
      <c r="A2762">
        <v>180</v>
      </c>
      <c r="B2762" s="9" t="s">
        <v>182</v>
      </c>
      <c r="C2762" s="3" t="s">
        <v>4290</v>
      </c>
      <c r="D2762" s="5">
        <v>1200</v>
      </c>
      <c r="E2762" s="7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 t="shared" si="184"/>
        <v>33</v>
      </c>
      <c r="P2762">
        <f t="shared" si="185"/>
        <v>30.85</v>
      </c>
      <c r="Q2762" s="11" t="s">
        <v>8321</v>
      </c>
      <c r="R2762" t="s">
        <v>8325</v>
      </c>
      <c r="S2762" s="15">
        <f t="shared" si="186"/>
        <v>42067.991238425922</v>
      </c>
      <c r="T2762" s="15">
        <f t="shared" si="187"/>
        <v>42107.791666666672</v>
      </c>
    </row>
    <row r="2763" spans="1:20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1" t="s">
        <v>8327</v>
      </c>
      <c r="R2763" t="s">
        <v>8328</v>
      </c>
      <c r="S2763" s="15">
        <f t="shared" si="186"/>
        <v>41107.726782407408</v>
      </c>
      <c r="T2763" s="15">
        <f t="shared" si="187"/>
        <v>41118.083333333336</v>
      </c>
    </row>
    <row r="2764" spans="1:20" ht="48" x14ac:dyDescent="0.2">
      <c r="A2764">
        <v>3494</v>
      </c>
      <c r="B2764" s="9" t="s">
        <v>3493</v>
      </c>
      <c r="C2764" s="3" t="s">
        <v>7604</v>
      </c>
      <c r="D2764" s="5">
        <v>400</v>
      </c>
      <c r="E2764" s="7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 t="shared" si="184"/>
        <v>100</v>
      </c>
      <c r="P2764">
        <f t="shared" si="185"/>
        <v>30.77</v>
      </c>
      <c r="Q2764" s="11" t="s">
        <v>8323</v>
      </c>
      <c r="R2764" t="s">
        <v>8326</v>
      </c>
      <c r="S2764" s="15">
        <f t="shared" si="186"/>
        <v>42689.214988425927</v>
      </c>
      <c r="T2764" s="15">
        <f t="shared" si="187"/>
        <v>42700.25</v>
      </c>
    </row>
    <row r="2765" spans="1:20" ht="48" x14ac:dyDescent="0.2">
      <c r="A2765">
        <v>4030</v>
      </c>
      <c r="B2765" s="9" t="s">
        <v>4026</v>
      </c>
      <c r="C2765" s="3" t="s">
        <v>8135</v>
      </c>
      <c r="D2765" s="5">
        <v>2500</v>
      </c>
      <c r="E2765" s="7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 t="shared" si="184"/>
        <v>16</v>
      </c>
      <c r="P2765">
        <f t="shared" si="185"/>
        <v>66.67</v>
      </c>
      <c r="Q2765" s="11" t="s">
        <v>8323</v>
      </c>
      <c r="R2765" t="s">
        <v>8326</v>
      </c>
      <c r="S2765" s="15">
        <f t="shared" si="186"/>
        <v>42374.655081018514</v>
      </c>
      <c r="T2765" s="15">
        <f t="shared" si="187"/>
        <v>42403.784027777772</v>
      </c>
    </row>
    <row r="2766" spans="1:20" ht="48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84"/>
        <v>11</v>
      </c>
      <c r="P2766">
        <f t="shared" si="185"/>
        <v>80</v>
      </c>
      <c r="Q2766" s="11" t="s">
        <v>8323</v>
      </c>
      <c r="R2766" t="s">
        <v>8326</v>
      </c>
      <c r="S2766" s="15">
        <f t="shared" si="186"/>
        <v>42750.530312499999</v>
      </c>
      <c r="T2766" s="15">
        <f t="shared" si="187"/>
        <v>42794.368749999994</v>
      </c>
    </row>
    <row r="2767" spans="1:20" ht="48" x14ac:dyDescent="0.2">
      <c r="A2767">
        <v>779</v>
      </c>
      <c r="B2767" s="9" t="s">
        <v>780</v>
      </c>
      <c r="C2767" s="3" t="s">
        <v>4889</v>
      </c>
      <c r="D2767" s="5">
        <v>15000</v>
      </c>
      <c r="E2767" s="7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 t="shared" si="184"/>
        <v>3</v>
      </c>
      <c r="P2767">
        <f t="shared" si="185"/>
        <v>66.67</v>
      </c>
      <c r="Q2767" s="11" t="s">
        <v>8311</v>
      </c>
      <c r="R2767" t="s">
        <v>8352</v>
      </c>
      <c r="S2767" s="15">
        <f t="shared" si="186"/>
        <v>40436.68408564815</v>
      </c>
      <c r="T2767" s="15">
        <f t="shared" si="187"/>
        <v>40466.166666666664</v>
      </c>
    </row>
    <row r="2768" spans="1:20" ht="48" x14ac:dyDescent="0.2">
      <c r="A2768">
        <v>508</v>
      </c>
      <c r="B2768" s="9" t="s">
        <v>509</v>
      </c>
      <c r="C2768" s="3" t="s">
        <v>4618</v>
      </c>
      <c r="D2768" s="5">
        <v>50000</v>
      </c>
      <c r="E2768" s="7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 t="shared" si="184"/>
        <v>1</v>
      </c>
      <c r="P2768">
        <f t="shared" si="185"/>
        <v>133.33000000000001</v>
      </c>
      <c r="Q2768" s="11" t="s">
        <v>8321</v>
      </c>
      <c r="R2768" t="s">
        <v>8339</v>
      </c>
      <c r="S2768" s="15">
        <f t="shared" si="186"/>
        <v>40995.024317129632</v>
      </c>
      <c r="T2768" s="15">
        <f t="shared" si="187"/>
        <v>41054.593055555553</v>
      </c>
    </row>
    <row r="2769" spans="1:20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1" t="s">
        <v>8323</v>
      </c>
      <c r="R2769" t="s">
        <v>8326</v>
      </c>
      <c r="S2769" s="15">
        <f t="shared" si="186"/>
        <v>42151.905717592599</v>
      </c>
      <c r="T2769" s="15">
        <f t="shared" si="187"/>
        <v>42182.905717592599</v>
      </c>
    </row>
    <row r="2770" spans="1:20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1" t="s">
        <v>8321</v>
      </c>
      <c r="R2770" t="s">
        <v>8339</v>
      </c>
      <c r="S2770" s="15">
        <f t="shared" si="186"/>
        <v>41654.946759259255</v>
      </c>
      <c r="T2770" s="15">
        <f t="shared" si="187"/>
        <v>41684.946759259255</v>
      </c>
    </row>
    <row r="2771" spans="1:20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1" t="s">
        <v>8327</v>
      </c>
      <c r="R2771" t="s">
        <v>8341</v>
      </c>
      <c r="S2771" s="15">
        <f t="shared" si="186"/>
        <v>40514.107615740737</v>
      </c>
      <c r="T2771" s="15">
        <f t="shared" si="187"/>
        <v>40545.125</v>
      </c>
    </row>
    <row r="2772" spans="1:20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4"/>
        <v>128</v>
      </c>
      <c r="P2772">
        <f t="shared" si="185"/>
        <v>27.5</v>
      </c>
      <c r="Q2772" s="11" t="s">
        <v>8323</v>
      </c>
      <c r="R2772" t="s">
        <v>8326</v>
      </c>
      <c r="S2772" s="15">
        <f t="shared" si="186"/>
        <v>42535.97865740741</v>
      </c>
      <c r="T2772" s="15">
        <f t="shared" si="187"/>
        <v>42595.97865740741</v>
      </c>
    </row>
    <row r="2773" spans="1:20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4"/>
        <v>19</v>
      </c>
      <c r="P2773">
        <f t="shared" si="185"/>
        <v>64.17</v>
      </c>
      <c r="Q2773" s="11" t="s">
        <v>8323</v>
      </c>
      <c r="R2773" t="s">
        <v>8326</v>
      </c>
      <c r="S2773" s="15">
        <f t="shared" si="186"/>
        <v>42093.588263888887</v>
      </c>
      <c r="T2773" s="15">
        <f t="shared" si="187"/>
        <v>42123.588263888887</v>
      </c>
    </row>
    <row r="2774" spans="1:20" ht="48" x14ac:dyDescent="0.2">
      <c r="A2774">
        <v>3725</v>
      </c>
      <c r="B2774" s="9" t="s">
        <v>3722</v>
      </c>
      <c r="C2774" s="3" t="s">
        <v>7835</v>
      </c>
      <c r="D2774" s="5">
        <v>300</v>
      </c>
      <c r="E2774" s="7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 t="shared" si="184"/>
        <v>127</v>
      </c>
      <c r="P2774">
        <f t="shared" si="185"/>
        <v>25.4</v>
      </c>
      <c r="Q2774" s="11" t="s">
        <v>8323</v>
      </c>
      <c r="R2774" t="s">
        <v>8326</v>
      </c>
      <c r="S2774" s="15">
        <f t="shared" si="186"/>
        <v>42401.945219907408</v>
      </c>
      <c r="T2774" s="15">
        <f t="shared" si="187"/>
        <v>42418.895833333328</v>
      </c>
    </row>
    <row r="2775" spans="1:20" ht="48" x14ac:dyDescent="0.2">
      <c r="A2775">
        <v>1981</v>
      </c>
      <c r="B2775" s="9" t="s">
        <v>1982</v>
      </c>
      <c r="C2775" s="3" t="s">
        <v>6091</v>
      </c>
      <c r="D2775" s="5">
        <v>7500</v>
      </c>
      <c r="E2775" s="7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 t="shared" si="184"/>
        <v>5</v>
      </c>
      <c r="P2775">
        <f t="shared" si="185"/>
        <v>31.75</v>
      </c>
      <c r="Q2775" s="11" t="s">
        <v>8313</v>
      </c>
      <c r="R2775" t="s">
        <v>8353</v>
      </c>
      <c r="S2775" s="15">
        <f t="shared" si="186"/>
        <v>41799.725289351853</v>
      </c>
      <c r="T2775" s="15">
        <f t="shared" si="187"/>
        <v>41829.725289351853</v>
      </c>
    </row>
    <row r="2776" spans="1:20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4"/>
        <v>58</v>
      </c>
      <c r="P2776">
        <f t="shared" si="185"/>
        <v>54.29</v>
      </c>
      <c r="Q2776" s="11" t="s">
        <v>8321</v>
      </c>
      <c r="R2776" t="s">
        <v>8325</v>
      </c>
      <c r="S2776" s="15">
        <f t="shared" si="186"/>
        <v>42023.818622685183</v>
      </c>
      <c r="T2776" s="15">
        <f t="shared" si="187"/>
        <v>42043.818622685183</v>
      </c>
    </row>
    <row r="2777" spans="1:20" ht="48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84"/>
        <v>19</v>
      </c>
      <c r="P2777">
        <f t="shared" si="185"/>
        <v>47.5</v>
      </c>
      <c r="Q2777" s="11" t="s">
        <v>8311</v>
      </c>
      <c r="R2777" t="s">
        <v>8356</v>
      </c>
      <c r="S2777" s="15">
        <f t="shared" si="186"/>
        <v>41117.900729166664</v>
      </c>
      <c r="T2777" s="15">
        <f t="shared" si="187"/>
        <v>41147.900729166664</v>
      </c>
    </row>
    <row r="2778" spans="1:20" ht="48" x14ac:dyDescent="0.2">
      <c r="A2778">
        <v>1809</v>
      </c>
      <c r="B2778" s="9" t="s">
        <v>1810</v>
      </c>
      <c r="C2778" s="3" t="s">
        <v>5919</v>
      </c>
      <c r="D2778" s="5">
        <v>3500</v>
      </c>
      <c r="E2778" s="7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 t="shared" si="184"/>
        <v>11</v>
      </c>
      <c r="P2778">
        <f t="shared" si="185"/>
        <v>42.22</v>
      </c>
      <c r="Q2778" s="11" t="s">
        <v>8313</v>
      </c>
      <c r="R2778" t="s">
        <v>8314</v>
      </c>
      <c r="S2778" s="15">
        <f t="shared" si="186"/>
        <v>42029.907858796301</v>
      </c>
      <c r="T2778" s="15">
        <f t="shared" si="187"/>
        <v>42064.907858796301</v>
      </c>
    </row>
    <row r="2779" spans="1:20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1" t="s">
        <v>8308</v>
      </c>
      <c r="R2779" t="s">
        <v>8310</v>
      </c>
      <c r="S2779" s="15">
        <f t="shared" si="186"/>
        <v>42625.635636574079</v>
      </c>
      <c r="T2779" s="15">
        <f t="shared" si="187"/>
        <v>42660.635636574079</v>
      </c>
    </row>
    <row r="2780" spans="1:20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4"/>
        <v>125</v>
      </c>
      <c r="P2780">
        <f t="shared" si="185"/>
        <v>41.78</v>
      </c>
      <c r="Q2780" s="11" t="s">
        <v>8321</v>
      </c>
      <c r="R2780" t="s">
        <v>8322</v>
      </c>
      <c r="S2780" s="15">
        <f t="shared" si="186"/>
        <v>42425.576898148152</v>
      </c>
      <c r="T2780" s="15">
        <f t="shared" si="187"/>
        <v>42465.666666666672</v>
      </c>
    </row>
    <row r="2781" spans="1:20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4"/>
        <v>0</v>
      </c>
      <c r="P2781">
        <f t="shared" si="185"/>
        <v>53.71</v>
      </c>
      <c r="Q2781" s="11" t="s">
        <v>8323</v>
      </c>
      <c r="R2781" t="s">
        <v>8324</v>
      </c>
      <c r="S2781" s="15">
        <f t="shared" si="186"/>
        <v>41940.028287037036</v>
      </c>
      <c r="T2781" s="15">
        <f t="shared" si="187"/>
        <v>42000.0699537037</v>
      </c>
    </row>
    <row r="2782" spans="1:20" ht="32" x14ac:dyDescent="0.2">
      <c r="A2782">
        <v>3470</v>
      </c>
      <c r="B2782" s="9" t="s">
        <v>3469</v>
      </c>
      <c r="C2782" s="3" t="s">
        <v>7580</v>
      </c>
      <c r="D2782" s="5">
        <v>250</v>
      </c>
      <c r="E2782" s="7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 t="shared" si="184"/>
        <v>150</v>
      </c>
      <c r="P2782">
        <f t="shared" si="185"/>
        <v>41.67</v>
      </c>
      <c r="Q2782" s="11" t="s">
        <v>8323</v>
      </c>
      <c r="R2782" t="s">
        <v>8326</v>
      </c>
      <c r="S2782" s="15">
        <f t="shared" si="186"/>
        <v>42529.022013888884</v>
      </c>
      <c r="T2782" s="15">
        <f t="shared" si="187"/>
        <v>42566.901388888888</v>
      </c>
    </row>
    <row r="2783" spans="1:20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4"/>
        <v>125</v>
      </c>
      <c r="P2783">
        <f t="shared" si="185"/>
        <v>53.57</v>
      </c>
      <c r="Q2783" s="11" t="s">
        <v>8311</v>
      </c>
      <c r="R2783" t="s">
        <v>8333</v>
      </c>
      <c r="S2783" s="15">
        <f t="shared" si="186"/>
        <v>41799.814340277779</v>
      </c>
      <c r="T2783" s="15">
        <f t="shared" si="187"/>
        <v>41834.814340277779</v>
      </c>
    </row>
    <row r="2784" spans="1:20" ht="48" x14ac:dyDescent="0.2">
      <c r="A2784">
        <v>915</v>
      </c>
      <c r="B2784" s="9" t="s">
        <v>916</v>
      </c>
      <c r="C2784" s="3" t="s">
        <v>5025</v>
      </c>
      <c r="D2784" s="5">
        <v>6500</v>
      </c>
      <c r="E2784" s="7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>
        <f t="shared" si="184"/>
        <v>6</v>
      </c>
      <c r="P2784">
        <f t="shared" si="185"/>
        <v>41.67</v>
      </c>
      <c r="Q2784" s="11" t="s">
        <v>8327</v>
      </c>
      <c r="R2784" t="s">
        <v>8350</v>
      </c>
      <c r="S2784" s="15">
        <f t="shared" si="186"/>
        <v>40937.679560185185</v>
      </c>
      <c r="T2784" s="15">
        <f t="shared" si="187"/>
        <v>40969.207638888889</v>
      </c>
    </row>
    <row r="2785" spans="1:20" ht="32" x14ac:dyDescent="0.2">
      <c r="A2785">
        <v>3130</v>
      </c>
      <c r="B2785" s="9" t="s">
        <v>3130</v>
      </c>
      <c r="C2785" s="3" t="s">
        <v>7240</v>
      </c>
      <c r="D2785" s="5">
        <v>10000</v>
      </c>
      <c r="E2785" s="7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184"/>
        <v>4</v>
      </c>
      <c r="P2785">
        <f t="shared" si="185"/>
        <v>93.75</v>
      </c>
      <c r="Q2785" s="11" t="s">
        <v>8323</v>
      </c>
      <c r="R2785" t="s">
        <v>8326</v>
      </c>
      <c r="S2785" s="15">
        <f t="shared" si="186"/>
        <v>42808.640231481477</v>
      </c>
      <c r="T2785" s="15">
        <f t="shared" si="187"/>
        <v>42839.207638888889</v>
      </c>
    </row>
    <row r="2786" spans="1:20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1" t="s">
        <v>8323</v>
      </c>
      <c r="R2786" t="s">
        <v>8324</v>
      </c>
      <c r="S2786" s="15">
        <f t="shared" si="186"/>
        <v>42334.468935185185</v>
      </c>
      <c r="T2786" s="15">
        <f t="shared" si="187"/>
        <v>42361.957638888889</v>
      </c>
    </row>
    <row r="2787" spans="1:20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1" t="s">
        <v>8323</v>
      </c>
      <c r="R2787" t="s">
        <v>8326</v>
      </c>
      <c r="S2787" s="15">
        <f t="shared" si="186"/>
        <v>42517.003368055557</v>
      </c>
      <c r="T2787" s="15">
        <f t="shared" si="187"/>
        <v>42547.003368055557</v>
      </c>
    </row>
    <row r="2788" spans="1:20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1" t="s">
        <v>8313</v>
      </c>
      <c r="R2788" t="s">
        <v>8351</v>
      </c>
      <c r="S2788" s="15">
        <f t="shared" si="186"/>
        <v>41791.057314814818</v>
      </c>
      <c r="T2788" s="15">
        <f t="shared" si="187"/>
        <v>41835.21597222222</v>
      </c>
    </row>
    <row r="2789" spans="1:20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1" t="s">
        <v>8323</v>
      </c>
      <c r="R2789" t="s">
        <v>8326</v>
      </c>
      <c r="S2789" s="15">
        <f t="shared" si="186"/>
        <v>42041.205000000002</v>
      </c>
      <c r="T2789" s="15">
        <f t="shared" si="187"/>
        <v>42086.16333333333</v>
      </c>
    </row>
    <row r="2790" spans="1:20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1" t="s">
        <v>8316</v>
      </c>
      <c r="R2790" t="s">
        <v>8344</v>
      </c>
      <c r="S2790" s="15">
        <f t="shared" si="186"/>
        <v>42371.355729166666</v>
      </c>
      <c r="T2790" s="15">
        <f t="shared" si="187"/>
        <v>42400.178472222222</v>
      </c>
    </row>
    <row r="2791" spans="1:20" ht="48" x14ac:dyDescent="0.2">
      <c r="A2791">
        <v>1685</v>
      </c>
      <c r="B2791" s="9" t="s">
        <v>1686</v>
      </c>
      <c r="C2791" s="3" t="s">
        <v>5795</v>
      </c>
      <c r="D2791" s="5">
        <v>350</v>
      </c>
      <c r="E2791" s="7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 t="shared" si="184"/>
        <v>103</v>
      </c>
      <c r="P2791">
        <f t="shared" si="185"/>
        <v>24</v>
      </c>
      <c r="Q2791" s="11" t="s">
        <v>8327</v>
      </c>
      <c r="R2791" t="s">
        <v>8330</v>
      </c>
      <c r="S2791" s="15">
        <f t="shared" si="186"/>
        <v>42788.2502662037</v>
      </c>
      <c r="T2791" s="15">
        <f t="shared" si="187"/>
        <v>42818.208599537036</v>
      </c>
    </row>
    <row r="2792" spans="1:20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1" t="s">
        <v>8311</v>
      </c>
      <c r="R2792" t="s">
        <v>8352</v>
      </c>
      <c r="S2792" s="15">
        <f t="shared" si="186"/>
        <v>41614.563194444447</v>
      </c>
      <c r="T2792" s="15">
        <f t="shared" si="187"/>
        <v>41644.563194444447</v>
      </c>
    </row>
    <row r="2793" spans="1:20" ht="48" x14ac:dyDescent="0.2">
      <c r="A2793">
        <v>220</v>
      </c>
      <c r="B2793" s="9" t="s">
        <v>222</v>
      </c>
      <c r="C2793" s="3" t="s">
        <v>4330</v>
      </c>
      <c r="D2793" s="5">
        <v>50000</v>
      </c>
      <c r="E2793" s="7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 t="shared" si="184"/>
        <v>1</v>
      </c>
      <c r="P2793">
        <f t="shared" si="185"/>
        <v>120</v>
      </c>
      <c r="Q2793" s="11" t="s">
        <v>8321</v>
      </c>
      <c r="R2793" t="s">
        <v>8325</v>
      </c>
      <c r="S2793" s="15">
        <f t="shared" si="186"/>
        <v>42195.643865740742</v>
      </c>
      <c r="T2793" s="15">
        <f t="shared" si="187"/>
        <v>42236.837499999994</v>
      </c>
    </row>
    <row r="2794" spans="1:20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1" t="s">
        <v>8321</v>
      </c>
      <c r="R2794" t="s">
        <v>8337</v>
      </c>
      <c r="S2794" s="15">
        <f t="shared" si="186"/>
        <v>41933.586157407408</v>
      </c>
      <c r="T2794" s="15">
        <f t="shared" si="187"/>
        <v>41975.627824074079</v>
      </c>
    </row>
    <row r="2795" spans="1:20" ht="48" x14ac:dyDescent="0.2">
      <c r="A2795">
        <v>3740</v>
      </c>
      <c r="B2795" s="9" t="s">
        <v>3737</v>
      </c>
      <c r="C2795" s="3" t="s">
        <v>7850</v>
      </c>
      <c r="D2795" s="5">
        <v>2000</v>
      </c>
      <c r="E2795" s="7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184"/>
        <v>18</v>
      </c>
      <c r="P2795">
        <f t="shared" si="185"/>
        <v>25.57</v>
      </c>
      <c r="Q2795" s="11" t="s">
        <v>8323</v>
      </c>
      <c r="R2795" t="s">
        <v>8326</v>
      </c>
      <c r="S2795" s="15">
        <f t="shared" si="186"/>
        <v>41833.089756944442</v>
      </c>
      <c r="T2795" s="15">
        <f t="shared" si="187"/>
        <v>41863.079143518517</v>
      </c>
    </row>
    <row r="2796" spans="1:20" ht="48" x14ac:dyDescent="0.2">
      <c r="A2796">
        <v>2650</v>
      </c>
      <c r="B2796" s="9" t="s">
        <v>2650</v>
      </c>
      <c r="C2796" s="3" t="s">
        <v>6760</v>
      </c>
      <c r="D2796" s="5">
        <v>60000</v>
      </c>
      <c r="E2796" s="7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184"/>
        <v>1</v>
      </c>
      <c r="P2796">
        <f t="shared" si="185"/>
        <v>71.599999999999994</v>
      </c>
      <c r="Q2796" s="11" t="s">
        <v>8308</v>
      </c>
      <c r="R2796" t="s">
        <v>8315</v>
      </c>
      <c r="S2796" s="15">
        <f t="shared" si="186"/>
        <v>42695.624340277776</v>
      </c>
      <c r="T2796" s="15">
        <f t="shared" si="187"/>
        <v>42725.624340277776</v>
      </c>
    </row>
    <row r="2797" spans="1:20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1" t="s">
        <v>8323</v>
      </c>
      <c r="R2797" t="s">
        <v>8326</v>
      </c>
      <c r="S2797" s="15">
        <f t="shared" si="186"/>
        <v>42230.662731481483</v>
      </c>
      <c r="T2797" s="15">
        <f t="shared" si="187"/>
        <v>42245.165972222225</v>
      </c>
    </row>
    <row r="2798" spans="1:20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1" t="s">
        <v>8308</v>
      </c>
      <c r="R2798" t="s">
        <v>8315</v>
      </c>
      <c r="S2798" s="15">
        <f t="shared" si="186"/>
        <v>41989.913136574076</v>
      </c>
      <c r="T2798" s="15">
        <f t="shared" si="187"/>
        <v>42019.913136574076</v>
      </c>
    </row>
    <row r="2799" spans="1:20" ht="48" x14ac:dyDescent="0.2">
      <c r="A2799">
        <v>3787</v>
      </c>
      <c r="B2799" s="9" t="s">
        <v>3784</v>
      </c>
      <c r="C2799" s="3" t="s">
        <v>7897</v>
      </c>
      <c r="D2799" s="5">
        <v>350</v>
      </c>
      <c r="E2799" s="7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 t="shared" si="184"/>
        <v>100</v>
      </c>
      <c r="P2799">
        <f t="shared" si="185"/>
        <v>35.1</v>
      </c>
      <c r="Q2799" s="11" t="s">
        <v>8323</v>
      </c>
      <c r="R2799" t="s">
        <v>8335</v>
      </c>
      <c r="S2799" s="15">
        <f t="shared" si="186"/>
        <v>42167.534791666665</v>
      </c>
      <c r="T2799" s="15">
        <f t="shared" si="187"/>
        <v>42196.165972222225</v>
      </c>
    </row>
    <row r="2800" spans="1:20" ht="48" x14ac:dyDescent="0.2">
      <c r="A2800">
        <v>774</v>
      </c>
      <c r="B2800" s="9" t="s">
        <v>775</v>
      </c>
      <c r="C2800" s="3" t="s">
        <v>4884</v>
      </c>
      <c r="D2800" s="5">
        <v>500</v>
      </c>
      <c r="E2800" s="7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 t="shared" si="184"/>
        <v>70</v>
      </c>
      <c r="P2800">
        <f t="shared" si="185"/>
        <v>39</v>
      </c>
      <c r="Q2800" s="11" t="s">
        <v>8311</v>
      </c>
      <c r="R2800" t="s">
        <v>8352</v>
      </c>
      <c r="S2800" s="15">
        <f t="shared" si="186"/>
        <v>41663.780300925922</v>
      </c>
      <c r="T2800" s="15">
        <f t="shared" si="187"/>
        <v>41693.780300925922</v>
      </c>
    </row>
    <row r="2801" spans="1:20" ht="48" x14ac:dyDescent="0.2">
      <c r="A2801">
        <v>3423</v>
      </c>
      <c r="B2801" s="9" t="s">
        <v>3422</v>
      </c>
      <c r="C2801" s="3" t="s">
        <v>7533</v>
      </c>
      <c r="D2801" s="5">
        <v>250</v>
      </c>
      <c r="E2801" s="7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>
        <f t="shared" si="184"/>
        <v>140</v>
      </c>
      <c r="P2801">
        <f t="shared" si="185"/>
        <v>35</v>
      </c>
      <c r="Q2801" s="11" t="s">
        <v>8323</v>
      </c>
      <c r="R2801" t="s">
        <v>8326</v>
      </c>
      <c r="S2801" s="15">
        <f t="shared" si="186"/>
        <v>42088.911354166667</v>
      </c>
      <c r="T2801" s="15">
        <f t="shared" si="187"/>
        <v>42118.911354166667</v>
      </c>
    </row>
    <row r="2802" spans="1:20" ht="48" x14ac:dyDescent="0.2">
      <c r="A2802">
        <v>4081</v>
      </c>
      <c r="B2802" s="9" t="s">
        <v>4077</v>
      </c>
      <c r="C2802" s="3" t="s">
        <v>8184</v>
      </c>
      <c r="D2802" s="5">
        <v>2224</v>
      </c>
      <c r="E2802" s="7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 t="shared" si="184"/>
        <v>16</v>
      </c>
      <c r="P2802">
        <f t="shared" si="185"/>
        <v>29.17</v>
      </c>
      <c r="Q2802" s="11" t="s">
        <v>8323</v>
      </c>
      <c r="R2802" t="s">
        <v>8326</v>
      </c>
      <c r="S2802" s="15">
        <f t="shared" si="186"/>
        <v>42041.581307870365</v>
      </c>
      <c r="T2802" s="15">
        <f t="shared" si="187"/>
        <v>42071.539641203708</v>
      </c>
    </row>
    <row r="2803" spans="1:20" ht="48" x14ac:dyDescent="0.2">
      <c r="A2803">
        <v>1567</v>
      </c>
      <c r="B2803" s="9" t="s">
        <v>1568</v>
      </c>
      <c r="C2803" s="3" t="s">
        <v>5677</v>
      </c>
      <c r="D2803" s="5">
        <v>8500</v>
      </c>
      <c r="E2803" s="7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>
        <f t="shared" si="184"/>
        <v>4</v>
      </c>
      <c r="P2803">
        <f t="shared" si="185"/>
        <v>26.92</v>
      </c>
      <c r="Q2803" s="11" t="s">
        <v>8311</v>
      </c>
      <c r="R2803" t="s">
        <v>8349</v>
      </c>
      <c r="S2803" s="15">
        <f t="shared" si="186"/>
        <v>41671.936863425923</v>
      </c>
      <c r="T2803" s="15">
        <f t="shared" si="187"/>
        <v>41687</v>
      </c>
    </row>
    <row r="2804" spans="1:20" ht="48" x14ac:dyDescent="0.2">
      <c r="A2804">
        <v>629</v>
      </c>
      <c r="B2804" s="9" t="s">
        <v>630</v>
      </c>
      <c r="C2804" s="3" t="s">
        <v>4739</v>
      </c>
      <c r="D2804" s="5">
        <v>200000</v>
      </c>
      <c r="E2804" s="7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184"/>
        <v>0</v>
      </c>
      <c r="P2804">
        <f t="shared" si="185"/>
        <v>116.67</v>
      </c>
      <c r="Q2804" s="11" t="s">
        <v>8308</v>
      </c>
      <c r="R2804" t="s">
        <v>8342</v>
      </c>
      <c r="S2804" s="15">
        <f t="shared" si="186"/>
        <v>42474.637824074074</v>
      </c>
      <c r="T2804" s="15">
        <f t="shared" si="187"/>
        <v>42504.637824074074</v>
      </c>
    </row>
    <row r="2805" spans="1:20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1" t="s">
        <v>8308</v>
      </c>
      <c r="R2805" t="s">
        <v>8342</v>
      </c>
      <c r="S2805" s="15">
        <f t="shared" si="186"/>
        <v>41963.050127314811</v>
      </c>
      <c r="T2805" s="15">
        <f t="shared" si="187"/>
        <v>42022.05</v>
      </c>
    </row>
    <row r="2806" spans="1:20" ht="48" x14ac:dyDescent="0.2">
      <c r="A2806">
        <v>930</v>
      </c>
      <c r="B2806" s="9" t="s">
        <v>931</v>
      </c>
      <c r="C2806" s="3" t="s">
        <v>5040</v>
      </c>
      <c r="D2806" s="5">
        <v>900</v>
      </c>
      <c r="E2806" s="7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 t="shared" si="184"/>
        <v>38</v>
      </c>
      <c r="P2806">
        <f t="shared" si="185"/>
        <v>69</v>
      </c>
      <c r="Q2806" s="11" t="s">
        <v>8327</v>
      </c>
      <c r="R2806" t="s">
        <v>8350</v>
      </c>
      <c r="S2806" s="15">
        <f t="shared" si="186"/>
        <v>40312.915578703702</v>
      </c>
      <c r="T2806" s="15">
        <f t="shared" si="187"/>
        <v>40354.897222222222</v>
      </c>
    </row>
    <row r="2807" spans="1:20" ht="48" x14ac:dyDescent="0.2">
      <c r="A2807">
        <v>189</v>
      </c>
      <c r="B2807" s="9" t="s">
        <v>191</v>
      </c>
      <c r="C2807" s="3" t="s">
        <v>4299</v>
      </c>
      <c r="D2807" s="5">
        <v>500000</v>
      </c>
      <c r="E2807" s="7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 t="shared" si="184"/>
        <v>0</v>
      </c>
      <c r="P2807">
        <f t="shared" si="185"/>
        <v>69</v>
      </c>
      <c r="Q2807" s="11" t="s">
        <v>8321</v>
      </c>
      <c r="R2807" t="s">
        <v>8325</v>
      </c>
      <c r="S2807" s="15">
        <f t="shared" si="186"/>
        <v>42556.690706018519</v>
      </c>
      <c r="T2807" s="15">
        <f t="shared" si="187"/>
        <v>42616.690706018519</v>
      </c>
    </row>
    <row r="2808" spans="1:20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1" t="s">
        <v>8308</v>
      </c>
      <c r="R2808" t="s">
        <v>8342</v>
      </c>
      <c r="S2808" s="15">
        <f t="shared" si="186"/>
        <v>42532.774745370371</v>
      </c>
      <c r="T2808" s="15">
        <f t="shared" si="187"/>
        <v>42552.774745370371</v>
      </c>
    </row>
    <row r="2809" spans="1:20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1" t="s">
        <v>8323</v>
      </c>
      <c r="R2809" t="s">
        <v>8326</v>
      </c>
      <c r="S2809" s="15">
        <f t="shared" si="186"/>
        <v>41918.880833333329</v>
      </c>
      <c r="T2809" s="15">
        <f t="shared" si="187"/>
        <v>41946</v>
      </c>
    </row>
    <row r="2810" spans="1:20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1" t="s">
        <v>8321</v>
      </c>
      <c r="R2810" t="s">
        <v>8337</v>
      </c>
      <c r="S2810" s="15">
        <f t="shared" si="186"/>
        <v>42200.542268518519</v>
      </c>
      <c r="T2810" s="15">
        <f t="shared" si="187"/>
        <v>42227.542268518519</v>
      </c>
    </row>
    <row r="2811" spans="1:20" ht="48" x14ac:dyDescent="0.2">
      <c r="A2811">
        <v>1776</v>
      </c>
      <c r="B2811" s="9" t="s">
        <v>1777</v>
      </c>
      <c r="C2811" s="3" t="s">
        <v>5886</v>
      </c>
      <c r="D2811" s="5">
        <v>5000</v>
      </c>
      <c r="E2811" s="7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>
        <f t="shared" si="184"/>
        <v>7</v>
      </c>
      <c r="P2811">
        <f t="shared" si="185"/>
        <v>83.75</v>
      </c>
      <c r="Q2811" s="11" t="s">
        <v>8313</v>
      </c>
      <c r="R2811" t="s">
        <v>8314</v>
      </c>
      <c r="S2811" s="15">
        <f t="shared" si="186"/>
        <v>41905.95684027778</v>
      </c>
      <c r="T2811" s="15">
        <f t="shared" si="187"/>
        <v>41941.95684027778</v>
      </c>
    </row>
    <row r="2812" spans="1:20" ht="48" x14ac:dyDescent="0.2">
      <c r="A2812">
        <v>504</v>
      </c>
      <c r="B2812" s="9" t="s">
        <v>505</v>
      </c>
      <c r="C2812" s="3" t="s">
        <v>4614</v>
      </c>
      <c r="D2812" s="5">
        <v>24500</v>
      </c>
      <c r="E2812" s="7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 t="shared" si="184"/>
        <v>1</v>
      </c>
      <c r="P2812">
        <f t="shared" si="185"/>
        <v>67</v>
      </c>
      <c r="Q2812" s="11" t="s">
        <v>8321</v>
      </c>
      <c r="R2812" t="s">
        <v>8339</v>
      </c>
      <c r="S2812" s="15">
        <f t="shared" si="186"/>
        <v>40949.98364583333</v>
      </c>
      <c r="T2812" s="15">
        <f t="shared" si="187"/>
        <v>41009.941979166666</v>
      </c>
    </row>
    <row r="2813" spans="1:20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4"/>
        <v>1</v>
      </c>
      <c r="P2813">
        <f t="shared" si="185"/>
        <v>55.83</v>
      </c>
      <c r="Q2813" s="11" t="s">
        <v>8319</v>
      </c>
      <c r="R2813" t="s">
        <v>8345</v>
      </c>
      <c r="S2813" s="15">
        <f t="shared" si="186"/>
        <v>42536.862800925926</v>
      </c>
      <c r="T2813" s="15">
        <f t="shared" si="187"/>
        <v>42566.862800925926</v>
      </c>
    </row>
    <row r="2814" spans="1:20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4"/>
        <v>0</v>
      </c>
      <c r="P2814">
        <f t="shared" si="185"/>
        <v>55.83</v>
      </c>
      <c r="Q2814" s="11" t="s">
        <v>8323</v>
      </c>
      <c r="R2814" t="s">
        <v>8324</v>
      </c>
      <c r="S2814" s="15">
        <f t="shared" si="186"/>
        <v>42245.274699074071</v>
      </c>
      <c r="T2814" s="15">
        <f t="shared" si="187"/>
        <v>42275.274699074071</v>
      </c>
    </row>
    <row r="2815" spans="1:20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1" t="s">
        <v>8323</v>
      </c>
      <c r="R2815" t="s">
        <v>8324</v>
      </c>
      <c r="S2815" s="15">
        <f t="shared" si="186"/>
        <v>42690.733437499999</v>
      </c>
      <c r="T2815" s="15">
        <f t="shared" si="187"/>
        <v>42711.733437499999</v>
      </c>
    </row>
    <row r="2816" spans="1:20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1" t="s">
        <v>8327</v>
      </c>
      <c r="R2816" t="s">
        <v>8350</v>
      </c>
      <c r="S2816" s="15">
        <f t="shared" si="186"/>
        <v>41934.959756944445</v>
      </c>
      <c r="T2816" s="15">
        <f t="shared" si="187"/>
        <v>41965.001423611116</v>
      </c>
    </row>
    <row r="2817" spans="1:20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1" t="s">
        <v>8327</v>
      </c>
      <c r="R2817" t="s">
        <v>8350</v>
      </c>
      <c r="S2817" s="15">
        <f t="shared" si="186"/>
        <v>41288.942928240744</v>
      </c>
      <c r="T2817" s="15">
        <f t="shared" si="187"/>
        <v>41318.942928240744</v>
      </c>
    </row>
    <row r="2818" spans="1:20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4"/>
        <v>11</v>
      </c>
      <c r="P2818">
        <f t="shared" si="185"/>
        <v>81.58</v>
      </c>
      <c r="Q2818" s="11" t="s">
        <v>8308</v>
      </c>
      <c r="R2818" t="s">
        <v>8342</v>
      </c>
      <c r="S2818" s="15">
        <f t="shared" si="186"/>
        <v>42318.925532407404</v>
      </c>
      <c r="T2818" s="15">
        <f t="shared" si="187"/>
        <v>42348.925532407404</v>
      </c>
    </row>
    <row r="2819" spans="1:20" ht="48" x14ac:dyDescent="0.2">
      <c r="A2819">
        <v>1154</v>
      </c>
      <c r="B2819" s="9" t="s">
        <v>1155</v>
      </c>
      <c r="C2819" s="3" t="s">
        <v>5264</v>
      </c>
      <c r="D2819" s="5">
        <v>5000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>
        <f t="shared" ref="O2819:O2882" si="188">ROUND(E2819/D2819*100,0)</f>
        <v>7</v>
      </c>
      <c r="P2819">
        <f t="shared" ref="P2819:P2882" si="189">IFERROR(ROUND(E2819/L2819,2),0)</f>
        <v>108.33</v>
      </c>
      <c r="Q2819" s="11" t="s">
        <v>8319</v>
      </c>
      <c r="R2819" t="s">
        <v>8345</v>
      </c>
      <c r="S2819" s="15">
        <f t="shared" ref="S2819:S2882" si="190">(((J2819/60)/60)/24)+DATE(1970,1,1)</f>
        <v>42223.108865740738</v>
      </c>
      <c r="T2819" s="15">
        <f t="shared" ref="T2819:T2882" si="191">(((I2819/60)/60)/24)+DATE(1970,1,1)</f>
        <v>42253.108865740738</v>
      </c>
    </row>
    <row r="2820" spans="1:20" ht="48" x14ac:dyDescent="0.2">
      <c r="A2820">
        <v>871</v>
      </c>
      <c r="B2820" s="9" t="s">
        <v>872</v>
      </c>
      <c r="C2820" s="3" t="s">
        <v>4981</v>
      </c>
      <c r="D2820" s="5">
        <v>6000</v>
      </c>
      <c r="E2820" s="7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>
        <f t="shared" si="188"/>
        <v>5</v>
      </c>
      <c r="P2820">
        <f t="shared" si="189"/>
        <v>27.08</v>
      </c>
      <c r="Q2820" s="11" t="s">
        <v>8327</v>
      </c>
      <c r="R2820" t="s">
        <v>8350</v>
      </c>
      <c r="S2820" s="15">
        <f t="shared" si="190"/>
        <v>41577.561284722222</v>
      </c>
      <c r="T2820" s="15">
        <f t="shared" si="191"/>
        <v>41607.602951388886</v>
      </c>
    </row>
    <row r="2821" spans="1:20" ht="48" x14ac:dyDescent="0.2">
      <c r="A2821">
        <v>168</v>
      </c>
      <c r="B2821" s="9" t="s">
        <v>170</v>
      </c>
      <c r="C2821" s="3" t="s">
        <v>4278</v>
      </c>
      <c r="D2821" s="5">
        <v>8000</v>
      </c>
      <c r="E2821" s="7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>
        <f t="shared" si="188"/>
        <v>4</v>
      </c>
      <c r="P2821">
        <f t="shared" si="189"/>
        <v>108.33</v>
      </c>
      <c r="Q2821" s="11" t="s">
        <v>8321</v>
      </c>
      <c r="R2821" t="s">
        <v>8325</v>
      </c>
      <c r="S2821" s="15">
        <f t="shared" si="190"/>
        <v>42052.83530092593</v>
      </c>
      <c r="T2821" s="15">
        <f t="shared" si="191"/>
        <v>42082.793634259258</v>
      </c>
    </row>
    <row r="2822" spans="1:20" ht="48" x14ac:dyDescent="0.2">
      <c r="A2822">
        <v>170</v>
      </c>
      <c r="B2822" s="9" t="s">
        <v>172</v>
      </c>
      <c r="C2822" s="3" t="s">
        <v>4280</v>
      </c>
      <c r="D2822" s="5">
        <v>10000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>
        <f t="shared" si="188"/>
        <v>3</v>
      </c>
      <c r="P2822">
        <f t="shared" si="189"/>
        <v>32.5</v>
      </c>
      <c r="Q2822" s="11" t="s">
        <v>8321</v>
      </c>
      <c r="R2822" t="s">
        <v>8325</v>
      </c>
      <c r="S2822" s="15">
        <f t="shared" si="190"/>
        <v>42216.977812500001</v>
      </c>
      <c r="T2822" s="15">
        <f t="shared" si="191"/>
        <v>42246.227777777778</v>
      </c>
    </row>
    <row r="2823" spans="1:20" ht="48" x14ac:dyDescent="0.2">
      <c r="A2823">
        <v>3835</v>
      </c>
      <c r="B2823" s="9" t="s">
        <v>3832</v>
      </c>
      <c r="C2823" s="3" t="s">
        <v>7944</v>
      </c>
      <c r="D2823" s="5">
        <v>200</v>
      </c>
      <c r="E2823" s="7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 t="shared" si="188"/>
        <v>160</v>
      </c>
      <c r="P2823">
        <f t="shared" si="189"/>
        <v>40</v>
      </c>
      <c r="Q2823" s="11" t="s">
        <v>8323</v>
      </c>
      <c r="R2823" t="s">
        <v>8326</v>
      </c>
      <c r="S2823" s="15">
        <f t="shared" si="190"/>
        <v>42460.94222222222</v>
      </c>
      <c r="T2823" s="15">
        <f t="shared" si="191"/>
        <v>42481.94222222222</v>
      </c>
    </row>
    <row r="2824" spans="1:20" ht="48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88"/>
        <v>32</v>
      </c>
      <c r="P2824">
        <f t="shared" si="189"/>
        <v>29.09</v>
      </c>
      <c r="Q2824" s="11" t="s">
        <v>8323</v>
      </c>
      <c r="R2824" t="s">
        <v>8326</v>
      </c>
      <c r="S2824" s="15">
        <f t="shared" si="190"/>
        <v>42493.546851851846</v>
      </c>
      <c r="T2824" s="15">
        <f t="shared" si="191"/>
        <v>42523.546851851846</v>
      </c>
    </row>
    <row r="2825" spans="1:20" ht="32" x14ac:dyDescent="0.2">
      <c r="A2825">
        <v>1412</v>
      </c>
      <c r="B2825" s="9" t="s">
        <v>1413</v>
      </c>
      <c r="C2825" s="3" t="s">
        <v>5522</v>
      </c>
      <c r="D2825" s="5">
        <v>7000</v>
      </c>
      <c r="E2825" s="7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188"/>
        <v>5</v>
      </c>
      <c r="P2825">
        <f t="shared" si="189"/>
        <v>24.62</v>
      </c>
      <c r="Q2825" s="11" t="s">
        <v>8311</v>
      </c>
      <c r="R2825" t="s">
        <v>8348</v>
      </c>
      <c r="S2825" s="15">
        <f t="shared" si="190"/>
        <v>41947.063645833332</v>
      </c>
      <c r="T2825" s="15">
        <f t="shared" si="191"/>
        <v>41977.063645833332</v>
      </c>
    </row>
    <row r="2826" spans="1:20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1" t="s">
        <v>8327</v>
      </c>
      <c r="R2826" t="s">
        <v>8329</v>
      </c>
      <c r="S2826" s="15">
        <f t="shared" si="190"/>
        <v>42194.751678240747</v>
      </c>
      <c r="T2826" s="15">
        <f t="shared" si="191"/>
        <v>42208.751678240747</v>
      </c>
    </row>
    <row r="2827" spans="1:20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1" t="s">
        <v>8323</v>
      </c>
      <c r="R2827" t="s">
        <v>8326</v>
      </c>
      <c r="S2827" s="15">
        <f t="shared" si="190"/>
        <v>42278.664965277778</v>
      </c>
      <c r="T2827" s="15">
        <f t="shared" si="191"/>
        <v>42308.664965277778</v>
      </c>
    </row>
    <row r="2828" spans="1:20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1" t="s">
        <v>8323</v>
      </c>
      <c r="R2828" t="s">
        <v>8326</v>
      </c>
      <c r="S2828" s="15">
        <f t="shared" si="190"/>
        <v>41921.279976851853</v>
      </c>
      <c r="T2828" s="15">
        <f t="shared" si="191"/>
        <v>41939.125</v>
      </c>
    </row>
    <row r="2829" spans="1:20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1" t="s">
        <v>8323</v>
      </c>
      <c r="R2829" t="s">
        <v>8326</v>
      </c>
      <c r="S2829" s="15">
        <f t="shared" si="190"/>
        <v>41858.007071759261</v>
      </c>
      <c r="T2829" s="15">
        <f t="shared" si="191"/>
        <v>41888.007071759261</v>
      </c>
    </row>
    <row r="2830" spans="1:20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8"/>
        <v>103</v>
      </c>
      <c r="P2830">
        <f t="shared" si="189"/>
        <v>28.18</v>
      </c>
      <c r="Q2830" s="11" t="s">
        <v>8327</v>
      </c>
      <c r="R2830" t="s">
        <v>8331</v>
      </c>
      <c r="S2830" s="15">
        <f t="shared" si="190"/>
        <v>40927.473460648151</v>
      </c>
      <c r="T2830" s="15">
        <f t="shared" si="191"/>
        <v>40953.825694444444</v>
      </c>
    </row>
    <row r="2831" spans="1:20" ht="32" x14ac:dyDescent="0.2">
      <c r="A2831">
        <v>2740</v>
      </c>
      <c r="B2831" s="9" t="s">
        <v>2740</v>
      </c>
      <c r="C2831" s="3" t="s">
        <v>6850</v>
      </c>
      <c r="D2831" s="5">
        <v>300</v>
      </c>
      <c r="E2831" s="7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 t="shared" si="188"/>
        <v>103</v>
      </c>
      <c r="P2831">
        <f t="shared" si="189"/>
        <v>18.239999999999998</v>
      </c>
      <c r="Q2831" s="11" t="s">
        <v>8308</v>
      </c>
      <c r="R2831" t="s">
        <v>8309</v>
      </c>
      <c r="S2831" s="15">
        <f t="shared" si="190"/>
        <v>42045.031851851847</v>
      </c>
      <c r="T2831" s="15">
        <f t="shared" si="191"/>
        <v>42074.99018518519</v>
      </c>
    </row>
    <row r="2832" spans="1:20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8"/>
        <v>1</v>
      </c>
      <c r="P2832">
        <f t="shared" si="189"/>
        <v>34.44</v>
      </c>
      <c r="Q2832" s="11" t="s">
        <v>8319</v>
      </c>
      <c r="R2832" t="s">
        <v>8345</v>
      </c>
      <c r="S2832" s="15">
        <f t="shared" si="190"/>
        <v>41909.892453703702</v>
      </c>
      <c r="T2832" s="15">
        <f t="shared" si="191"/>
        <v>41939.892453703702</v>
      </c>
    </row>
    <row r="2833" spans="1:20" ht="32" x14ac:dyDescent="0.2">
      <c r="A2833">
        <v>2122</v>
      </c>
      <c r="B2833" s="9" t="s">
        <v>2123</v>
      </c>
      <c r="C2833" s="3" t="s">
        <v>6232</v>
      </c>
      <c r="D2833" s="5">
        <v>80000</v>
      </c>
      <c r="E2833" s="7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 t="shared" si="188"/>
        <v>0</v>
      </c>
      <c r="P2833">
        <f t="shared" si="189"/>
        <v>103.33</v>
      </c>
      <c r="Q2833" s="11" t="s">
        <v>8316</v>
      </c>
      <c r="R2833" t="s">
        <v>8334</v>
      </c>
      <c r="S2833" s="15">
        <f t="shared" si="190"/>
        <v>42712.300567129627</v>
      </c>
      <c r="T2833" s="15">
        <f t="shared" si="191"/>
        <v>42742.300567129627</v>
      </c>
    </row>
    <row r="2834" spans="1:20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1" t="s">
        <v>8308</v>
      </c>
      <c r="R2834" t="s">
        <v>8310</v>
      </c>
      <c r="S2834" s="15">
        <f t="shared" si="190"/>
        <v>41857.854189814818</v>
      </c>
      <c r="T2834" s="15">
        <f t="shared" si="191"/>
        <v>41887.854189814818</v>
      </c>
    </row>
    <row r="2835" spans="1:20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1" t="s">
        <v>8327</v>
      </c>
      <c r="R2835" t="s">
        <v>8328</v>
      </c>
      <c r="S2835" s="15">
        <f t="shared" si="190"/>
        <v>40759.860532407409</v>
      </c>
      <c r="T2835" s="15">
        <f t="shared" si="191"/>
        <v>40792.860532407409</v>
      </c>
    </row>
    <row r="2836" spans="1:20" ht="48" x14ac:dyDescent="0.2">
      <c r="A2836">
        <v>1923</v>
      </c>
      <c r="B2836" s="9" t="s">
        <v>1924</v>
      </c>
      <c r="C2836" s="3" t="s">
        <v>6033</v>
      </c>
      <c r="D2836" s="5">
        <v>125</v>
      </c>
      <c r="E2836" s="7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 t="shared" si="188"/>
        <v>241</v>
      </c>
      <c r="P2836">
        <f t="shared" si="189"/>
        <v>23.15</v>
      </c>
      <c r="Q2836" s="11" t="s">
        <v>8327</v>
      </c>
      <c r="R2836" t="s">
        <v>8328</v>
      </c>
      <c r="S2836" s="15">
        <f t="shared" si="190"/>
        <v>40772.848749999997</v>
      </c>
      <c r="T2836" s="15">
        <f t="shared" si="191"/>
        <v>40813.207638888889</v>
      </c>
    </row>
    <row r="2837" spans="1:20" ht="32" x14ac:dyDescent="0.2">
      <c r="A2837">
        <v>1849</v>
      </c>
      <c r="B2837" s="9" t="s">
        <v>1850</v>
      </c>
      <c r="C2837" s="3" t="s">
        <v>5959</v>
      </c>
      <c r="D2837" s="5">
        <v>300</v>
      </c>
      <c r="E2837" s="7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 t="shared" si="188"/>
        <v>100</v>
      </c>
      <c r="P2837">
        <f t="shared" si="189"/>
        <v>37.630000000000003</v>
      </c>
      <c r="Q2837" s="11" t="s">
        <v>8327</v>
      </c>
      <c r="R2837" t="s">
        <v>8331</v>
      </c>
      <c r="S2837" s="15">
        <f t="shared" si="190"/>
        <v>41169.845590277779</v>
      </c>
      <c r="T2837" s="15">
        <f t="shared" si="191"/>
        <v>41199.845590277779</v>
      </c>
    </row>
    <row r="2838" spans="1:20" ht="48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88"/>
        <v>12</v>
      </c>
      <c r="P2838">
        <f t="shared" si="189"/>
        <v>75.25</v>
      </c>
      <c r="Q2838" s="11" t="s">
        <v>8323</v>
      </c>
      <c r="R2838" t="s">
        <v>8326</v>
      </c>
      <c r="S2838" s="15">
        <f t="shared" si="190"/>
        <v>41869.798726851855</v>
      </c>
      <c r="T2838" s="15">
        <f t="shared" si="191"/>
        <v>41929.798726851855</v>
      </c>
    </row>
    <row r="2839" spans="1:20" ht="48" x14ac:dyDescent="0.2">
      <c r="A2839">
        <v>588</v>
      </c>
      <c r="B2839" s="9" t="s">
        <v>589</v>
      </c>
      <c r="C2839" s="3" t="s">
        <v>4698</v>
      </c>
      <c r="D2839" s="5">
        <v>9000</v>
      </c>
      <c r="E2839" s="7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>
        <f t="shared" si="188"/>
        <v>3</v>
      </c>
      <c r="P2839">
        <f t="shared" si="189"/>
        <v>150.5</v>
      </c>
      <c r="Q2839" s="11" t="s">
        <v>8308</v>
      </c>
      <c r="R2839" t="s">
        <v>8342</v>
      </c>
      <c r="S2839" s="15">
        <f t="shared" si="190"/>
        <v>42631.769513888896</v>
      </c>
      <c r="T2839" s="15">
        <f t="shared" si="191"/>
        <v>42691.811180555553</v>
      </c>
    </row>
    <row r="2840" spans="1:20" ht="48" x14ac:dyDescent="0.2">
      <c r="A2840">
        <v>421</v>
      </c>
      <c r="B2840" s="9" t="s">
        <v>422</v>
      </c>
      <c r="C2840" s="3" t="s">
        <v>4531</v>
      </c>
      <c r="D2840" s="5">
        <v>15000</v>
      </c>
      <c r="E2840" s="7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 t="shared" si="188"/>
        <v>2</v>
      </c>
      <c r="P2840">
        <f t="shared" si="189"/>
        <v>50.17</v>
      </c>
      <c r="Q2840" s="11" t="s">
        <v>8321</v>
      </c>
      <c r="R2840" t="s">
        <v>8339</v>
      </c>
      <c r="S2840" s="15">
        <f t="shared" si="190"/>
        <v>42177.491388888884</v>
      </c>
      <c r="T2840" s="15">
        <f t="shared" si="191"/>
        <v>42237.491388888884</v>
      </c>
    </row>
    <row r="2841" spans="1:20" ht="48" x14ac:dyDescent="0.2">
      <c r="A2841">
        <v>848</v>
      </c>
      <c r="B2841" s="9" t="s">
        <v>849</v>
      </c>
      <c r="C2841" s="3" t="s">
        <v>4958</v>
      </c>
      <c r="D2841" s="5">
        <v>300</v>
      </c>
      <c r="E2841" s="7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 t="shared" si="188"/>
        <v>100</v>
      </c>
      <c r="P2841">
        <f t="shared" si="189"/>
        <v>18.75</v>
      </c>
      <c r="Q2841" s="11" t="s">
        <v>8327</v>
      </c>
      <c r="R2841" t="s">
        <v>8336</v>
      </c>
      <c r="S2841" s="15">
        <f t="shared" si="190"/>
        <v>42078.792048611111</v>
      </c>
      <c r="T2841" s="15">
        <f t="shared" si="191"/>
        <v>42108.792048611111</v>
      </c>
    </row>
    <row r="2842" spans="1:20" ht="48" x14ac:dyDescent="0.2">
      <c r="A2842">
        <v>853</v>
      </c>
      <c r="B2842" s="9" t="s">
        <v>854</v>
      </c>
      <c r="C2842" s="3" t="s">
        <v>4963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>
        <f t="shared" si="188"/>
        <v>100</v>
      </c>
      <c r="P2842">
        <f t="shared" si="189"/>
        <v>30</v>
      </c>
      <c r="Q2842" s="11" t="s">
        <v>8327</v>
      </c>
      <c r="R2842" t="s">
        <v>8336</v>
      </c>
      <c r="S2842" s="15">
        <f t="shared" si="190"/>
        <v>42021.832280092596</v>
      </c>
      <c r="T2842" s="15">
        <f t="shared" si="191"/>
        <v>42051.832280092596</v>
      </c>
    </row>
    <row r="2843" spans="1:20" ht="32" x14ac:dyDescent="0.2">
      <c r="A2843">
        <v>1822</v>
      </c>
      <c r="B2843" s="9" t="s">
        <v>1823</v>
      </c>
      <c r="C2843" s="3" t="s">
        <v>5932</v>
      </c>
      <c r="D2843" s="5">
        <v>300</v>
      </c>
      <c r="E2843" s="7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 t="shared" si="188"/>
        <v>100</v>
      </c>
      <c r="P2843">
        <f t="shared" si="189"/>
        <v>27.27</v>
      </c>
      <c r="Q2843" s="11" t="s">
        <v>8327</v>
      </c>
      <c r="R2843" t="s">
        <v>8331</v>
      </c>
      <c r="S2843" s="15">
        <f t="shared" si="190"/>
        <v>41634.797013888885</v>
      </c>
      <c r="T2843" s="15">
        <f t="shared" si="191"/>
        <v>41670.792361111111</v>
      </c>
    </row>
    <row r="2844" spans="1:20" ht="48" x14ac:dyDescent="0.2">
      <c r="A2844">
        <v>2112</v>
      </c>
      <c r="B2844" s="9" t="s">
        <v>2113</v>
      </c>
      <c r="C2844" s="3" t="s">
        <v>6222</v>
      </c>
      <c r="D2844" s="5">
        <v>300</v>
      </c>
      <c r="E2844" s="7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 t="shared" si="188"/>
        <v>100</v>
      </c>
      <c r="P2844">
        <f t="shared" si="189"/>
        <v>27.27</v>
      </c>
      <c r="Q2844" s="11" t="s">
        <v>8327</v>
      </c>
      <c r="R2844" t="s">
        <v>8328</v>
      </c>
      <c r="S2844" s="15">
        <f t="shared" si="190"/>
        <v>41365.928159722222</v>
      </c>
      <c r="T2844" s="15">
        <f t="shared" si="191"/>
        <v>41379.928159722222</v>
      </c>
    </row>
    <row r="2845" spans="1:20" ht="48" x14ac:dyDescent="0.2">
      <c r="A2845">
        <v>2923</v>
      </c>
      <c r="B2845" s="9" t="s">
        <v>2923</v>
      </c>
      <c r="C2845" s="3" t="s">
        <v>7033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>
        <f t="shared" si="188"/>
        <v>100</v>
      </c>
      <c r="P2845">
        <f t="shared" si="189"/>
        <v>30</v>
      </c>
      <c r="Q2845" s="11" t="s">
        <v>8323</v>
      </c>
      <c r="R2845" t="s">
        <v>8335</v>
      </c>
      <c r="S2845" s="15">
        <f t="shared" si="190"/>
        <v>42013.15253472222</v>
      </c>
      <c r="T2845" s="15">
        <f t="shared" si="191"/>
        <v>42028.125</v>
      </c>
    </row>
    <row r="2846" spans="1:20" ht="32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88"/>
        <v>60</v>
      </c>
      <c r="P2846">
        <f t="shared" si="189"/>
        <v>60</v>
      </c>
      <c r="Q2846" s="11" t="s">
        <v>8323</v>
      </c>
      <c r="R2846" t="s">
        <v>8326</v>
      </c>
      <c r="S2846" s="15">
        <f t="shared" si="190"/>
        <v>42305.670914351853</v>
      </c>
      <c r="T2846" s="15">
        <f t="shared" si="191"/>
        <v>42339.249305555553</v>
      </c>
    </row>
    <row r="2847" spans="1:20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8"/>
        <v>50</v>
      </c>
      <c r="P2847">
        <f t="shared" si="189"/>
        <v>60</v>
      </c>
      <c r="Q2847" s="11" t="s">
        <v>8323</v>
      </c>
      <c r="R2847" t="s">
        <v>8326</v>
      </c>
      <c r="S2847" s="15">
        <f t="shared" si="190"/>
        <v>42370.007766203707</v>
      </c>
      <c r="T2847" s="15">
        <f t="shared" si="191"/>
        <v>42398.981944444444</v>
      </c>
    </row>
    <row r="2848" spans="1:20" ht="48" x14ac:dyDescent="0.2">
      <c r="A2848">
        <v>3101</v>
      </c>
      <c r="B2848" s="9" t="s">
        <v>3101</v>
      </c>
      <c r="C2848" s="3" t="s">
        <v>7211</v>
      </c>
      <c r="D2848" s="5">
        <v>2500</v>
      </c>
      <c r="E2848" s="7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 t="shared" si="188"/>
        <v>12</v>
      </c>
      <c r="P2848">
        <f t="shared" si="189"/>
        <v>25</v>
      </c>
      <c r="Q2848" s="11" t="s">
        <v>8323</v>
      </c>
      <c r="R2848" t="s">
        <v>8324</v>
      </c>
      <c r="S2848" s="15">
        <f t="shared" si="190"/>
        <v>42171.383530092593</v>
      </c>
      <c r="T2848" s="15">
        <f t="shared" si="191"/>
        <v>42201.330555555556</v>
      </c>
    </row>
    <row r="2849" spans="1:20" ht="48" x14ac:dyDescent="0.2">
      <c r="A2849">
        <v>2343</v>
      </c>
      <c r="B2849" s="9" t="s">
        <v>2344</v>
      </c>
      <c r="C2849" s="3" t="s">
        <v>6453</v>
      </c>
      <c r="D2849" s="5">
        <v>10000</v>
      </c>
      <c r="E2849" s="7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 t="shared" si="188"/>
        <v>3</v>
      </c>
      <c r="P2849">
        <f t="shared" si="189"/>
        <v>300</v>
      </c>
      <c r="Q2849" s="11" t="s">
        <v>8308</v>
      </c>
      <c r="R2849" t="s">
        <v>8342</v>
      </c>
      <c r="S2849" s="15">
        <f t="shared" si="190"/>
        <v>42327.825289351851</v>
      </c>
      <c r="T2849" s="15">
        <f t="shared" si="191"/>
        <v>42377.82430555555</v>
      </c>
    </row>
    <row r="2850" spans="1:20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8"/>
        <v>3</v>
      </c>
      <c r="P2850">
        <f t="shared" si="189"/>
        <v>300</v>
      </c>
      <c r="Q2850" s="11" t="s">
        <v>8323</v>
      </c>
      <c r="R2850" t="s">
        <v>8324</v>
      </c>
      <c r="S2850" s="15">
        <f t="shared" si="190"/>
        <v>42496.447071759263</v>
      </c>
      <c r="T2850" s="15">
        <f t="shared" si="191"/>
        <v>42526.447071759263</v>
      </c>
    </row>
    <row r="2851" spans="1:20" ht="48" x14ac:dyDescent="0.2">
      <c r="A2851">
        <v>620</v>
      </c>
      <c r="B2851" s="9" t="s">
        <v>621</v>
      </c>
      <c r="C2851" s="3" t="s">
        <v>4730</v>
      </c>
      <c r="D2851" s="5">
        <v>30000</v>
      </c>
      <c r="E2851" s="7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 t="shared" si="188"/>
        <v>1</v>
      </c>
      <c r="P2851">
        <f t="shared" si="189"/>
        <v>300</v>
      </c>
      <c r="Q2851" s="11" t="s">
        <v>8308</v>
      </c>
      <c r="R2851" t="s">
        <v>8342</v>
      </c>
      <c r="S2851" s="15">
        <f t="shared" si="190"/>
        <v>41831.716874999998</v>
      </c>
      <c r="T2851" s="15">
        <f t="shared" si="191"/>
        <v>41876.716874999998</v>
      </c>
    </row>
    <row r="2852" spans="1:20" ht="48" x14ac:dyDescent="0.2">
      <c r="A2852">
        <v>965</v>
      </c>
      <c r="B2852" s="9" t="s">
        <v>966</v>
      </c>
      <c r="C2852" s="3" t="s">
        <v>5075</v>
      </c>
      <c r="D2852" s="5">
        <v>25000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>
        <f t="shared" si="188"/>
        <v>1</v>
      </c>
      <c r="P2852">
        <f t="shared" si="189"/>
        <v>49.67</v>
      </c>
      <c r="Q2852" s="11" t="s">
        <v>8308</v>
      </c>
      <c r="R2852" t="s">
        <v>8310</v>
      </c>
      <c r="S2852" s="15">
        <f t="shared" si="190"/>
        <v>42637.016736111109</v>
      </c>
      <c r="T2852" s="15">
        <f t="shared" si="191"/>
        <v>42669.165972222225</v>
      </c>
    </row>
    <row r="2853" spans="1:20" ht="48" x14ac:dyDescent="0.2">
      <c r="A2853">
        <v>683</v>
      </c>
      <c r="B2853" s="9" t="s">
        <v>684</v>
      </c>
      <c r="C2853" s="3" t="s">
        <v>4793</v>
      </c>
      <c r="D2853" s="5">
        <v>35000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>
        <f t="shared" si="188"/>
        <v>1</v>
      </c>
      <c r="P2853">
        <f t="shared" si="189"/>
        <v>99.33</v>
      </c>
      <c r="Q2853" s="11" t="s">
        <v>8308</v>
      </c>
      <c r="R2853" t="s">
        <v>8310</v>
      </c>
      <c r="S2853" s="15">
        <f t="shared" si="190"/>
        <v>42634.900046296301</v>
      </c>
      <c r="T2853" s="15">
        <f t="shared" si="191"/>
        <v>42674.900046296301</v>
      </c>
    </row>
    <row r="2854" spans="1:20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1" t="s">
        <v>8323</v>
      </c>
      <c r="R2854" t="s">
        <v>8326</v>
      </c>
      <c r="S2854" s="15">
        <f t="shared" si="190"/>
        <v>41880.788842592592</v>
      </c>
      <c r="T2854" s="15">
        <f t="shared" si="191"/>
        <v>41910.788842592592</v>
      </c>
    </row>
    <row r="2855" spans="1:20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1" t="s">
        <v>8313</v>
      </c>
      <c r="R2855" t="s">
        <v>8314</v>
      </c>
      <c r="S2855" s="15">
        <f t="shared" si="190"/>
        <v>42747.506689814814</v>
      </c>
      <c r="T2855" s="15">
        <f t="shared" si="191"/>
        <v>42777.506689814814</v>
      </c>
    </row>
    <row r="2856" spans="1:20" ht="48" x14ac:dyDescent="0.2">
      <c r="A2856">
        <v>3292</v>
      </c>
      <c r="B2856" s="9" t="s">
        <v>3292</v>
      </c>
      <c r="C2856" s="3" t="s">
        <v>7402</v>
      </c>
      <c r="D2856" s="5">
        <v>101</v>
      </c>
      <c r="E2856" s="7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 t="shared" si="188"/>
        <v>286</v>
      </c>
      <c r="P2856">
        <f t="shared" si="189"/>
        <v>19.27</v>
      </c>
      <c r="Q2856" s="11" t="s">
        <v>8323</v>
      </c>
      <c r="R2856" t="s">
        <v>8326</v>
      </c>
      <c r="S2856" s="15">
        <f t="shared" si="190"/>
        <v>42282.770231481481</v>
      </c>
      <c r="T2856" s="15">
        <f t="shared" si="191"/>
        <v>42342.811898148153</v>
      </c>
    </row>
    <row r="2857" spans="1:20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1" t="s">
        <v>8313</v>
      </c>
      <c r="R2857" t="s">
        <v>8355</v>
      </c>
      <c r="S2857" s="15">
        <f t="shared" si="190"/>
        <v>41839.212951388887</v>
      </c>
      <c r="T2857" s="15">
        <f t="shared" si="191"/>
        <v>41899.212951388887</v>
      </c>
    </row>
    <row r="2858" spans="1:20" ht="32" x14ac:dyDescent="0.2">
      <c r="A2858">
        <v>943</v>
      </c>
      <c r="B2858" s="9" t="s">
        <v>944</v>
      </c>
      <c r="C2858" s="3" t="s">
        <v>5053</v>
      </c>
      <c r="D2858" s="5">
        <v>3000</v>
      </c>
      <c r="E2858" s="7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 t="shared" si="188"/>
        <v>10</v>
      </c>
      <c r="P2858">
        <f t="shared" si="189"/>
        <v>24.08</v>
      </c>
      <c r="Q2858" s="11" t="s">
        <v>8308</v>
      </c>
      <c r="R2858" t="s">
        <v>8310</v>
      </c>
      <c r="S2858" s="15">
        <f t="shared" si="190"/>
        <v>42673.66788194445</v>
      </c>
      <c r="T2858" s="15">
        <f t="shared" si="191"/>
        <v>42703.709548611107</v>
      </c>
    </row>
    <row r="2859" spans="1:20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1" t="s">
        <v>8308</v>
      </c>
      <c r="R2859" t="s">
        <v>8310</v>
      </c>
      <c r="S2859" s="15">
        <f t="shared" si="190"/>
        <v>42592.750555555554</v>
      </c>
      <c r="T2859" s="15">
        <f t="shared" si="191"/>
        <v>42622.750555555554</v>
      </c>
    </row>
    <row r="2860" spans="1:20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8"/>
        <v>14</v>
      </c>
      <c r="P2860">
        <f t="shared" si="189"/>
        <v>71.25</v>
      </c>
      <c r="Q2860" s="11" t="s">
        <v>8323</v>
      </c>
      <c r="R2860" t="s">
        <v>8326</v>
      </c>
      <c r="S2860" s="15">
        <f t="shared" si="190"/>
        <v>42414.235879629632</v>
      </c>
      <c r="T2860" s="15">
        <f t="shared" si="191"/>
        <v>42474.194212962961</v>
      </c>
    </row>
    <row r="2861" spans="1:20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8"/>
        <v>3</v>
      </c>
      <c r="P2861">
        <f t="shared" si="189"/>
        <v>57</v>
      </c>
      <c r="Q2861" s="11" t="s">
        <v>8323</v>
      </c>
      <c r="R2861" t="s">
        <v>8326</v>
      </c>
      <c r="S2861" s="15">
        <f t="shared" si="190"/>
        <v>41779.695092592592</v>
      </c>
      <c r="T2861" s="15">
        <f t="shared" si="191"/>
        <v>41813.666666666664</v>
      </c>
    </row>
    <row r="2862" spans="1:20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1" t="s">
        <v>8316</v>
      </c>
      <c r="R2862" t="s">
        <v>8334</v>
      </c>
      <c r="S2862" s="15">
        <f t="shared" si="190"/>
        <v>42716.7424537037</v>
      </c>
      <c r="T2862" s="15">
        <f t="shared" si="191"/>
        <v>42746.7424537037</v>
      </c>
    </row>
    <row r="2863" spans="1:20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1" t="s">
        <v>8319</v>
      </c>
      <c r="R2863" t="s">
        <v>8357</v>
      </c>
      <c r="S2863" s="15">
        <f t="shared" si="190"/>
        <v>42244.776666666665</v>
      </c>
      <c r="T2863" s="15">
        <f t="shared" si="191"/>
        <v>42274.776666666665</v>
      </c>
    </row>
    <row r="2864" spans="1:20" ht="32" x14ac:dyDescent="0.2">
      <c r="A2864">
        <v>3397</v>
      </c>
      <c r="B2864" s="9" t="s">
        <v>3396</v>
      </c>
      <c r="C2864" s="3" t="s">
        <v>7507</v>
      </c>
      <c r="D2864" s="5">
        <v>250</v>
      </c>
      <c r="E2864" s="7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 t="shared" si="188"/>
        <v>112</v>
      </c>
      <c r="P2864">
        <f t="shared" si="189"/>
        <v>11.67</v>
      </c>
      <c r="Q2864" s="11" t="s">
        <v>8323</v>
      </c>
      <c r="R2864" t="s">
        <v>8326</v>
      </c>
      <c r="S2864" s="15">
        <f t="shared" si="190"/>
        <v>42378.478344907402</v>
      </c>
      <c r="T2864" s="15">
        <f t="shared" si="191"/>
        <v>42418.916666666672</v>
      </c>
    </row>
    <row r="2865" spans="1:21" ht="48" x14ac:dyDescent="0.2">
      <c r="A2865">
        <v>899</v>
      </c>
      <c r="B2865" s="9" t="s">
        <v>900</v>
      </c>
      <c r="C2865" s="3" t="s">
        <v>5009</v>
      </c>
      <c r="D2865" s="5">
        <v>750</v>
      </c>
      <c r="E2865" s="7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188"/>
        <v>37</v>
      </c>
      <c r="P2865">
        <f t="shared" si="189"/>
        <v>35</v>
      </c>
      <c r="Q2865" s="11" t="s">
        <v>8327</v>
      </c>
      <c r="R2865" t="s">
        <v>8328</v>
      </c>
      <c r="S2865" s="15">
        <f t="shared" si="190"/>
        <v>40646.099097222221</v>
      </c>
      <c r="T2865" s="15">
        <f t="shared" si="191"/>
        <v>40691.099097222221</v>
      </c>
    </row>
    <row r="2866" spans="1:21" ht="48" x14ac:dyDescent="0.2">
      <c r="A2866">
        <v>1693</v>
      </c>
      <c r="B2866" s="9" t="s">
        <v>1694</v>
      </c>
      <c r="C2866" s="3" t="s">
        <v>5803</v>
      </c>
      <c r="D2866" s="5">
        <v>3000</v>
      </c>
      <c r="E2866" s="7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 t="shared" si="188"/>
        <v>9</v>
      </c>
      <c r="P2866">
        <f t="shared" si="189"/>
        <v>35</v>
      </c>
      <c r="Q2866" s="11" t="s">
        <v>8327</v>
      </c>
      <c r="R2866" t="s">
        <v>8330</v>
      </c>
      <c r="S2866" s="15">
        <f t="shared" si="190"/>
        <v>42803.920277777783</v>
      </c>
      <c r="T2866" s="15">
        <f t="shared" si="191"/>
        <v>42834.833333333328</v>
      </c>
    </row>
    <row r="2867" spans="1:21" ht="48" x14ac:dyDescent="0.2">
      <c r="A2867">
        <v>2957</v>
      </c>
      <c r="B2867" s="9" t="s">
        <v>2957</v>
      </c>
      <c r="C2867" s="3" t="s">
        <v>7067</v>
      </c>
      <c r="D2867" s="5">
        <v>15000</v>
      </c>
      <c r="E2867" s="7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>
        <f t="shared" si="188"/>
        <v>2</v>
      </c>
      <c r="P2867">
        <f t="shared" si="189"/>
        <v>93.33</v>
      </c>
      <c r="Q2867" s="11" t="s">
        <v>8323</v>
      </c>
      <c r="R2867" t="s">
        <v>8324</v>
      </c>
      <c r="S2867" s="15">
        <f t="shared" si="190"/>
        <v>42031.011249999996</v>
      </c>
      <c r="T2867" s="15">
        <f t="shared" si="191"/>
        <v>42090.969583333332</v>
      </c>
    </row>
    <row r="2868" spans="1:21" ht="48" x14ac:dyDescent="0.2">
      <c r="A2868">
        <v>974</v>
      </c>
      <c r="B2868" s="9" t="s">
        <v>975</v>
      </c>
      <c r="C2868" s="3" t="s">
        <v>5084</v>
      </c>
      <c r="D2868" s="5">
        <v>50000</v>
      </c>
      <c r="E2868" s="7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>
        <f t="shared" si="188"/>
        <v>1</v>
      </c>
      <c r="P2868">
        <f t="shared" si="189"/>
        <v>93.33</v>
      </c>
      <c r="Q2868" s="11" t="s">
        <v>8308</v>
      </c>
      <c r="R2868" t="s">
        <v>8310</v>
      </c>
      <c r="S2868" s="15">
        <f t="shared" si="190"/>
        <v>42424.749490740738</v>
      </c>
      <c r="T2868" s="15">
        <f t="shared" si="191"/>
        <v>42454.707824074074</v>
      </c>
    </row>
    <row r="2869" spans="1:21" ht="48" x14ac:dyDescent="0.2">
      <c r="A2869">
        <v>1595</v>
      </c>
      <c r="B2869" s="9" t="s">
        <v>1596</v>
      </c>
      <c r="C2869" s="3" t="s">
        <v>5705</v>
      </c>
      <c r="D2869" s="5">
        <v>100000</v>
      </c>
      <c r="E2869" s="7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>
        <f t="shared" si="188"/>
        <v>0</v>
      </c>
      <c r="P2869">
        <f t="shared" si="189"/>
        <v>40</v>
      </c>
      <c r="Q2869" s="11" t="s">
        <v>8313</v>
      </c>
      <c r="R2869" t="s">
        <v>8351</v>
      </c>
      <c r="S2869" s="15">
        <f t="shared" si="190"/>
        <v>41780.050092592595</v>
      </c>
      <c r="T2869" s="15">
        <f t="shared" si="191"/>
        <v>41808.842361111114</v>
      </c>
    </row>
    <row r="2870" spans="1:21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1" t="s">
        <v>8321</v>
      </c>
      <c r="R2870" t="s">
        <v>8325</v>
      </c>
      <c r="S2870" s="15">
        <f t="shared" si="190"/>
        <v>41887.383356481485</v>
      </c>
      <c r="T2870" s="15">
        <f t="shared" si="191"/>
        <v>41917.383356481485</v>
      </c>
    </row>
    <row r="2871" spans="1:21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1" t="s">
        <v>8323</v>
      </c>
      <c r="R2871" t="s">
        <v>8324</v>
      </c>
      <c r="S2871" s="15">
        <f t="shared" si="190"/>
        <v>42382.189710648148</v>
      </c>
      <c r="T2871" s="15">
        <f t="shared" si="191"/>
        <v>42412.189710648148</v>
      </c>
    </row>
    <row r="2872" spans="1:21" ht="32" x14ac:dyDescent="0.2">
      <c r="A2872">
        <v>3371</v>
      </c>
      <c r="B2872" s="9" t="s">
        <v>3370</v>
      </c>
      <c r="C2872" s="3" t="s">
        <v>7481</v>
      </c>
      <c r="D2872" s="5">
        <v>200</v>
      </c>
      <c r="E2872" s="7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>
        <f t="shared" si="188"/>
        <v>139</v>
      </c>
      <c r="P2872">
        <f t="shared" si="189"/>
        <v>30.78</v>
      </c>
      <c r="Q2872" s="11" t="s">
        <v>8323</v>
      </c>
      <c r="R2872" t="s">
        <v>8326</v>
      </c>
      <c r="S2872" s="15">
        <f t="shared" si="190"/>
        <v>42312.874594907407</v>
      </c>
      <c r="T2872" s="15">
        <f t="shared" si="191"/>
        <v>42340.874594907407</v>
      </c>
    </row>
    <row r="2873" spans="1:21" ht="48" x14ac:dyDescent="0.2">
      <c r="A2873">
        <v>2579</v>
      </c>
      <c r="B2873" s="9" t="s">
        <v>2579</v>
      </c>
      <c r="C2873" s="3" t="s">
        <v>6689</v>
      </c>
      <c r="D2873" s="5">
        <v>200000</v>
      </c>
      <c r="E2873" s="7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 t="shared" si="188"/>
        <v>0</v>
      </c>
      <c r="P2873">
        <f t="shared" si="189"/>
        <v>23.08</v>
      </c>
      <c r="Q2873" s="11" t="s">
        <v>8319</v>
      </c>
      <c r="R2873" t="s">
        <v>8345</v>
      </c>
      <c r="S2873" s="15">
        <f t="shared" si="190"/>
        <v>41837.829895833333</v>
      </c>
      <c r="T2873" s="15">
        <f t="shared" si="191"/>
        <v>41897.829895833333</v>
      </c>
    </row>
    <row r="2874" spans="1:21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1" t="s">
        <v>8308</v>
      </c>
      <c r="R2874" t="s">
        <v>8340</v>
      </c>
      <c r="S2874" s="15">
        <f t="shared" si="190"/>
        <v>42436.211701388893</v>
      </c>
      <c r="T2874" s="15">
        <f t="shared" si="191"/>
        <v>42466.170034722221</v>
      </c>
    </row>
    <row r="2875" spans="1:21" ht="48" x14ac:dyDescent="0.2">
      <c r="A2875">
        <v>3205</v>
      </c>
      <c r="B2875" s="9" t="s">
        <v>3205</v>
      </c>
      <c r="C2875" s="3" t="s">
        <v>7315</v>
      </c>
      <c r="D2875" s="5">
        <v>8000</v>
      </c>
      <c r="E2875" s="7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>
        <f t="shared" si="188"/>
        <v>3</v>
      </c>
      <c r="P2875">
        <f t="shared" si="189"/>
        <v>22.75</v>
      </c>
      <c r="Q2875" s="11" t="s">
        <v>8323</v>
      </c>
      <c r="R2875" t="s">
        <v>8335</v>
      </c>
      <c r="S2875" s="15">
        <f t="shared" si="190"/>
        <v>42095.374675925923</v>
      </c>
      <c r="T2875" s="15">
        <f t="shared" si="191"/>
        <v>42125.374675925923</v>
      </c>
      <c r="U2875">
        <f>YEAR(S2875)</f>
        <v>2015</v>
      </c>
    </row>
    <row r="2876" spans="1:21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1" t="s">
        <v>8323</v>
      </c>
      <c r="R2876" t="s">
        <v>8326</v>
      </c>
      <c r="S2876" s="15">
        <f t="shared" si="190"/>
        <v>42415.883425925931</v>
      </c>
      <c r="T2876" s="15">
        <f t="shared" si="191"/>
        <v>42475.84175925926</v>
      </c>
    </row>
    <row r="2877" spans="1:21" ht="48" x14ac:dyDescent="0.2">
      <c r="A2877">
        <v>949</v>
      </c>
      <c r="B2877" s="9" t="s">
        <v>950</v>
      </c>
      <c r="C2877" s="3" t="s">
        <v>5059</v>
      </c>
      <c r="D2877" s="5">
        <v>20000</v>
      </c>
      <c r="E2877" s="7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188"/>
        <v>1</v>
      </c>
      <c r="P2877">
        <f t="shared" si="189"/>
        <v>39</v>
      </c>
      <c r="Q2877" s="11" t="s">
        <v>8308</v>
      </c>
      <c r="R2877" t="s">
        <v>8310</v>
      </c>
      <c r="S2877" s="15">
        <f t="shared" si="190"/>
        <v>42361.043703703705</v>
      </c>
      <c r="T2877" s="15">
        <f t="shared" si="191"/>
        <v>42421.043703703705</v>
      </c>
    </row>
    <row r="2878" spans="1:21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1" t="s">
        <v>8323</v>
      </c>
      <c r="R2878" t="s">
        <v>8326</v>
      </c>
      <c r="S2878" s="15">
        <f t="shared" si="190"/>
        <v>42401.610983796301</v>
      </c>
      <c r="T2878" s="15">
        <f t="shared" si="191"/>
        <v>42426</v>
      </c>
    </row>
    <row r="2879" spans="1:21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1" t="s">
        <v>8323</v>
      </c>
      <c r="R2879" t="s">
        <v>8326</v>
      </c>
      <c r="S2879" s="15">
        <f t="shared" si="190"/>
        <v>42722.84474537037</v>
      </c>
      <c r="T2879" s="15">
        <f t="shared" si="191"/>
        <v>42752.84474537037</v>
      </c>
    </row>
    <row r="2880" spans="1:21" ht="48" x14ac:dyDescent="0.2">
      <c r="A2880">
        <v>3824</v>
      </c>
      <c r="B2880" s="9" t="s">
        <v>3821</v>
      </c>
      <c r="C2880" s="3" t="s">
        <v>7933</v>
      </c>
      <c r="D2880" s="5">
        <v>250</v>
      </c>
      <c r="E2880" s="7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 t="shared" si="188"/>
        <v>108</v>
      </c>
      <c r="P2880">
        <f t="shared" si="189"/>
        <v>38.57</v>
      </c>
      <c r="Q2880" s="11" t="s">
        <v>8323</v>
      </c>
      <c r="R2880" t="s">
        <v>8326</v>
      </c>
      <c r="S2880" s="15">
        <f t="shared" si="190"/>
        <v>42571.626192129625</v>
      </c>
      <c r="T2880" s="15">
        <f t="shared" si="191"/>
        <v>42583.570138888885</v>
      </c>
    </row>
    <row r="2881" spans="1:20" ht="32" x14ac:dyDescent="0.2">
      <c r="A2881">
        <v>3738</v>
      </c>
      <c r="B2881" s="9" t="s">
        <v>3735</v>
      </c>
      <c r="C2881" s="3" t="s">
        <v>7848</v>
      </c>
      <c r="D2881" s="5">
        <v>1500</v>
      </c>
      <c r="E2881" s="7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188"/>
        <v>18</v>
      </c>
      <c r="P2881">
        <f t="shared" si="189"/>
        <v>45</v>
      </c>
      <c r="Q2881" s="11" t="s">
        <v>8323</v>
      </c>
      <c r="R2881" t="s">
        <v>8326</v>
      </c>
      <c r="S2881" s="15">
        <f t="shared" si="190"/>
        <v>41813.938715277778</v>
      </c>
      <c r="T2881" s="15">
        <f t="shared" si="191"/>
        <v>41835.916666666664</v>
      </c>
    </row>
    <row r="2882" spans="1:20" ht="48" x14ac:dyDescent="0.2">
      <c r="A2882">
        <v>1136</v>
      </c>
      <c r="B2882" s="9" t="s">
        <v>1137</v>
      </c>
      <c r="C2882" s="3" t="s">
        <v>5246</v>
      </c>
      <c r="D2882" s="5">
        <v>4190</v>
      </c>
      <c r="E2882" s="7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 t="shared" si="188"/>
        <v>6</v>
      </c>
      <c r="P2882">
        <f t="shared" si="189"/>
        <v>45</v>
      </c>
      <c r="Q2882" s="11" t="s">
        <v>8316</v>
      </c>
      <c r="R2882" t="s">
        <v>8344</v>
      </c>
      <c r="S2882" s="15">
        <f t="shared" si="190"/>
        <v>42327.671631944439</v>
      </c>
      <c r="T2882" s="15">
        <f t="shared" si="191"/>
        <v>42357.671631944439</v>
      </c>
    </row>
    <row r="2883" spans="1:20" ht="48" x14ac:dyDescent="0.2">
      <c r="A2883">
        <v>2348</v>
      </c>
      <c r="B2883" s="9" t="s">
        <v>2349</v>
      </c>
      <c r="C2883" s="3" t="s">
        <v>6458</v>
      </c>
      <c r="D2883" s="5">
        <v>70000</v>
      </c>
      <c r="E2883" s="7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 t="shared" ref="O2883:O2946" si="192">ROUND(E2883/D2883*100,0)</f>
        <v>0</v>
      </c>
      <c r="P2883">
        <f t="shared" ref="P2883:P2946" si="193">IFERROR(ROUND(E2883/L2883,2),0)</f>
        <v>54</v>
      </c>
      <c r="Q2883" s="11" t="s">
        <v>8308</v>
      </c>
      <c r="R2883" t="s">
        <v>8342</v>
      </c>
      <c r="S2883" s="15">
        <f t="shared" ref="S2883:S2946" si="194">(((J2883/60)/60)/24)+DATE(1970,1,1)</f>
        <v>42360.932152777779</v>
      </c>
      <c r="T2883" s="15">
        <f t="shared" ref="T2883:T2946" si="195">(((I2883/60)/60)/24)+DATE(1970,1,1)</f>
        <v>42420.932152777779</v>
      </c>
    </row>
    <row r="2884" spans="1:20" ht="48" x14ac:dyDescent="0.2">
      <c r="A2884">
        <v>2860</v>
      </c>
      <c r="B2884" s="9" t="s">
        <v>2860</v>
      </c>
      <c r="C2884" s="3" t="s">
        <v>6970</v>
      </c>
      <c r="D2884" s="5">
        <v>4000</v>
      </c>
      <c r="E2884" s="7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 t="shared" si="192"/>
        <v>7</v>
      </c>
      <c r="P2884">
        <f t="shared" si="193"/>
        <v>29.56</v>
      </c>
      <c r="Q2884" s="11" t="s">
        <v>8323</v>
      </c>
      <c r="R2884" t="s">
        <v>8326</v>
      </c>
      <c r="S2884" s="15">
        <f t="shared" si="194"/>
        <v>42480.800648148142</v>
      </c>
      <c r="T2884" s="15">
        <f t="shared" si="195"/>
        <v>42540.800648148142</v>
      </c>
    </row>
    <row r="2885" spans="1:20" ht="48" x14ac:dyDescent="0.2">
      <c r="A2885">
        <v>1045</v>
      </c>
      <c r="B2885" s="9" t="s">
        <v>1046</v>
      </c>
      <c r="C2885" s="3" t="s">
        <v>5155</v>
      </c>
      <c r="D2885" s="5">
        <v>10000</v>
      </c>
      <c r="E2885" s="7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192"/>
        <v>3</v>
      </c>
      <c r="P2885">
        <f t="shared" si="193"/>
        <v>33.25</v>
      </c>
      <c r="Q2885" s="11" t="s">
        <v>8346</v>
      </c>
      <c r="R2885" t="s">
        <v>8347</v>
      </c>
      <c r="S2885" s="15">
        <f t="shared" si="194"/>
        <v>41844.874421296299</v>
      </c>
      <c r="T2885" s="15">
        <f t="shared" si="195"/>
        <v>41874.874421296299</v>
      </c>
    </row>
    <row r="2886" spans="1:20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1" t="s">
        <v>8323</v>
      </c>
      <c r="R2886" t="s">
        <v>8326</v>
      </c>
      <c r="S2886" s="15">
        <f t="shared" si="194"/>
        <v>42499.731701388882</v>
      </c>
      <c r="T2886" s="15">
        <f t="shared" si="195"/>
        <v>42529.731701388882</v>
      </c>
    </row>
    <row r="2887" spans="1:20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1" t="s">
        <v>8321</v>
      </c>
      <c r="R2887" t="s">
        <v>8325</v>
      </c>
      <c r="S2887" s="15">
        <f t="shared" si="194"/>
        <v>42741.848379629635</v>
      </c>
      <c r="T2887" s="15">
        <f t="shared" si="195"/>
        <v>42783.875</v>
      </c>
    </row>
    <row r="2888" spans="1:20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1" t="s">
        <v>8308</v>
      </c>
      <c r="R2888" t="s">
        <v>8342</v>
      </c>
      <c r="S2888" s="15">
        <f t="shared" si="194"/>
        <v>42528.987696759257</v>
      </c>
      <c r="T2888" s="15">
        <f t="shared" si="195"/>
        <v>42558.987696759257</v>
      </c>
    </row>
    <row r="2889" spans="1:20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2"/>
        <v>104</v>
      </c>
      <c r="P2889">
        <f t="shared" si="193"/>
        <v>21.67</v>
      </c>
      <c r="Q2889" s="11" t="s">
        <v>8321</v>
      </c>
      <c r="R2889" t="s">
        <v>8343</v>
      </c>
      <c r="S2889" s="15">
        <f t="shared" si="194"/>
        <v>41716.717847222222</v>
      </c>
      <c r="T2889" s="15">
        <f t="shared" si="195"/>
        <v>41736.717847222222</v>
      </c>
    </row>
    <row r="2890" spans="1:20" ht="32" x14ac:dyDescent="0.2">
      <c r="A2890">
        <v>2755</v>
      </c>
      <c r="B2890" s="9" t="s">
        <v>2755</v>
      </c>
      <c r="C2890" s="3" t="s">
        <v>6865</v>
      </c>
      <c r="D2890" s="5">
        <v>500</v>
      </c>
      <c r="E2890" s="7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>
        <f t="shared" si="192"/>
        <v>52</v>
      </c>
      <c r="P2890">
        <f t="shared" si="193"/>
        <v>17.329999999999998</v>
      </c>
      <c r="Q2890" s="11" t="s">
        <v>8311</v>
      </c>
      <c r="R2890" t="s">
        <v>8356</v>
      </c>
      <c r="S2890" s="15">
        <f t="shared" si="194"/>
        <v>42072.790821759263</v>
      </c>
      <c r="T2890" s="15">
        <f t="shared" si="195"/>
        <v>42102.790821759263</v>
      </c>
    </row>
    <row r="2891" spans="1:20" ht="32" x14ac:dyDescent="0.2">
      <c r="A2891">
        <v>3891</v>
      </c>
      <c r="B2891" s="9" t="s">
        <v>3888</v>
      </c>
      <c r="C2891" s="3" t="s">
        <v>7999</v>
      </c>
      <c r="D2891" s="5">
        <v>800</v>
      </c>
      <c r="E2891" s="7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>
        <f t="shared" si="192"/>
        <v>33</v>
      </c>
      <c r="P2891">
        <f t="shared" si="193"/>
        <v>37.14</v>
      </c>
      <c r="Q2891" s="11" t="s">
        <v>8323</v>
      </c>
      <c r="R2891" t="s">
        <v>8326</v>
      </c>
      <c r="S2891" s="15">
        <f t="shared" si="194"/>
        <v>42056.1324537037</v>
      </c>
      <c r="T2891" s="15">
        <f t="shared" si="195"/>
        <v>42086.207638888889</v>
      </c>
    </row>
    <row r="2892" spans="1:20" ht="48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92"/>
        <v>5</v>
      </c>
      <c r="P2892">
        <f t="shared" si="193"/>
        <v>65</v>
      </c>
      <c r="Q2892" s="11" t="s">
        <v>8323</v>
      </c>
      <c r="R2892" t="s">
        <v>8326</v>
      </c>
      <c r="S2892" s="15">
        <f t="shared" si="194"/>
        <v>41829.73715277778</v>
      </c>
      <c r="T2892" s="15">
        <f t="shared" si="195"/>
        <v>41852.716666666667</v>
      </c>
    </row>
    <row r="2893" spans="1:20" ht="48" x14ac:dyDescent="0.2">
      <c r="A2893">
        <v>891</v>
      </c>
      <c r="B2893" s="9" t="s">
        <v>892</v>
      </c>
      <c r="C2893" s="3" t="s">
        <v>5001</v>
      </c>
      <c r="D2893" s="5">
        <v>8000</v>
      </c>
      <c r="E2893" s="7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 t="shared" si="192"/>
        <v>3</v>
      </c>
      <c r="P2893">
        <f t="shared" si="193"/>
        <v>28.89</v>
      </c>
      <c r="Q2893" s="11" t="s">
        <v>8327</v>
      </c>
      <c r="R2893" t="s">
        <v>8328</v>
      </c>
      <c r="S2893" s="15">
        <f t="shared" si="194"/>
        <v>41842.031597222223</v>
      </c>
      <c r="T2893" s="15">
        <f t="shared" si="195"/>
        <v>41872.031597222223</v>
      </c>
    </row>
    <row r="2894" spans="1:20" ht="48" x14ac:dyDescent="0.2">
      <c r="A2894">
        <v>1918</v>
      </c>
      <c r="B2894" s="9" t="s">
        <v>1919</v>
      </c>
      <c r="C2894" s="3" t="s">
        <v>6028</v>
      </c>
      <c r="D2894" s="5">
        <v>25000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8292</v>
      </c>
      <c r="O2894">
        <f t="shared" si="192"/>
        <v>1</v>
      </c>
      <c r="P2894">
        <f t="shared" si="193"/>
        <v>28.89</v>
      </c>
      <c r="Q2894" s="11" t="s">
        <v>8308</v>
      </c>
      <c r="R2894" t="s">
        <v>8318</v>
      </c>
      <c r="S2894" s="15">
        <f t="shared" si="194"/>
        <v>41828.789942129632</v>
      </c>
      <c r="T2894" s="15">
        <f t="shared" si="195"/>
        <v>41863.789942129632</v>
      </c>
    </row>
    <row r="2895" spans="1:20" ht="48" x14ac:dyDescent="0.2">
      <c r="A2895">
        <v>691</v>
      </c>
      <c r="B2895" s="9" t="s">
        <v>692</v>
      </c>
      <c r="C2895" s="3" t="s">
        <v>4801</v>
      </c>
      <c r="D2895" s="5">
        <v>50000</v>
      </c>
      <c r="E2895" s="7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8271</v>
      </c>
      <c r="O2895">
        <f t="shared" si="192"/>
        <v>1</v>
      </c>
      <c r="P2895">
        <f t="shared" si="193"/>
        <v>26</v>
      </c>
      <c r="Q2895" s="11" t="s">
        <v>8308</v>
      </c>
      <c r="R2895" t="s">
        <v>8310</v>
      </c>
      <c r="S2895" s="15">
        <f t="shared" si="194"/>
        <v>42158.028310185182</v>
      </c>
      <c r="T2895" s="15">
        <f t="shared" si="195"/>
        <v>42186.028310185182</v>
      </c>
    </row>
    <row r="2896" spans="1:20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1" t="s">
        <v>8308</v>
      </c>
      <c r="R2896" t="s">
        <v>8342</v>
      </c>
      <c r="S2896" s="15">
        <f t="shared" si="194"/>
        <v>42138.692627314813</v>
      </c>
      <c r="T2896" s="15">
        <f t="shared" si="195"/>
        <v>42168.692627314813</v>
      </c>
    </row>
    <row r="2897" spans="1:20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1" t="s">
        <v>8323</v>
      </c>
      <c r="R2897" t="s">
        <v>8326</v>
      </c>
      <c r="S2897" s="15">
        <f t="shared" si="194"/>
        <v>42800.753333333334</v>
      </c>
      <c r="T2897" s="15">
        <f t="shared" si="195"/>
        <v>42841.833333333328</v>
      </c>
    </row>
    <row r="2898" spans="1:20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1" t="s">
        <v>8316</v>
      </c>
      <c r="R2898" t="s">
        <v>8334</v>
      </c>
      <c r="S2898" s="15">
        <f t="shared" si="194"/>
        <v>41220.933124999996</v>
      </c>
      <c r="T2898" s="15">
        <f t="shared" si="195"/>
        <v>41250.933124999996</v>
      </c>
    </row>
    <row r="2899" spans="1:20" ht="48" x14ac:dyDescent="0.2">
      <c r="A2899">
        <v>2882</v>
      </c>
      <c r="B2899" s="9" t="s">
        <v>2882</v>
      </c>
      <c r="C2899" s="3" t="s">
        <v>6992</v>
      </c>
      <c r="D2899" s="5">
        <v>750</v>
      </c>
      <c r="E2899" s="7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>
        <f t="shared" si="192"/>
        <v>34</v>
      </c>
      <c r="P2899">
        <f t="shared" si="193"/>
        <v>63</v>
      </c>
      <c r="Q2899" s="11" t="s">
        <v>8323</v>
      </c>
      <c r="R2899" t="s">
        <v>8326</v>
      </c>
      <c r="S2899" s="15">
        <f t="shared" si="194"/>
        <v>42461.596273148149</v>
      </c>
      <c r="T2899" s="15">
        <f t="shared" si="195"/>
        <v>42491.596273148149</v>
      </c>
    </row>
    <row r="2900" spans="1:20" ht="32" x14ac:dyDescent="0.2">
      <c r="A2900">
        <v>1150</v>
      </c>
      <c r="B2900" s="9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92"/>
        <v>10</v>
      </c>
      <c r="P2900">
        <f t="shared" si="193"/>
        <v>42</v>
      </c>
      <c r="Q2900" s="11" t="s">
        <v>8319</v>
      </c>
      <c r="R2900" t="s">
        <v>8345</v>
      </c>
      <c r="S2900" s="15">
        <f t="shared" si="194"/>
        <v>42317.954571759255</v>
      </c>
      <c r="T2900" s="15">
        <f t="shared" si="195"/>
        <v>42377.954571759255</v>
      </c>
    </row>
    <row r="2901" spans="1:20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2"/>
        <v>100</v>
      </c>
      <c r="P2901">
        <f t="shared" si="193"/>
        <v>31.38</v>
      </c>
      <c r="Q2901" s="11" t="s">
        <v>8323</v>
      </c>
      <c r="R2901" t="s">
        <v>8326</v>
      </c>
      <c r="S2901" s="15">
        <f t="shared" si="194"/>
        <v>42075.807395833333</v>
      </c>
      <c r="T2901" s="15">
        <f t="shared" si="195"/>
        <v>42105.807395833333</v>
      </c>
    </row>
    <row r="2902" spans="1:20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2"/>
        <v>13</v>
      </c>
      <c r="P2902">
        <f t="shared" si="193"/>
        <v>50.2</v>
      </c>
      <c r="Q2902" s="11" t="s">
        <v>8323</v>
      </c>
      <c r="R2902" t="s">
        <v>8326</v>
      </c>
      <c r="S2902" s="15">
        <f t="shared" si="194"/>
        <v>42509.814108796301</v>
      </c>
      <c r="T2902" s="15">
        <f t="shared" si="195"/>
        <v>42539.814108796301</v>
      </c>
    </row>
    <row r="2903" spans="1:20" ht="48" x14ac:dyDescent="0.2">
      <c r="A2903">
        <v>3336</v>
      </c>
      <c r="B2903" s="9" t="s">
        <v>3336</v>
      </c>
      <c r="C2903" s="3" t="s">
        <v>7446</v>
      </c>
      <c r="D2903" s="5">
        <v>250</v>
      </c>
      <c r="E2903" s="7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>
        <f t="shared" si="192"/>
        <v>100</v>
      </c>
      <c r="P2903">
        <f t="shared" si="193"/>
        <v>27.78</v>
      </c>
      <c r="Q2903" s="11" t="s">
        <v>8323</v>
      </c>
      <c r="R2903" t="s">
        <v>8326</v>
      </c>
      <c r="S2903" s="15">
        <f t="shared" si="194"/>
        <v>42437.398680555561</v>
      </c>
      <c r="T2903" s="15">
        <f t="shared" si="195"/>
        <v>42465.35701388889</v>
      </c>
    </row>
    <row r="2904" spans="1:20" ht="48" x14ac:dyDescent="0.2">
      <c r="A2904">
        <v>3442</v>
      </c>
      <c r="B2904" s="9" t="s">
        <v>3441</v>
      </c>
      <c r="C2904" s="3" t="s">
        <v>7552</v>
      </c>
      <c r="D2904" s="5">
        <v>250</v>
      </c>
      <c r="E2904" s="7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>
        <f t="shared" si="192"/>
        <v>100</v>
      </c>
      <c r="P2904">
        <f t="shared" si="193"/>
        <v>31.25</v>
      </c>
      <c r="Q2904" s="11" t="s">
        <v>8323</v>
      </c>
      <c r="R2904" t="s">
        <v>8326</v>
      </c>
      <c r="S2904" s="15">
        <f t="shared" si="194"/>
        <v>42124.841111111105</v>
      </c>
      <c r="T2904" s="15">
        <f t="shared" si="195"/>
        <v>42154.841111111105</v>
      </c>
    </row>
    <row r="2905" spans="1:20" ht="48" x14ac:dyDescent="0.2">
      <c r="A2905">
        <v>3660</v>
      </c>
      <c r="B2905" s="9" t="s">
        <v>3657</v>
      </c>
      <c r="C2905" s="3" t="s">
        <v>7770</v>
      </c>
      <c r="D2905" s="5">
        <v>250</v>
      </c>
      <c r="E2905" s="7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>
        <f t="shared" si="192"/>
        <v>100</v>
      </c>
      <c r="P2905">
        <f t="shared" si="193"/>
        <v>11.36</v>
      </c>
      <c r="Q2905" s="11" t="s">
        <v>8323</v>
      </c>
      <c r="R2905" t="s">
        <v>8326</v>
      </c>
      <c r="S2905" s="15">
        <f t="shared" si="194"/>
        <v>41971.881076388891</v>
      </c>
      <c r="T2905" s="15">
        <f t="shared" si="195"/>
        <v>41996.881076388891</v>
      </c>
    </row>
    <row r="2906" spans="1:20" ht="48" x14ac:dyDescent="0.2">
      <c r="A2906">
        <v>239</v>
      </c>
      <c r="B2906" s="9" t="s">
        <v>241</v>
      </c>
      <c r="C2906" s="3" t="s">
        <v>4349</v>
      </c>
      <c r="D2906" s="5">
        <v>1000</v>
      </c>
      <c r="E2906" s="7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>
        <f t="shared" si="192"/>
        <v>25</v>
      </c>
      <c r="P2906">
        <f t="shared" si="193"/>
        <v>50</v>
      </c>
      <c r="Q2906" s="11" t="s">
        <v>8321</v>
      </c>
      <c r="R2906" t="s">
        <v>8325</v>
      </c>
      <c r="S2906" s="15">
        <f t="shared" si="194"/>
        <v>42297.110300925924</v>
      </c>
      <c r="T2906" s="15">
        <f t="shared" si="195"/>
        <v>42316.5</v>
      </c>
    </row>
    <row r="2907" spans="1:20" ht="32" x14ac:dyDescent="0.2">
      <c r="A2907">
        <v>3203</v>
      </c>
      <c r="B2907" s="9" t="s">
        <v>3203</v>
      </c>
      <c r="C2907" s="3" t="s">
        <v>7313</v>
      </c>
      <c r="D2907" s="5">
        <v>1000</v>
      </c>
      <c r="E2907" s="7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 t="shared" si="192"/>
        <v>25</v>
      </c>
      <c r="P2907">
        <f t="shared" si="193"/>
        <v>41.67</v>
      </c>
      <c r="Q2907" s="11" t="s">
        <v>8323</v>
      </c>
      <c r="R2907" t="s">
        <v>8335</v>
      </c>
      <c r="S2907" s="15">
        <f t="shared" si="194"/>
        <v>42242.988680555558</v>
      </c>
      <c r="T2907" s="15">
        <f t="shared" si="195"/>
        <v>42272.988680555558</v>
      </c>
    </row>
    <row r="2908" spans="1:20" ht="48" x14ac:dyDescent="0.2">
      <c r="A2908">
        <v>191</v>
      </c>
      <c r="B2908" s="9" t="s">
        <v>193</v>
      </c>
      <c r="C2908" s="3" t="s">
        <v>4301</v>
      </c>
      <c r="D2908" s="5">
        <v>5000</v>
      </c>
      <c r="E2908" s="7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>
        <f t="shared" si="192"/>
        <v>5</v>
      </c>
      <c r="P2908">
        <f t="shared" si="193"/>
        <v>83.33</v>
      </c>
      <c r="Q2908" s="11" t="s">
        <v>8321</v>
      </c>
      <c r="R2908" t="s">
        <v>8325</v>
      </c>
      <c r="S2908" s="15">
        <f t="shared" si="194"/>
        <v>42239.441412037035</v>
      </c>
      <c r="T2908" s="15">
        <f t="shared" si="195"/>
        <v>42279.441412037035</v>
      </c>
    </row>
    <row r="2909" spans="1:20" ht="48" x14ac:dyDescent="0.2">
      <c r="A2909">
        <v>4025</v>
      </c>
      <c r="B2909" s="9" t="s">
        <v>4021</v>
      </c>
      <c r="C2909" s="3" t="s">
        <v>8130</v>
      </c>
      <c r="D2909" s="5">
        <v>5000</v>
      </c>
      <c r="E2909" s="7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 t="shared" si="192"/>
        <v>5</v>
      </c>
      <c r="P2909">
        <f t="shared" si="193"/>
        <v>62.5</v>
      </c>
      <c r="Q2909" s="11" t="s">
        <v>8323</v>
      </c>
      <c r="R2909" t="s">
        <v>8326</v>
      </c>
      <c r="S2909" s="15">
        <f t="shared" si="194"/>
        <v>42151.237685185188</v>
      </c>
      <c r="T2909" s="15">
        <f t="shared" si="195"/>
        <v>42211.237685185188</v>
      </c>
    </row>
    <row r="2910" spans="1:20" ht="48" x14ac:dyDescent="0.2">
      <c r="A2910">
        <v>592</v>
      </c>
      <c r="B2910" s="9" t="s">
        <v>593</v>
      </c>
      <c r="C2910" s="3" t="s">
        <v>4702</v>
      </c>
      <c r="D2910" s="5">
        <v>7500</v>
      </c>
      <c r="E2910" s="7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 t="shared" si="192"/>
        <v>3</v>
      </c>
      <c r="P2910">
        <f t="shared" si="193"/>
        <v>250</v>
      </c>
      <c r="Q2910" s="11" t="s">
        <v>8308</v>
      </c>
      <c r="R2910" t="s">
        <v>8342</v>
      </c>
      <c r="S2910" s="15">
        <f t="shared" si="194"/>
        <v>41946.232175925928</v>
      </c>
      <c r="T2910" s="15">
        <f t="shared" si="195"/>
        <v>41976.232175925921</v>
      </c>
    </row>
    <row r="2911" spans="1:20" ht="48" x14ac:dyDescent="0.2">
      <c r="A2911">
        <v>4059</v>
      </c>
      <c r="B2911" s="9" t="s">
        <v>4055</v>
      </c>
      <c r="C2911" s="3" t="s">
        <v>8163</v>
      </c>
      <c r="D2911" s="5">
        <v>10000</v>
      </c>
      <c r="E2911" s="7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>
        <f t="shared" si="192"/>
        <v>3</v>
      </c>
      <c r="P2911">
        <f t="shared" si="193"/>
        <v>35.71</v>
      </c>
      <c r="Q2911" s="11" t="s">
        <v>8323</v>
      </c>
      <c r="R2911" t="s">
        <v>8326</v>
      </c>
      <c r="S2911" s="15">
        <f t="shared" si="194"/>
        <v>41866.640648148146</v>
      </c>
      <c r="T2911" s="15">
        <f t="shared" si="195"/>
        <v>41898.125</v>
      </c>
    </row>
    <row r="2912" spans="1:20" ht="32" x14ac:dyDescent="0.2">
      <c r="A2912">
        <v>226</v>
      </c>
      <c r="B2912" s="9" t="s">
        <v>228</v>
      </c>
      <c r="C2912" s="3" t="s">
        <v>4336</v>
      </c>
      <c r="D2912" s="5">
        <v>29000</v>
      </c>
      <c r="E2912" s="7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 t="shared" si="192"/>
        <v>1</v>
      </c>
      <c r="P2912">
        <f t="shared" si="193"/>
        <v>125</v>
      </c>
      <c r="Q2912" s="11" t="s">
        <v>8321</v>
      </c>
      <c r="R2912" t="s">
        <v>8325</v>
      </c>
      <c r="S2912" s="15">
        <f t="shared" si="194"/>
        <v>42106.666018518517</v>
      </c>
      <c r="T2912" s="15">
        <f t="shared" si="195"/>
        <v>42155.395138888889</v>
      </c>
    </row>
    <row r="2913" spans="1:20" ht="48" x14ac:dyDescent="0.2">
      <c r="A2913">
        <v>1040</v>
      </c>
      <c r="B2913" s="9" t="s">
        <v>1041</v>
      </c>
      <c r="C2913" s="3" t="s">
        <v>5150</v>
      </c>
      <c r="D2913" s="5">
        <v>85000</v>
      </c>
      <c r="E2913" s="7">
        <v>250</v>
      </c>
      <c r="F2913" t="s">
        <v>8219</v>
      </c>
      <c r="G2913" t="s">
        <v>8223</v>
      </c>
      <c r="H2913" t="s">
        <v>8245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8279</v>
      </c>
      <c r="O2913">
        <f t="shared" si="192"/>
        <v>0</v>
      </c>
      <c r="P2913">
        <f t="shared" si="193"/>
        <v>250</v>
      </c>
      <c r="Q2913" s="11" t="s">
        <v>8346</v>
      </c>
      <c r="R2913" t="s">
        <v>8347</v>
      </c>
      <c r="S2913" s="15">
        <f t="shared" si="194"/>
        <v>42579.708437499998</v>
      </c>
      <c r="T2913" s="15">
        <f t="shared" si="195"/>
        <v>42609.708437499998</v>
      </c>
    </row>
    <row r="2914" spans="1:20" ht="48" x14ac:dyDescent="0.2">
      <c r="A2914">
        <v>1008</v>
      </c>
      <c r="B2914" s="9" t="s">
        <v>1009</v>
      </c>
      <c r="C2914" s="3" t="s">
        <v>5118</v>
      </c>
      <c r="D2914" s="5">
        <v>93500</v>
      </c>
      <c r="E2914" s="7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>
        <f t="shared" si="192"/>
        <v>0</v>
      </c>
      <c r="P2914">
        <f t="shared" si="193"/>
        <v>250</v>
      </c>
      <c r="Q2914" s="11" t="s">
        <v>8308</v>
      </c>
      <c r="R2914" t="s">
        <v>8310</v>
      </c>
      <c r="S2914" s="15">
        <f t="shared" si="194"/>
        <v>42702.809201388889</v>
      </c>
      <c r="T2914" s="15">
        <f t="shared" si="195"/>
        <v>42732.809201388889</v>
      </c>
    </row>
    <row r="2915" spans="1:20" ht="48" x14ac:dyDescent="0.2">
      <c r="A2915">
        <v>2571</v>
      </c>
      <c r="B2915" s="9" t="s">
        <v>2571</v>
      </c>
      <c r="C2915" s="3" t="s">
        <v>6681</v>
      </c>
      <c r="D2915" s="5">
        <v>100000</v>
      </c>
      <c r="E2915" s="7">
        <v>250</v>
      </c>
      <c r="F2915" t="s">
        <v>8219</v>
      </c>
      <c r="G2915" t="s">
        <v>8225</v>
      </c>
      <c r="H2915" t="s">
        <v>8247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8282</v>
      </c>
      <c r="O2915">
        <f t="shared" si="192"/>
        <v>0</v>
      </c>
      <c r="P2915">
        <f t="shared" si="193"/>
        <v>62.5</v>
      </c>
      <c r="Q2915" s="11" t="s">
        <v>8319</v>
      </c>
      <c r="R2915" t="s">
        <v>8345</v>
      </c>
      <c r="S2915" s="15">
        <f t="shared" si="194"/>
        <v>42449.341678240744</v>
      </c>
      <c r="T2915" s="15">
        <f t="shared" si="195"/>
        <v>42509.341678240744</v>
      </c>
    </row>
    <row r="2916" spans="1:20" ht="48" x14ac:dyDescent="0.2">
      <c r="A2916">
        <v>506</v>
      </c>
      <c r="B2916" s="9" t="s">
        <v>507</v>
      </c>
      <c r="C2916" s="3" t="s">
        <v>4616</v>
      </c>
      <c r="D2916" s="5">
        <v>200000</v>
      </c>
      <c r="E2916" s="7">
        <v>250</v>
      </c>
      <c r="F2916" t="s">
        <v>8220</v>
      </c>
      <c r="G2916" t="s">
        <v>8223</v>
      </c>
      <c r="H2916" t="s">
        <v>8245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8268</v>
      </c>
      <c r="O2916">
        <f t="shared" si="192"/>
        <v>0</v>
      </c>
      <c r="P2916">
        <f t="shared" si="193"/>
        <v>250</v>
      </c>
      <c r="Q2916" s="11" t="s">
        <v>8321</v>
      </c>
      <c r="R2916" t="s">
        <v>8339</v>
      </c>
      <c r="S2916" s="15">
        <f t="shared" si="194"/>
        <v>41466.552314814813</v>
      </c>
      <c r="T2916" s="15">
        <f t="shared" si="195"/>
        <v>41496.552314814813</v>
      </c>
    </row>
    <row r="2917" spans="1:20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1" t="s">
        <v>8308</v>
      </c>
      <c r="R2917" t="s">
        <v>8342</v>
      </c>
      <c r="S2917" s="15">
        <f t="shared" si="194"/>
        <v>42348.9215625</v>
      </c>
      <c r="T2917" s="15">
        <f t="shared" si="195"/>
        <v>42385.458333333328</v>
      </c>
    </row>
    <row r="2918" spans="1:20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1" t="s">
        <v>8316</v>
      </c>
      <c r="R2918" t="s">
        <v>8334</v>
      </c>
      <c r="S2918" s="15">
        <f t="shared" si="194"/>
        <v>42479.22210648148</v>
      </c>
      <c r="T2918" s="15">
        <f t="shared" si="195"/>
        <v>42539.22210648148</v>
      </c>
    </row>
    <row r="2919" spans="1:20" ht="48" x14ac:dyDescent="0.2">
      <c r="A2919">
        <v>3670</v>
      </c>
      <c r="B2919" s="9" t="s">
        <v>3667</v>
      </c>
      <c r="C2919" s="3" t="s">
        <v>7780</v>
      </c>
      <c r="D2919" s="5">
        <v>220</v>
      </c>
      <c r="E2919" s="7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 t="shared" si="192"/>
        <v>110</v>
      </c>
      <c r="P2919">
        <f t="shared" si="193"/>
        <v>20.079999999999998</v>
      </c>
      <c r="Q2919" s="11" t="s">
        <v>8323</v>
      </c>
      <c r="R2919" t="s">
        <v>8326</v>
      </c>
      <c r="S2919" s="15">
        <f t="shared" si="194"/>
        <v>42142.514016203699</v>
      </c>
      <c r="T2919" s="15">
        <f t="shared" si="195"/>
        <v>42155.958333333328</v>
      </c>
    </row>
    <row r="2920" spans="1:20" ht="32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92"/>
        <v>3</v>
      </c>
      <c r="P2920">
        <f t="shared" si="193"/>
        <v>30.13</v>
      </c>
      <c r="Q2920" s="11" t="s">
        <v>8327</v>
      </c>
      <c r="R2920" t="s">
        <v>8354</v>
      </c>
      <c r="S2920" s="15">
        <f t="shared" si="194"/>
        <v>41409.040011574078</v>
      </c>
      <c r="T2920" s="15">
        <f t="shared" si="195"/>
        <v>41467.910416666666</v>
      </c>
    </row>
    <row r="2921" spans="1:20" ht="48" x14ac:dyDescent="0.2">
      <c r="A2921">
        <v>1404</v>
      </c>
      <c r="B2921" s="9" t="s">
        <v>1405</v>
      </c>
      <c r="C2921" s="3" t="s">
        <v>5514</v>
      </c>
      <c r="D2921" s="5">
        <v>14500</v>
      </c>
      <c r="E2921" s="7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 t="shared" si="192"/>
        <v>2</v>
      </c>
      <c r="P2921">
        <f t="shared" si="193"/>
        <v>48.2</v>
      </c>
      <c r="Q2921" s="11" t="s">
        <v>8311</v>
      </c>
      <c r="R2921" t="s">
        <v>8348</v>
      </c>
      <c r="S2921" s="15">
        <f t="shared" si="194"/>
        <v>42032.510243055556</v>
      </c>
      <c r="T2921" s="15">
        <f t="shared" si="195"/>
        <v>42057.510243055556</v>
      </c>
    </row>
    <row r="2922" spans="1:20" ht="48" x14ac:dyDescent="0.2">
      <c r="A2922">
        <v>4089</v>
      </c>
      <c r="B2922" s="9" t="s">
        <v>4085</v>
      </c>
      <c r="C2922" s="3" t="s">
        <v>8192</v>
      </c>
      <c r="D2922" s="5">
        <v>5000</v>
      </c>
      <c r="E2922" s="7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192"/>
        <v>5</v>
      </c>
      <c r="P2922">
        <f t="shared" si="193"/>
        <v>30</v>
      </c>
      <c r="Q2922" s="11" t="s">
        <v>8323</v>
      </c>
      <c r="R2922" t="s">
        <v>8326</v>
      </c>
      <c r="S2922" s="15">
        <f t="shared" si="194"/>
        <v>42122.732499999998</v>
      </c>
      <c r="T2922" s="15">
        <f t="shared" si="195"/>
        <v>42155.732638888891</v>
      </c>
    </row>
    <row r="2923" spans="1:20" ht="32" x14ac:dyDescent="0.2">
      <c r="A2923">
        <v>1015</v>
      </c>
      <c r="B2923" s="9" t="s">
        <v>1016</v>
      </c>
      <c r="C2923" s="3" t="s">
        <v>5125</v>
      </c>
      <c r="D2923" s="5">
        <v>9000</v>
      </c>
      <c r="E2923" s="7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192"/>
        <v>3</v>
      </c>
      <c r="P2923">
        <f t="shared" si="193"/>
        <v>40</v>
      </c>
      <c r="Q2923" s="11" t="s">
        <v>8308</v>
      </c>
      <c r="R2923" t="s">
        <v>8310</v>
      </c>
      <c r="S2923" s="15">
        <f t="shared" si="194"/>
        <v>42303.878414351857</v>
      </c>
      <c r="T2923" s="15">
        <f t="shared" si="195"/>
        <v>42333.920081018514</v>
      </c>
    </row>
    <row r="2924" spans="1:20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1" t="s">
        <v>8308</v>
      </c>
      <c r="R2924" t="s">
        <v>8318</v>
      </c>
      <c r="S2924" s="15">
        <f t="shared" si="194"/>
        <v>42113.875567129624</v>
      </c>
      <c r="T2924" s="15">
        <f t="shared" si="195"/>
        <v>42143.875567129624</v>
      </c>
    </row>
    <row r="2925" spans="1:20" ht="48" x14ac:dyDescent="0.2">
      <c r="A2925">
        <v>2129</v>
      </c>
      <c r="B2925" s="9" t="s">
        <v>2130</v>
      </c>
      <c r="C2925" s="3" t="s">
        <v>6239</v>
      </c>
      <c r="D2925" s="5">
        <v>2000</v>
      </c>
      <c r="E2925" s="7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 t="shared" si="192"/>
        <v>12</v>
      </c>
      <c r="P2925">
        <f t="shared" si="193"/>
        <v>19.670000000000002</v>
      </c>
      <c r="Q2925" s="11" t="s">
        <v>8316</v>
      </c>
      <c r="R2925" t="s">
        <v>8334</v>
      </c>
      <c r="S2925" s="15">
        <f t="shared" si="194"/>
        <v>42409.024305555555</v>
      </c>
      <c r="T2925" s="15">
        <f t="shared" si="195"/>
        <v>42439.024305555555</v>
      </c>
    </row>
    <row r="2926" spans="1:20" ht="48" x14ac:dyDescent="0.2">
      <c r="A2926">
        <v>1999</v>
      </c>
      <c r="B2926" s="9" t="s">
        <v>2000</v>
      </c>
      <c r="C2926" s="3" t="s">
        <v>6109</v>
      </c>
      <c r="D2926" s="5">
        <v>31000</v>
      </c>
      <c r="E2926" s="7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 t="shared" si="192"/>
        <v>1</v>
      </c>
      <c r="P2926">
        <f t="shared" si="193"/>
        <v>33.71</v>
      </c>
      <c r="Q2926" s="11" t="s">
        <v>8313</v>
      </c>
      <c r="R2926" t="s">
        <v>8353</v>
      </c>
      <c r="S2926" s="15">
        <f t="shared" si="194"/>
        <v>41926.482731481483</v>
      </c>
      <c r="T2926" s="15">
        <f t="shared" si="195"/>
        <v>41956.524398148147</v>
      </c>
    </row>
    <row r="2927" spans="1:20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1" t="s">
        <v>8311</v>
      </c>
      <c r="R2927" t="s">
        <v>8352</v>
      </c>
      <c r="S2927" s="15">
        <f t="shared" si="194"/>
        <v>41642.751458333332</v>
      </c>
      <c r="T2927" s="15">
        <f t="shared" si="195"/>
        <v>41672.751458333332</v>
      </c>
    </row>
    <row r="2928" spans="1:20" ht="48" x14ac:dyDescent="0.2">
      <c r="A2928">
        <v>3663</v>
      </c>
      <c r="B2928" s="9" t="s">
        <v>3660</v>
      </c>
      <c r="C2928" s="3" t="s">
        <v>7773</v>
      </c>
      <c r="D2928" s="5">
        <v>225</v>
      </c>
      <c r="E2928" s="7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 t="shared" si="192"/>
        <v>104</v>
      </c>
      <c r="P2928">
        <f t="shared" si="193"/>
        <v>26</v>
      </c>
      <c r="Q2928" s="11" t="s">
        <v>8323</v>
      </c>
      <c r="R2928" t="s">
        <v>8326</v>
      </c>
      <c r="S2928" s="15">
        <f t="shared" si="194"/>
        <v>42665.451736111107</v>
      </c>
      <c r="T2928" s="15">
        <f t="shared" si="195"/>
        <v>42725.493402777778</v>
      </c>
    </row>
    <row r="2929" spans="1:20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1" t="s">
        <v>8311</v>
      </c>
      <c r="R2929" t="s">
        <v>8356</v>
      </c>
      <c r="S2929" s="15">
        <f t="shared" si="194"/>
        <v>42639.441932870366</v>
      </c>
      <c r="T2929" s="15">
        <f t="shared" si="195"/>
        <v>42653.441932870366</v>
      </c>
    </row>
    <row r="2930" spans="1:20" ht="48" x14ac:dyDescent="0.2">
      <c r="A2930">
        <v>1006</v>
      </c>
      <c r="B2930" s="9" t="s">
        <v>1007</v>
      </c>
      <c r="C2930" s="3" t="s">
        <v>5116</v>
      </c>
      <c r="D2930" s="5">
        <v>4000</v>
      </c>
      <c r="E2930" s="7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 t="shared" si="192"/>
        <v>6</v>
      </c>
      <c r="P2930">
        <f t="shared" si="193"/>
        <v>29.25</v>
      </c>
      <c r="Q2930" s="11" t="s">
        <v>8308</v>
      </c>
      <c r="R2930" t="s">
        <v>8310</v>
      </c>
      <c r="S2930" s="15">
        <f t="shared" si="194"/>
        <v>41977.040185185186</v>
      </c>
      <c r="T2930" s="15">
        <f t="shared" si="195"/>
        <v>41985.299305555556</v>
      </c>
    </row>
    <row r="2931" spans="1:20" ht="48" x14ac:dyDescent="0.2">
      <c r="A2931">
        <v>2588</v>
      </c>
      <c r="B2931" s="9" t="s">
        <v>2588</v>
      </c>
      <c r="C2931" s="3" t="s">
        <v>6698</v>
      </c>
      <c r="D2931" s="5">
        <v>6000</v>
      </c>
      <c r="E2931" s="7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192"/>
        <v>4</v>
      </c>
      <c r="P2931">
        <f t="shared" si="193"/>
        <v>29.13</v>
      </c>
      <c r="Q2931" s="11" t="s">
        <v>8319</v>
      </c>
      <c r="R2931" t="s">
        <v>8345</v>
      </c>
      <c r="S2931" s="15">
        <f t="shared" si="194"/>
        <v>42042.676226851851</v>
      </c>
      <c r="T2931" s="15">
        <f t="shared" si="195"/>
        <v>42094.551388888889</v>
      </c>
    </row>
    <row r="2932" spans="1:20" ht="32" x14ac:dyDescent="0.2">
      <c r="A2932">
        <v>957</v>
      </c>
      <c r="B2932" s="9" t="s">
        <v>958</v>
      </c>
      <c r="C2932" s="3" t="s">
        <v>5067</v>
      </c>
      <c r="D2932" s="5">
        <v>12000</v>
      </c>
      <c r="E2932" s="7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192"/>
        <v>2</v>
      </c>
      <c r="P2932">
        <f t="shared" si="193"/>
        <v>33.29</v>
      </c>
      <c r="Q2932" s="11" t="s">
        <v>8308</v>
      </c>
      <c r="R2932" t="s">
        <v>8310</v>
      </c>
      <c r="S2932" s="15">
        <f t="shared" si="194"/>
        <v>42660.552465277782</v>
      </c>
      <c r="T2932" s="15">
        <f t="shared" si="195"/>
        <v>42691.594131944439</v>
      </c>
    </row>
    <row r="2933" spans="1:20" ht="48" x14ac:dyDescent="0.2">
      <c r="A2933">
        <v>3536</v>
      </c>
      <c r="B2933" s="9" t="s">
        <v>3535</v>
      </c>
      <c r="C2933" s="3" t="s">
        <v>7646</v>
      </c>
      <c r="D2933" s="5">
        <v>150</v>
      </c>
      <c r="E2933" s="7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 t="shared" si="192"/>
        <v>153</v>
      </c>
      <c r="P2933">
        <f t="shared" si="193"/>
        <v>13.53</v>
      </c>
      <c r="Q2933" s="11" t="s">
        <v>8323</v>
      </c>
      <c r="R2933" t="s">
        <v>8326</v>
      </c>
      <c r="S2933" s="15">
        <f t="shared" si="194"/>
        <v>42328.727141203708</v>
      </c>
      <c r="T2933" s="15">
        <f t="shared" si="195"/>
        <v>42358.499305555553</v>
      </c>
    </row>
    <row r="2934" spans="1:20" ht="48" x14ac:dyDescent="0.2">
      <c r="A2934">
        <v>502</v>
      </c>
      <c r="B2934" s="9" t="s">
        <v>503</v>
      </c>
      <c r="C2934" s="3" t="s">
        <v>4612</v>
      </c>
      <c r="D2934" s="5">
        <v>20000</v>
      </c>
      <c r="E2934" s="7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 t="shared" si="192"/>
        <v>1</v>
      </c>
      <c r="P2934">
        <f t="shared" si="193"/>
        <v>57.5</v>
      </c>
      <c r="Q2934" s="11" t="s">
        <v>8321</v>
      </c>
      <c r="R2934" t="s">
        <v>8339</v>
      </c>
      <c r="S2934" s="15">
        <f t="shared" si="194"/>
        <v>40956.553530092591</v>
      </c>
      <c r="T2934" s="15">
        <f t="shared" si="195"/>
        <v>40986.511863425927</v>
      </c>
    </row>
    <row r="2935" spans="1:20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1" t="s">
        <v>8308</v>
      </c>
      <c r="R2935" t="s">
        <v>8310</v>
      </c>
      <c r="S2935" s="15">
        <f t="shared" si="194"/>
        <v>42111.709027777775</v>
      </c>
      <c r="T2935" s="15">
        <f t="shared" si="195"/>
        <v>42156.709027777775</v>
      </c>
    </row>
    <row r="2936" spans="1:20" ht="48" x14ac:dyDescent="0.2">
      <c r="A2936">
        <v>3830</v>
      </c>
      <c r="B2936" s="9" t="s">
        <v>3827</v>
      </c>
      <c r="C2936" s="3" t="s">
        <v>7939</v>
      </c>
      <c r="D2936" s="5">
        <v>100</v>
      </c>
      <c r="E2936" s="7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>
        <f t="shared" si="192"/>
        <v>225</v>
      </c>
      <c r="P2936">
        <f t="shared" si="193"/>
        <v>75</v>
      </c>
      <c r="Q2936" s="11" t="s">
        <v>8323</v>
      </c>
      <c r="R2936" t="s">
        <v>8326</v>
      </c>
      <c r="S2936" s="15">
        <f t="shared" si="194"/>
        <v>42503.740868055553</v>
      </c>
      <c r="T2936" s="15">
        <f t="shared" si="195"/>
        <v>42517.740868055553</v>
      </c>
    </row>
    <row r="2937" spans="1:20" ht="48" x14ac:dyDescent="0.2">
      <c r="A2937">
        <v>4044</v>
      </c>
      <c r="B2937" s="9" t="s">
        <v>4040</v>
      </c>
      <c r="C2937" s="3" t="s">
        <v>8148</v>
      </c>
      <c r="D2937" s="5">
        <v>600</v>
      </c>
      <c r="E2937" s="7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>
        <f t="shared" si="192"/>
        <v>38</v>
      </c>
      <c r="P2937">
        <f t="shared" si="193"/>
        <v>56.25</v>
      </c>
      <c r="Q2937" s="11" t="s">
        <v>8323</v>
      </c>
      <c r="R2937" t="s">
        <v>8326</v>
      </c>
      <c r="S2937" s="15">
        <f t="shared" si="194"/>
        <v>42074.219699074078</v>
      </c>
      <c r="T2937" s="15">
        <f t="shared" si="195"/>
        <v>42104.208333333328</v>
      </c>
    </row>
    <row r="2938" spans="1:20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1" t="s">
        <v>8323</v>
      </c>
      <c r="R2938" t="s">
        <v>8326</v>
      </c>
      <c r="S2938" s="15">
        <f t="shared" si="194"/>
        <v>42800.720127314817</v>
      </c>
      <c r="T2938" s="15">
        <f t="shared" si="195"/>
        <v>42821.678460648152</v>
      </c>
    </row>
    <row r="2939" spans="1:20" ht="48" x14ac:dyDescent="0.2">
      <c r="A2939">
        <v>2143</v>
      </c>
      <c r="B2939" s="9" t="s">
        <v>2144</v>
      </c>
      <c r="C2939" s="3" t="s">
        <v>6253</v>
      </c>
      <c r="D2939" s="5">
        <v>2000</v>
      </c>
      <c r="E2939" s="7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 t="shared" si="192"/>
        <v>11</v>
      </c>
      <c r="P2939">
        <f t="shared" si="193"/>
        <v>45</v>
      </c>
      <c r="Q2939" s="11" t="s">
        <v>8316</v>
      </c>
      <c r="R2939" t="s">
        <v>8334</v>
      </c>
      <c r="S2939" s="15">
        <f t="shared" si="194"/>
        <v>40332.886712962965</v>
      </c>
      <c r="T2939" s="15">
        <f t="shared" si="195"/>
        <v>40380.791666666664</v>
      </c>
    </row>
    <row r="2940" spans="1:20" ht="48" x14ac:dyDescent="0.2">
      <c r="A2940">
        <v>1720</v>
      </c>
      <c r="B2940" s="9" t="s">
        <v>1721</v>
      </c>
      <c r="C2940" s="3" t="s">
        <v>5830</v>
      </c>
      <c r="D2940" s="5">
        <v>4000</v>
      </c>
      <c r="E2940" s="7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 t="shared" si="192"/>
        <v>6</v>
      </c>
      <c r="P2940">
        <f t="shared" si="193"/>
        <v>28.13</v>
      </c>
      <c r="Q2940" s="11" t="s">
        <v>8327</v>
      </c>
      <c r="R2940" t="s">
        <v>8330</v>
      </c>
      <c r="S2940" s="15">
        <f t="shared" si="194"/>
        <v>41922.783229166671</v>
      </c>
      <c r="T2940" s="15">
        <f t="shared" si="195"/>
        <v>41952.824895833335</v>
      </c>
    </row>
    <row r="2941" spans="1:20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2"/>
        <v>4</v>
      </c>
      <c r="P2941">
        <f t="shared" si="193"/>
        <v>24.78</v>
      </c>
      <c r="Q2941" s="11" t="s">
        <v>8308</v>
      </c>
      <c r="R2941" t="s">
        <v>8342</v>
      </c>
      <c r="S2941" s="15">
        <f t="shared" si="194"/>
        <v>42377.554756944446</v>
      </c>
      <c r="T2941" s="15">
        <f t="shared" si="195"/>
        <v>42408.542361111111</v>
      </c>
    </row>
    <row r="2942" spans="1:20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2"/>
        <v>2</v>
      </c>
      <c r="P2942">
        <f t="shared" si="193"/>
        <v>74.33</v>
      </c>
      <c r="Q2942" s="11" t="s">
        <v>8311</v>
      </c>
      <c r="R2942" t="s">
        <v>8349</v>
      </c>
      <c r="S2942" s="15">
        <f t="shared" si="194"/>
        <v>42786.000023148154</v>
      </c>
      <c r="T2942" s="15">
        <f t="shared" si="195"/>
        <v>42826.165972222225</v>
      </c>
    </row>
    <row r="2943" spans="1:20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1" t="s">
        <v>8308</v>
      </c>
      <c r="R2943" t="s">
        <v>8310</v>
      </c>
      <c r="S2943" s="15">
        <f t="shared" si="194"/>
        <v>42561.829421296294</v>
      </c>
      <c r="T2943" s="15">
        <f t="shared" si="195"/>
        <v>42618.124305555553</v>
      </c>
    </row>
    <row r="2944" spans="1:20" ht="48" x14ac:dyDescent="0.2">
      <c r="A2944">
        <v>4088</v>
      </c>
      <c r="B2944" s="9" t="s">
        <v>4084</v>
      </c>
      <c r="C2944" s="3" t="s">
        <v>8191</v>
      </c>
      <c r="D2944" s="5">
        <v>2000</v>
      </c>
      <c r="E2944" s="7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>
        <f t="shared" si="192"/>
        <v>11</v>
      </c>
      <c r="P2944">
        <f t="shared" si="193"/>
        <v>72</v>
      </c>
      <c r="Q2944" s="11" t="s">
        <v>8323</v>
      </c>
      <c r="R2944" t="s">
        <v>8326</v>
      </c>
      <c r="S2944" s="15">
        <f t="shared" si="194"/>
        <v>41990.612546296295</v>
      </c>
      <c r="T2944" s="15">
        <f t="shared" si="195"/>
        <v>42020.434722222228</v>
      </c>
    </row>
    <row r="2945" spans="1:20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1" t="s">
        <v>8323</v>
      </c>
      <c r="R2945" t="s">
        <v>8335</v>
      </c>
      <c r="S2945" s="15">
        <f t="shared" si="194"/>
        <v>42053.672824074078</v>
      </c>
      <c r="T2945" s="15">
        <f t="shared" si="195"/>
        <v>42113.631157407406</v>
      </c>
    </row>
    <row r="2946" spans="1:20" ht="48" x14ac:dyDescent="0.2">
      <c r="A2946">
        <v>1699</v>
      </c>
      <c r="B2946" s="9" t="s">
        <v>1700</v>
      </c>
      <c r="C2946" s="3" t="s">
        <v>5809</v>
      </c>
      <c r="D2946" s="5">
        <v>5105</v>
      </c>
      <c r="E2946" s="7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si="192"/>
        <v>4</v>
      </c>
      <c r="P2946">
        <f t="shared" si="193"/>
        <v>54</v>
      </c>
      <c r="Q2946" s="11" t="s">
        <v>8327</v>
      </c>
      <c r="R2946" t="s">
        <v>8330</v>
      </c>
      <c r="S2946" s="15">
        <f t="shared" si="194"/>
        <v>42806.863946759258</v>
      </c>
      <c r="T2946" s="15">
        <f t="shared" si="195"/>
        <v>42836.863946759258</v>
      </c>
    </row>
    <row r="2947" spans="1:20" ht="48" x14ac:dyDescent="0.2">
      <c r="A2947">
        <v>4027</v>
      </c>
      <c r="B2947" s="9" t="s">
        <v>4023</v>
      </c>
      <c r="C2947" s="3" t="s">
        <v>8132</v>
      </c>
      <c r="D2947" s="5">
        <v>3000</v>
      </c>
      <c r="E2947" s="7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 t="shared" ref="O2947:O3010" si="196">ROUND(E2947/D2947*100,0)</f>
        <v>7</v>
      </c>
      <c r="P2947">
        <f t="shared" ref="P2947:P3010" si="197">IFERROR(ROUND(E2947/L2947,2),0)</f>
        <v>30.71</v>
      </c>
      <c r="Q2947" s="11" t="s">
        <v>8323</v>
      </c>
      <c r="R2947" t="s">
        <v>8326</v>
      </c>
      <c r="S2947" s="15">
        <f t="shared" ref="S2947:S3010" si="198">(((J2947/60)/60)/24)+DATE(1970,1,1)</f>
        <v>42768.97084490741</v>
      </c>
      <c r="T2947" s="15">
        <f t="shared" ref="T2947:T3010" si="199">(((I2947/60)/60)/24)+DATE(1970,1,1)</f>
        <v>42789.041666666672</v>
      </c>
    </row>
    <row r="2948" spans="1:20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1" t="s">
        <v>8321</v>
      </c>
      <c r="R2948" t="s">
        <v>8339</v>
      </c>
      <c r="S2948" s="15">
        <f t="shared" si="198"/>
        <v>40247.886006944449</v>
      </c>
      <c r="T2948" s="15">
        <f t="shared" si="199"/>
        <v>40306.927777777775</v>
      </c>
    </row>
    <row r="2949" spans="1:20" ht="48" x14ac:dyDescent="0.2">
      <c r="A2949">
        <v>489</v>
      </c>
      <c r="B2949" s="9" t="s">
        <v>490</v>
      </c>
      <c r="C2949" s="3" t="s">
        <v>4599</v>
      </c>
      <c r="D2949" s="5">
        <v>74997</v>
      </c>
      <c r="E2949" s="7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 t="shared" si="196"/>
        <v>0</v>
      </c>
      <c r="P2949">
        <f t="shared" si="197"/>
        <v>71.67</v>
      </c>
      <c r="Q2949" s="11" t="s">
        <v>8321</v>
      </c>
      <c r="R2949" t="s">
        <v>8339</v>
      </c>
      <c r="S2949" s="15">
        <f t="shared" si="198"/>
        <v>40882.481666666667</v>
      </c>
      <c r="T2949" s="15">
        <f t="shared" si="199"/>
        <v>40913.481249999997</v>
      </c>
    </row>
    <row r="2950" spans="1:20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1" t="s">
        <v>8323</v>
      </c>
      <c r="R2950" t="s">
        <v>8326</v>
      </c>
      <c r="S2950" s="15">
        <f t="shared" si="198"/>
        <v>41975.642974537041</v>
      </c>
      <c r="T2950" s="15">
        <f t="shared" si="199"/>
        <v>42035.642974537041</v>
      </c>
    </row>
    <row r="2951" spans="1:20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6"/>
        <v>4</v>
      </c>
      <c r="P2951">
        <f t="shared" si="197"/>
        <v>30.29</v>
      </c>
      <c r="Q2951" s="11" t="s">
        <v>8308</v>
      </c>
      <c r="R2951" t="s">
        <v>8310</v>
      </c>
      <c r="S2951" s="15">
        <f t="shared" si="198"/>
        <v>42538.75680555556</v>
      </c>
      <c r="T2951" s="15">
        <f t="shared" si="199"/>
        <v>42563.785416666666</v>
      </c>
    </row>
    <row r="2952" spans="1:20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1" t="s">
        <v>8346</v>
      </c>
      <c r="R2952" t="s">
        <v>8347</v>
      </c>
      <c r="S2952" s="15">
        <f t="shared" si="198"/>
        <v>42598.053113425922</v>
      </c>
      <c r="T2952" s="15">
        <f t="shared" si="199"/>
        <v>42638.053113425922</v>
      </c>
    </row>
    <row r="2953" spans="1:20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6"/>
        <v>1</v>
      </c>
      <c r="P2953">
        <f t="shared" si="197"/>
        <v>16.309999999999999</v>
      </c>
      <c r="Q2953" s="11" t="s">
        <v>8316</v>
      </c>
      <c r="R2953" t="s">
        <v>8344</v>
      </c>
      <c r="S2953" s="15">
        <f t="shared" si="198"/>
        <v>42155.129652777774</v>
      </c>
      <c r="T2953" s="15">
        <f t="shared" si="199"/>
        <v>42185.129652777774</v>
      </c>
    </row>
    <row r="2954" spans="1:20" ht="32" x14ac:dyDescent="0.2">
      <c r="A2954">
        <v>3972</v>
      </c>
      <c r="B2954" s="9" t="s">
        <v>3969</v>
      </c>
      <c r="C2954" s="3" t="s">
        <v>8079</v>
      </c>
      <c r="D2954" s="5">
        <v>1000</v>
      </c>
      <c r="E2954" s="7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 t="shared" si="196"/>
        <v>21</v>
      </c>
      <c r="P2954">
        <f t="shared" si="197"/>
        <v>26.38</v>
      </c>
      <c r="Q2954" s="11" t="s">
        <v>8323</v>
      </c>
      <c r="R2954" t="s">
        <v>8326</v>
      </c>
      <c r="S2954" s="15">
        <f t="shared" si="198"/>
        <v>41981.067523148144</v>
      </c>
      <c r="T2954" s="15">
        <f t="shared" si="199"/>
        <v>42041.067523148144</v>
      </c>
    </row>
    <row r="2955" spans="1:20" ht="48" x14ac:dyDescent="0.2">
      <c r="A2955">
        <v>3969</v>
      </c>
      <c r="B2955" s="9" t="s">
        <v>3966</v>
      </c>
      <c r="C2955" s="3" t="s">
        <v>8076</v>
      </c>
      <c r="D2955" s="5">
        <v>2825</v>
      </c>
      <c r="E2955" s="7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 t="shared" si="196"/>
        <v>7</v>
      </c>
      <c r="P2955">
        <f t="shared" si="197"/>
        <v>35.17</v>
      </c>
      <c r="Q2955" s="11" t="s">
        <v>8323</v>
      </c>
      <c r="R2955" t="s">
        <v>8326</v>
      </c>
      <c r="S2955" s="15">
        <f t="shared" si="198"/>
        <v>42601.854699074072</v>
      </c>
      <c r="T2955" s="15">
        <f t="shared" si="199"/>
        <v>42611.163194444445</v>
      </c>
    </row>
    <row r="2956" spans="1:20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6"/>
        <v>3</v>
      </c>
      <c r="P2956">
        <f t="shared" si="197"/>
        <v>35</v>
      </c>
      <c r="Q2956" s="11" t="s">
        <v>8327</v>
      </c>
      <c r="R2956" t="s">
        <v>8354</v>
      </c>
      <c r="S2956" s="15">
        <f t="shared" si="198"/>
        <v>41583.135405092595</v>
      </c>
      <c r="T2956" s="15">
        <f t="shared" si="199"/>
        <v>41623.135405092595</v>
      </c>
    </row>
    <row r="2957" spans="1:20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6"/>
        <v>2</v>
      </c>
      <c r="P2957">
        <f t="shared" si="197"/>
        <v>52.5</v>
      </c>
      <c r="Q2957" s="11" t="s">
        <v>8319</v>
      </c>
      <c r="R2957" t="s">
        <v>8357</v>
      </c>
      <c r="S2957" s="15">
        <f t="shared" si="198"/>
        <v>41854.389780092592</v>
      </c>
      <c r="T2957" s="15">
        <f t="shared" si="199"/>
        <v>41871.389780092592</v>
      </c>
    </row>
    <row r="2958" spans="1:20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6"/>
        <v>103</v>
      </c>
      <c r="P2958">
        <f t="shared" si="197"/>
        <v>15.77</v>
      </c>
      <c r="Q2958" s="11" t="s">
        <v>8321</v>
      </c>
      <c r="R2958" t="s">
        <v>8343</v>
      </c>
      <c r="S2958" s="15">
        <f t="shared" si="198"/>
        <v>42042.615613425922</v>
      </c>
      <c r="T2958" s="15">
        <f t="shared" si="199"/>
        <v>42057.479166666672</v>
      </c>
    </row>
    <row r="2959" spans="1:20" ht="48" x14ac:dyDescent="0.2">
      <c r="A2959">
        <v>886</v>
      </c>
      <c r="B2959" s="9" t="s">
        <v>887</v>
      </c>
      <c r="C2959" s="3" t="s">
        <v>4996</v>
      </c>
      <c r="D2959" s="5">
        <v>500</v>
      </c>
      <c r="E2959" s="7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>
        <f t="shared" si="196"/>
        <v>41</v>
      </c>
      <c r="P2959">
        <f t="shared" si="197"/>
        <v>29.29</v>
      </c>
      <c r="Q2959" s="11" t="s">
        <v>8327</v>
      </c>
      <c r="R2959" t="s">
        <v>8328</v>
      </c>
      <c r="S2959" s="15">
        <f t="shared" si="198"/>
        <v>42603.870520833334</v>
      </c>
      <c r="T2959" s="15">
        <f t="shared" si="199"/>
        <v>42628.870520833334</v>
      </c>
    </row>
    <row r="2960" spans="1:20" ht="32" x14ac:dyDescent="0.2">
      <c r="A2960">
        <v>1594</v>
      </c>
      <c r="B2960" s="9" t="s">
        <v>1595</v>
      </c>
      <c r="C2960" s="3" t="s">
        <v>5704</v>
      </c>
      <c r="D2960" s="5">
        <v>1000</v>
      </c>
      <c r="E2960" s="7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>
        <f t="shared" si="196"/>
        <v>21</v>
      </c>
      <c r="P2960">
        <f t="shared" si="197"/>
        <v>20.5</v>
      </c>
      <c r="Q2960" s="11" t="s">
        <v>8313</v>
      </c>
      <c r="R2960" t="s">
        <v>8351</v>
      </c>
      <c r="S2960" s="15">
        <f t="shared" si="198"/>
        <v>42445.712754629625</v>
      </c>
      <c r="T2960" s="15">
        <f t="shared" si="199"/>
        <v>42505.681249999994</v>
      </c>
    </row>
    <row r="2961" spans="1:20" ht="64" x14ac:dyDescent="0.2">
      <c r="A2961">
        <v>1578</v>
      </c>
      <c r="B2961" s="9" t="s">
        <v>1579</v>
      </c>
      <c r="C2961" s="3" t="s">
        <v>5688</v>
      </c>
      <c r="D2961" s="5">
        <v>1897</v>
      </c>
      <c r="E2961" s="7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 t="shared" si="196"/>
        <v>11</v>
      </c>
      <c r="P2961">
        <f t="shared" si="197"/>
        <v>51.25</v>
      </c>
      <c r="Q2961" s="11" t="s">
        <v>8311</v>
      </c>
      <c r="R2961" t="s">
        <v>8349</v>
      </c>
      <c r="S2961" s="15">
        <f t="shared" si="198"/>
        <v>40399.065868055557</v>
      </c>
      <c r="T2961" s="15">
        <f t="shared" si="199"/>
        <v>40423.083333333336</v>
      </c>
    </row>
    <row r="2962" spans="1:20" ht="48" x14ac:dyDescent="0.2">
      <c r="A2962">
        <v>517</v>
      </c>
      <c r="B2962" s="9" t="s">
        <v>518</v>
      </c>
      <c r="C2962" s="3" t="s">
        <v>4627</v>
      </c>
      <c r="D2962" s="5">
        <v>15000</v>
      </c>
      <c r="E2962" s="7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 t="shared" si="196"/>
        <v>1</v>
      </c>
      <c r="P2962">
        <f t="shared" si="197"/>
        <v>68.33</v>
      </c>
      <c r="Q2962" s="11" t="s">
        <v>8321</v>
      </c>
      <c r="R2962" t="s">
        <v>8339</v>
      </c>
      <c r="S2962" s="15">
        <f t="shared" si="198"/>
        <v>42738.615289351852</v>
      </c>
      <c r="T2962" s="15">
        <f t="shared" si="199"/>
        <v>42768.615289351852</v>
      </c>
    </row>
    <row r="2963" spans="1:20" ht="48" x14ac:dyDescent="0.2">
      <c r="A2963">
        <v>673</v>
      </c>
      <c r="B2963" s="9" t="s">
        <v>674</v>
      </c>
      <c r="C2963" s="3" t="s">
        <v>4783</v>
      </c>
      <c r="D2963" s="5">
        <v>100000</v>
      </c>
      <c r="E2963" s="7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 t="shared" si="196"/>
        <v>0</v>
      </c>
      <c r="P2963">
        <f t="shared" si="197"/>
        <v>68.33</v>
      </c>
      <c r="Q2963" s="11" t="s">
        <v>8308</v>
      </c>
      <c r="R2963" t="s">
        <v>8310</v>
      </c>
      <c r="S2963" s="15">
        <f t="shared" si="198"/>
        <v>41838.840474537035</v>
      </c>
      <c r="T2963" s="15">
        <f t="shared" si="199"/>
        <v>41883.840474537035</v>
      </c>
    </row>
    <row r="2964" spans="1:20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1" t="s">
        <v>8323</v>
      </c>
      <c r="R2964" t="s">
        <v>8326</v>
      </c>
      <c r="S2964" s="15">
        <f t="shared" si="198"/>
        <v>41990.506377314814</v>
      </c>
      <c r="T2964" s="15">
        <f t="shared" si="199"/>
        <v>42020.506377314814</v>
      </c>
    </row>
    <row r="2965" spans="1:20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1" t="s">
        <v>8321</v>
      </c>
      <c r="R2965" t="s">
        <v>8339</v>
      </c>
      <c r="S2965" s="15">
        <f t="shared" si="198"/>
        <v>40934.376145833332</v>
      </c>
      <c r="T2965" s="15">
        <f t="shared" si="199"/>
        <v>40994.334479166668</v>
      </c>
    </row>
    <row r="2966" spans="1:20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6"/>
        <v>17</v>
      </c>
      <c r="P2966">
        <f t="shared" si="197"/>
        <v>16.829999999999998</v>
      </c>
      <c r="Q2966" s="11" t="s">
        <v>8319</v>
      </c>
      <c r="R2966" t="s">
        <v>8345</v>
      </c>
      <c r="S2966" s="15">
        <f t="shared" si="198"/>
        <v>42399.882615740738</v>
      </c>
      <c r="T2966" s="15">
        <f t="shared" si="199"/>
        <v>42459.840949074074</v>
      </c>
    </row>
    <row r="2967" spans="1:20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6"/>
        <v>2</v>
      </c>
      <c r="P2967">
        <f t="shared" si="197"/>
        <v>202</v>
      </c>
      <c r="Q2967" s="11" t="s">
        <v>8323</v>
      </c>
      <c r="R2967" t="s">
        <v>8326</v>
      </c>
      <c r="S2967" s="15">
        <f t="shared" si="198"/>
        <v>42621.389340277776</v>
      </c>
      <c r="T2967" s="15">
        <f t="shared" si="199"/>
        <v>42651.389340277776</v>
      </c>
    </row>
    <row r="2968" spans="1:20" ht="48" x14ac:dyDescent="0.2">
      <c r="A2968">
        <v>3588</v>
      </c>
      <c r="B2968" s="9" t="s">
        <v>3587</v>
      </c>
      <c r="C2968" s="3" t="s">
        <v>7698</v>
      </c>
      <c r="D2968" s="5">
        <v>200</v>
      </c>
      <c r="E2968" s="7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 t="shared" si="196"/>
        <v>101</v>
      </c>
      <c r="P2968">
        <f t="shared" si="197"/>
        <v>18.27</v>
      </c>
      <c r="Q2968" s="11" t="s">
        <v>8323</v>
      </c>
      <c r="R2968" t="s">
        <v>8326</v>
      </c>
      <c r="S2968" s="15">
        <f t="shared" si="198"/>
        <v>42101.828819444447</v>
      </c>
      <c r="T2968" s="15">
        <f t="shared" si="199"/>
        <v>42123.958333333328</v>
      </c>
    </row>
    <row r="2969" spans="1:20" ht="48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96"/>
        <v>10</v>
      </c>
      <c r="P2969">
        <f t="shared" si="197"/>
        <v>100.5</v>
      </c>
      <c r="Q2969" s="11" t="s">
        <v>8323</v>
      </c>
      <c r="R2969" t="s">
        <v>8326</v>
      </c>
      <c r="S2969" s="15">
        <f t="shared" si="198"/>
        <v>42020.587349537032</v>
      </c>
      <c r="T2969" s="15">
        <f t="shared" si="199"/>
        <v>42050.587349537032</v>
      </c>
    </row>
    <row r="2970" spans="1:20" ht="48" x14ac:dyDescent="0.2">
      <c r="A2970">
        <v>2401</v>
      </c>
      <c r="B2970" s="9" t="s">
        <v>2402</v>
      </c>
      <c r="C2970" s="3" t="s">
        <v>6511</v>
      </c>
      <c r="D2970" s="5">
        <v>28000</v>
      </c>
      <c r="E2970" s="7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 t="shared" si="196"/>
        <v>1</v>
      </c>
      <c r="P2970">
        <f t="shared" si="197"/>
        <v>22.33</v>
      </c>
      <c r="Q2970" s="11" t="s">
        <v>8319</v>
      </c>
      <c r="R2970" t="s">
        <v>8345</v>
      </c>
      <c r="S2970" s="15">
        <f t="shared" si="198"/>
        <v>42374.822870370372</v>
      </c>
      <c r="T2970" s="15">
        <f t="shared" si="199"/>
        <v>42434.822870370372</v>
      </c>
    </row>
    <row r="2971" spans="1:20" ht="48" x14ac:dyDescent="0.2">
      <c r="A2971">
        <v>1363</v>
      </c>
      <c r="B2971" s="9" t="s">
        <v>1364</v>
      </c>
      <c r="C2971" s="3" t="s">
        <v>5473</v>
      </c>
      <c r="D2971" s="5">
        <v>200</v>
      </c>
      <c r="E2971" s="7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>
        <f t="shared" si="196"/>
        <v>100</v>
      </c>
      <c r="P2971">
        <f t="shared" si="197"/>
        <v>40</v>
      </c>
      <c r="Q2971" s="11" t="s">
        <v>8311</v>
      </c>
      <c r="R2971" t="s">
        <v>8333</v>
      </c>
      <c r="S2971" s="15">
        <f t="shared" si="198"/>
        <v>42396.8440625</v>
      </c>
      <c r="T2971" s="15">
        <f t="shared" si="199"/>
        <v>42415.332638888889</v>
      </c>
    </row>
    <row r="2972" spans="1:20" ht="32" x14ac:dyDescent="0.2">
      <c r="A2972">
        <v>3415</v>
      </c>
      <c r="B2972" s="9" t="s">
        <v>3414</v>
      </c>
      <c r="C2972" s="3" t="s">
        <v>7525</v>
      </c>
      <c r="D2972" s="5">
        <v>200</v>
      </c>
      <c r="E2972" s="7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>
        <f t="shared" si="196"/>
        <v>100</v>
      </c>
      <c r="P2972">
        <f t="shared" si="197"/>
        <v>22.22</v>
      </c>
      <c r="Q2972" s="11" t="s">
        <v>8323</v>
      </c>
      <c r="R2972" t="s">
        <v>8326</v>
      </c>
      <c r="S2972" s="15">
        <f t="shared" si="198"/>
        <v>42467.144166666665</v>
      </c>
      <c r="T2972" s="15">
        <f t="shared" si="199"/>
        <v>42477.979166666672</v>
      </c>
    </row>
    <row r="2973" spans="1:20" ht="32" x14ac:dyDescent="0.2">
      <c r="A2973">
        <v>179</v>
      </c>
      <c r="B2973" s="9" t="s">
        <v>181</v>
      </c>
      <c r="C2973" s="3" t="s">
        <v>4289</v>
      </c>
      <c r="D2973" s="5">
        <v>1000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>
        <f t="shared" si="196"/>
        <v>20</v>
      </c>
      <c r="P2973">
        <f t="shared" si="197"/>
        <v>100</v>
      </c>
      <c r="Q2973" s="11" t="s">
        <v>8321</v>
      </c>
      <c r="R2973" t="s">
        <v>8325</v>
      </c>
      <c r="S2973" s="15">
        <f t="shared" si="198"/>
        <v>42403.080497685187</v>
      </c>
      <c r="T2973" s="15">
        <f t="shared" si="199"/>
        <v>42433.080497685187</v>
      </c>
    </row>
    <row r="2974" spans="1:20" ht="48" x14ac:dyDescent="0.2">
      <c r="A2974">
        <v>893</v>
      </c>
      <c r="B2974" s="9" t="s">
        <v>894</v>
      </c>
      <c r="C2974" s="3" t="s">
        <v>5003</v>
      </c>
      <c r="D2974" s="5">
        <v>2000</v>
      </c>
      <c r="E2974" s="7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>
        <f t="shared" si="196"/>
        <v>10</v>
      </c>
      <c r="P2974">
        <f t="shared" si="197"/>
        <v>40</v>
      </c>
      <c r="Q2974" s="11" t="s">
        <v>8327</v>
      </c>
      <c r="R2974" t="s">
        <v>8328</v>
      </c>
      <c r="S2974" s="15">
        <f t="shared" si="198"/>
        <v>42065.897719907407</v>
      </c>
      <c r="T2974" s="15">
        <f t="shared" si="199"/>
        <v>42095.856053240743</v>
      </c>
    </row>
    <row r="2975" spans="1:20" ht="32" x14ac:dyDescent="0.2">
      <c r="A2975">
        <v>556</v>
      </c>
      <c r="B2975" s="9" t="s">
        <v>557</v>
      </c>
      <c r="C2975" s="3" t="s">
        <v>4666</v>
      </c>
      <c r="D2975" s="5">
        <v>8000</v>
      </c>
      <c r="E2975" s="7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196"/>
        <v>3</v>
      </c>
      <c r="P2975">
        <f t="shared" si="197"/>
        <v>200</v>
      </c>
      <c r="Q2975" s="11" t="s">
        <v>8308</v>
      </c>
      <c r="R2975" t="s">
        <v>8342</v>
      </c>
      <c r="S2975" s="15">
        <f t="shared" si="198"/>
        <v>42345.860150462962</v>
      </c>
      <c r="T2975" s="15">
        <f t="shared" si="199"/>
        <v>42375.860150462962</v>
      </c>
    </row>
    <row r="2976" spans="1:20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6"/>
        <v>3</v>
      </c>
      <c r="P2976">
        <f t="shared" si="197"/>
        <v>200</v>
      </c>
      <c r="Q2976" s="11" t="s">
        <v>8323</v>
      </c>
      <c r="R2976" t="s">
        <v>8324</v>
      </c>
      <c r="S2976" s="15">
        <f t="shared" si="198"/>
        <v>42226.938414351855</v>
      </c>
      <c r="T2976" s="15">
        <f t="shared" si="199"/>
        <v>42256.938414351855</v>
      </c>
    </row>
    <row r="2977" spans="1:20" ht="48" x14ac:dyDescent="0.2">
      <c r="A2977">
        <v>4034</v>
      </c>
      <c r="B2977" s="9" t="s">
        <v>4030</v>
      </c>
      <c r="C2977" s="3" t="s">
        <v>8139</v>
      </c>
      <c r="D2977" s="5">
        <v>13500</v>
      </c>
      <c r="E2977" s="7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>
        <f t="shared" si="196"/>
        <v>1</v>
      </c>
      <c r="P2977">
        <f t="shared" si="197"/>
        <v>100</v>
      </c>
      <c r="Q2977" s="11" t="s">
        <v>8323</v>
      </c>
      <c r="R2977" t="s">
        <v>8326</v>
      </c>
      <c r="S2977" s="15">
        <f t="shared" si="198"/>
        <v>42067.947337962964</v>
      </c>
      <c r="T2977" s="15">
        <f t="shared" si="199"/>
        <v>42097.905671296292</v>
      </c>
    </row>
    <row r="2978" spans="1:20" ht="48" x14ac:dyDescent="0.2">
      <c r="A2978">
        <v>1421</v>
      </c>
      <c r="B2978" s="9" t="s">
        <v>1422</v>
      </c>
      <c r="C2978" s="3" t="s">
        <v>5531</v>
      </c>
      <c r="D2978" s="5">
        <v>200000</v>
      </c>
      <c r="E2978" s="7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>
        <f t="shared" si="196"/>
        <v>0</v>
      </c>
      <c r="P2978">
        <f t="shared" si="197"/>
        <v>100</v>
      </c>
      <c r="Q2978" s="11" t="s">
        <v>8311</v>
      </c>
      <c r="R2978" t="s">
        <v>8348</v>
      </c>
      <c r="S2978" s="15">
        <f t="shared" si="198"/>
        <v>42013.915613425925</v>
      </c>
      <c r="T2978" s="15">
        <f t="shared" si="199"/>
        <v>42043.915613425925</v>
      </c>
    </row>
    <row r="2979" spans="1:20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1" t="s">
        <v>8308</v>
      </c>
      <c r="R2979" t="s">
        <v>8310</v>
      </c>
      <c r="S2979" s="15">
        <f t="shared" si="198"/>
        <v>42496.529305555552</v>
      </c>
      <c r="T2979" s="15">
        <f t="shared" si="199"/>
        <v>42526.529305555552</v>
      </c>
    </row>
    <row r="2980" spans="1:20" ht="48" x14ac:dyDescent="0.2">
      <c r="A2980">
        <v>918</v>
      </c>
      <c r="B2980" s="9" t="s">
        <v>919</v>
      </c>
      <c r="C2980" s="3" t="s">
        <v>5028</v>
      </c>
      <c r="D2980" s="5">
        <v>3900</v>
      </c>
      <c r="E2980" s="7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 t="shared" si="196"/>
        <v>5</v>
      </c>
      <c r="P2980">
        <f t="shared" si="197"/>
        <v>19.600000000000001</v>
      </c>
      <c r="Q2980" s="11" t="s">
        <v>8327</v>
      </c>
      <c r="R2980" t="s">
        <v>8350</v>
      </c>
      <c r="S2980" s="15">
        <f t="shared" si="198"/>
        <v>41944.916215277779</v>
      </c>
      <c r="T2980" s="15">
        <f t="shared" si="199"/>
        <v>41974.957881944443</v>
      </c>
    </row>
    <row r="2981" spans="1:20" ht="48" x14ac:dyDescent="0.2">
      <c r="A2981">
        <v>905</v>
      </c>
      <c r="B2981" s="9" t="s">
        <v>906</v>
      </c>
      <c r="C2981" s="3" t="s">
        <v>5015</v>
      </c>
      <c r="D2981" s="5">
        <v>6500</v>
      </c>
      <c r="E2981" s="7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 t="shared" si="196"/>
        <v>3</v>
      </c>
      <c r="P2981">
        <f t="shared" si="197"/>
        <v>32.67</v>
      </c>
      <c r="Q2981" s="11" t="s">
        <v>8327</v>
      </c>
      <c r="R2981" t="s">
        <v>8350</v>
      </c>
      <c r="S2981" s="15">
        <f t="shared" si="198"/>
        <v>40507.239884259259</v>
      </c>
      <c r="T2981" s="15">
        <f t="shared" si="199"/>
        <v>40567.239884259259</v>
      </c>
    </row>
    <row r="2982" spans="1:20" ht="48" x14ac:dyDescent="0.2">
      <c r="A2982">
        <v>3429</v>
      </c>
      <c r="B2982" s="9" t="s">
        <v>3428</v>
      </c>
      <c r="C2982" s="3" t="s">
        <v>7539</v>
      </c>
      <c r="D2982" s="5">
        <v>150</v>
      </c>
      <c r="E2982" s="7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 t="shared" si="196"/>
        <v>130</v>
      </c>
      <c r="P2982">
        <f t="shared" si="197"/>
        <v>16.25</v>
      </c>
      <c r="Q2982" s="11" t="s">
        <v>8323</v>
      </c>
      <c r="R2982" t="s">
        <v>8326</v>
      </c>
      <c r="S2982" s="15">
        <f t="shared" si="198"/>
        <v>42662.021539351852</v>
      </c>
      <c r="T2982" s="15">
        <f t="shared" si="199"/>
        <v>42676.021539351852</v>
      </c>
    </row>
    <row r="2983" spans="1:20" ht="32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96"/>
        <v>3</v>
      </c>
      <c r="P2983">
        <f t="shared" si="197"/>
        <v>39</v>
      </c>
      <c r="Q2983" s="11" t="s">
        <v>8323</v>
      </c>
      <c r="R2983" t="s">
        <v>8326</v>
      </c>
      <c r="S2983" s="15">
        <f t="shared" si="198"/>
        <v>42031.833587962959</v>
      </c>
      <c r="T2983" s="15">
        <f t="shared" si="199"/>
        <v>42063.333333333328</v>
      </c>
    </row>
    <row r="2984" spans="1:20" ht="48" x14ac:dyDescent="0.2">
      <c r="A2984">
        <v>895</v>
      </c>
      <c r="B2984" s="9" t="s">
        <v>896</v>
      </c>
      <c r="C2984" s="3" t="s">
        <v>5005</v>
      </c>
      <c r="D2984" s="5">
        <v>8000</v>
      </c>
      <c r="E2984" s="7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 t="shared" si="196"/>
        <v>2</v>
      </c>
      <c r="P2984">
        <f t="shared" si="197"/>
        <v>27.86</v>
      </c>
      <c r="Q2984" s="11" t="s">
        <v>8327</v>
      </c>
      <c r="R2984" t="s">
        <v>8328</v>
      </c>
      <c r="S2984" s="15">
        <f t="shared" si="198"/>
        <v>40431.127650462964</v>
      </c>
      <c r="T2984" s="15">
        <f t="shared" si="199"/>
        <v>40476.127650462964</v>
      </c>
    </row>
    <row r="2985" spans="1:20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1" t="s">
        <v>8308</v>
      </c>
      <c r="R2985" t="s">
        <v>8310</v>
      </c>
      <c r="S2985" s="15">
        <f t="shared" si="198"/>
        <v>42409.040231481486</v>
      </c>
      <c r="T2985" s="15">
        <f t="shared" si="199"/>
        <v>42423.040231481486</v>
      </c>
    </row>
    <row r="2986" spans="1:20" ht="16" x14ac:dyDescent="0.2">
      <c r="A2986">
        <v>1062</v>
      </c>
      <c r="B2986" s="9" t="s">
        <v>1063</v>
      </c>
      <c r="C2986" s="3" t="s">
        <v>5172</v>
      </c>
      <c r="D2986" s="5">
        <v>199</v>
      </c>
      <c r="E2986" s="7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196"/>
        <v>95</v>
      </c>
      <c r="P2986">
        <f t="shared" si="197"/>
        <v>47.5</v>
      </c>
      <c r="Q2986" s="11" t="s">
        <v>8346</v>
      </c>
      <c r="R2986" t="s">
        <v>8347</v>
      </c>
      <c r="S2986" s="15">
        <f t="shared" si="198"/>
        <v>42556.807187500002</v>
      </c>
      <c r="T2986" s="15">
        <f t="shared" si="199"/>
        <v>42563.807187500002</v>
      </c>
    </row>
    <row r="2987" spans="1:20" ht="48" x14ac:dyDescent="0.2">
      <c r="A2987">
        <v>127</v>
      </c>
      <c r="B2987" s="9" t="s">
        <v>129</v>
      </c>
      <c r="C2987" s="3" t="s">
        <v>4238</v>
      </c>
      <c r="D2987" s="5">
        <v>8000</v>
      </c>
      <c r="E2987" s="7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196"/>
        <v>2</v>
      </c>
      <c r="P2987">
        <f t="shared" si="197"/>
        <v>47.5</v>
      </c>
      <c r="Q2987" s="11" t="s">
        <v>8321</v>
      </c>
      <c r="R2987" t="s">
        <v>8337</v>
      </c>
      <c r="S2987" s="15">
        <f t="shared" si="198"/>
        <v>42067.62431712963</v>
      </c>
      <c r="T2987" s="15">
        <f t="shared" si="199"/>
        <v>42097.582650462966</v>
      </c>
    </row>
    <row r="2988" spans="1:20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1" t="s">
        <v>8323</v>
      </c>
      <c r="R2988" t="s">
        <v>8326</v>
      </c>
      <c r="S2988" s="15">
        <f t="shared" si="198"/>
        <v>41885.221550925926</v>
      </c>
      <c r="T2988" s="15">
        <f t="shared" si="199"/>
        <v>41916.290972222225</v>
      </c>
    </row>
    <row r="2989" spans="1:20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1" t="s">
        <v>8319</v>
      </c>
      <c r="R2989" t="s">
        <v>8345</v>
      </c>
      <c r="S2989" s="15">
        <f t="shared" si="198"/>
        <v>41835.763981481483</v>
      </c>
      <c r="T2989" s="15">
        <f t="shared" si="199"/>
        <v>41865.763981481483</v>
      </c>
    </row>
    <row r="2990" spans="1:20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1" t="s">
        <v>8313</v>
      </c>
      <c r="R2990" t="s">
        <v>8314</v>
      </c>
      <c r="S2990" s="15">
        <f t="shared" si="198"/>
        <v>41849.560694444444</v>
      </c>
      <c r="T2990" s="15">
        <f t="shared" si="199"/>
        <v>41909.560694444444</v>
      </c>
    </row>
    <row r="2991" spans="1:20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1" t="s">
        <v>8316</v>
      </c>
      <c r="R2991" t="s">
        <v>8344</v>
      </c>
      <c r="S2991" s="15">
        <f t="shared" si="198"/>
        <v>42325.19358796296</v>
      </c>
      <c r="T2991" s="15">
        <f t="shared" si="199"/>
        <v>42355.19358796296</v>
      </c>
    </row>
    <row r="2992" spans="1:20" ht="48" x14ac:dyDescent="0.2">
      <c r="A2992">
        <v>3910</v>
      </c>
      <c r="B2992" s="9" t="s">
        <v>3907</v>
      </c>
      <c r="C2992" s="3" t="s">
        <v>8018</v>
      </c>
      <c r="D2992" s="5">
        <v>6000</v>
      </c>
      <c r="E2992" s="7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 t="shared" si="196"/>
        <v>3</v>
      </c>
      <c r="P2992">
        <f t="shared" si="197"/>
        <v>61.67</v>
      </c>
      <c r="Q2992" s="11" t="s">
        <v>8323</v>
      </c>
      <c r="R2992" t="s">
        <v>8326</v>
      </c>
      <c r="S2992" s="15">
        <f t="shared" si="198"/>
        <v>42224.756909722222</v>
      </c>
      <c r="T2992" s="15">
        <f t="shared" si="199"/>
        <v>42254.756909722222</v>
      </c>
    </row>
    <row r="2993" spans="1:20" ht="32" x14ac:dyDescent="0.2">
      <c r="A2993">
        <v>2884</v>
      </c>
      <c r="B2993" s="9" t="s">
        <v>2884</v>
      </c>
      <c r="C2993" s="3" t="s">
        <v>6994</v>
      </c>
      <c r="D2993" s="5">
        <v>45000</v>
      </c>
      <c r="E2993" s="7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 t="shared" si="196"/>
        <v>0</v>
      </c>
      <c r="P2993">
        <f t="shared" si="197"/>
        <v>46.25</v>
      </c>
      <c r="Q2993" s="11" t="s">
        <v>8323</v>
      </c>
      <c r="R2993" t="s">
        <v>8326</v>
      </c>
      <c r="S2993" s="15">
        <f t="shared" si="198"/>
        <v>41948.727256944447</v>
      </c>
      <c r="T2993" s="15">
        <f t="shared" si="199"/>
        <v>41978.727256944447</v>
      </c>
    </row>
    <row r="2994" spans="1:20" ht="48" x14ac:dyDescent="0.2">
      <c r="A2994">
        <v>3508</v>
      </c>
      <c r="B2994" s="9" t="s">
        <v>3507</v>
      </c>
      <c r="C2994" s="3" t="s">
        <v>7618</v>
      </c>
      <c r="D2994" s="5">
        <v>100</v>
      </c>
      <c r="E2994" s="7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 t="shared" si="196"/>
        <v>180</v>
      </c>
      <c r="P2994">
        <f t="shared" si="197"/>
        <v>12</v>
      </c>
      <c r="Q2994" s="11" t="s">
        <v>8323</v>
      </c>
      <c r="R2994" t="s">
        <v>8326</v>
      </c>
      <c r="S2994" s="15">
        <f t="shared" si="198"/>
        <v>42477.729780092588</v>
      </c>
      <c r="T2994" s="15">
        <f t="shared" si="199"/>
        <v>42500.875</v>
      </c>
    </row>
    <row r="2995" spans="1:20" ht="32" x14ac:dyDescent="0.2">
      <c r="A2995">
        <v>2167</v>
      </c>
      <c r="B2995" s="9" t="s">
        <v>2168</v>
      </c>
      <c r="C2995" s="3" t="s">
        <v>6277</v>
      </c>
      <c r="D2995" s="5">
        <v>150</v>
      </c>
      <c r="E2995" s="7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 t="shared" si="196"/>
        <v>120</v>
      </c>
      <c r="P2995">
        <f t="shared" si="197"/>
        <v>22.5</v>
      </c>
      <c r="Q2995" s="11" t="s">
        <v>8327</v>
      </c>
      <c r="R2995" t="s">
        <v>8331</v>
      </c>
      <c r="S2995" s="15">
        <f t="shared" si="198"/>
        <v>41153.066400462965</v>
      </c>
      <c r="T2995" s="15">
        <f t="shared" si="199"/>
        <v>41167.066400462965</v>
      </c>
    </row>
    <row r="2996" spans="1:20" ht="32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96"/>
        <v>40</v>
      </c>
      <c r="P2996">
        <f t="shared" si="197"/>
        <v>25.71</v>
      </c>
      <c r="Q2996" s="11" t="s">
        <v>8321</v>
      </c>
      <c r="R2996" t="s">
        <v>8325</v>
      </c>
      <c r="S2996" s="15">
        <f t="shared" si="198"/>
        <v>42070.047754629632</v>
      </c>
      <c r="T2996" s="15">
        <f t="shared" si="199"/>
        <v>42087.00608796296</v>
      </c>
    </row>
    <row r="2997" spans="1:20" ht="48" x14ac:dyDescent="0.2">
      <c r="A2997">
        <v>1439</v>
      </c>
      <c r="B2997" s="9" t="s">
        <v>1440</v>
      </c>
      <c r="C2997" s="3" t="s">
        <v>5549</v>
      </c>
      <c r="D2997" s="5">
        <v>2725</v>
      </c>
      <c r="E2997" s="7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196"/>
        <v>7</v>
      </c>
      <c r="P2997">
        <f t="shared" si="197"/>
        <v>30</v>
      </c>
      <c r="Q2997" s="11" t="s">
        <v>8311</v>
      </c>
      <c r="R2997" t="s">
        <v>8348</v>
      </c>
      <c r="S2997" s="15">
        <f t="shared" si="198"/>
        <v>42040.829872685179</v>
      </c>
      <c r="T2997" s="15">
        <f t="shared" si="199"/>
        <v>42070.829872685179</v>
      </c>
    </row>
    <row r="2998" spans="1:20" ht="48" x14ac:dyDescent="0.2">
      <c r="A2998">
        <v>2372</v>
      </c>
      <c r="B2998" s="9" t="s">
        <v>2373</v>
      </c>
      <c r="C2998" s="3" t="s">
        <v>6482</v>
      </c>
      <c r="D2998" s="5">
        <v>5500</v>
      </c>
      <c r="E2998" s="7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 t="shared" si="196"/>
        <v>3</v>
      </c>
      <c r="P2998">
        <f t="shared" si="197"/>
        <v>30</v>
      </c>
      <c r="Q2998" s="11" t="s">
        <v>8308</v>
      </c>
      <c r="R2998" t="s">
        <v>8342</v>
      </c>
      <c r="S2998" s="15">
        <f t="shared" si="198"/>
        <v>42088.069108796291</v>
      </c>
      <c r="T2998" s="15">
        <f t="shared" si="199"/>
        <v>42118.069108796291</v>
      </c>
    </row>
    <row r="2999" spans="1:20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1" t="s">
        <v>8316</v>
      </c>
      <c r="R2999" t="s">
        <v>8334</v>
      </c>
      <c r="S2999" s="15">
        <f t="shared" si="198"/>
        <v>41009.847314814811</v>
      </c>
      <c r="T2999" s="15">
        <f t="shared" si="199"/>
        <v>41069.847314814811</v>
      </c>
    </row>
    <row r="3000" spans="1:20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1" t="s">
        <v>8327</v>
      </c>
      <c r="R3000" t="s">
        <v>8354</v>
      </c>
      <c r="S3000" s="15">
        <f t="shared" si="198"/>
        <v>40731.61037037037</v>
      </c>
      <c r="T3000" s="15">
        <f t="shared" si="199"/>
        <v>40761.61037037037</v>
      </c>
    </row>
    <row r="3001" spans="1:20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6"/>
        <v>4</v>
      </c>
      <c r="P3001">
        <f t="shared" si="197"/>
        <v>59</v>
      </c>
      <c r="Q3001" s="11" t="s">
        <v>8311</v>
      </c>
      <c r="R3001" t="s">
        <v>8352</v>
      </c>
      <c r="S3001" s="15">
        <f t="shared" si="198"/>
        <v>42115.143634259264</v>
      </c>
      <c r="T3001" s="15">
        <f t="shared" si="199"/>
        <v>42145.143634259264</v>
      </c>
    </row>
    <row r="3002" spans="1:20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6"/>
        <v>1</v>
      </c>
      <c r="P3002">
        <f t="shared" si="197"/>
        <v>35.4</v>
      </c>
      <c r="Q3002" s="11" t="s">
        <v>8323</v>
      </c>
      <c r="R3002" t="s">
        <v>8326</v>
      </c>
      <c r="S3002" s="15">
        <f t="shared" si="198"/>
        <v>42540.593530092592</v>
      </c>
      <c r="T3002" s="15">
        <f t="shared" si="199"/>
        <v>42570.593530092592</v>
      </c>
    </row>
    <row r="3003" spans="1:20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6"/>
        <v>1</v>
      </c>
      <c r="P3003">
        <f t="shared" si="197"/>
        <v>35</v>
      </c>
      <c r="Q3003" s="11" t="s">
        <v>8308</v>
      </c>
      <c r="R3003" t="s">
        <v>8342</v>
      </c>
      <c r="S3003" s="15">
        <f t="shared" si="198"/>
        <v>41968.852118055554</v>
      </c>
      <c r="T3003" s="15">
        <f t="shared" si="199"/>
        <v>41998.852118055554</v>
      </c>
    </row>
    <row r="3004" spans="1:20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6"/>
        <v>0</v>
      </c>
      <c r="P3004">
        <f t="shared" si="197"/>
        <v>87.5</v>
      </c>
      <c r="Q3004" s="11" t="s">
        <v>8323</v>
      </c>
      <c r="R3004" t="s">
        <v>8324</v>
      </c>
      <c r="S3004" s="15">
        <f t="shared" si="198"/>
        <v>42263.691574074073</v>
      </c>
      <c r="T3004" s="15">
        <f t="shared" si="199"/>
        <v>42293.691574074073</v>
      </c>
    </row>
    <row r="3005" spans="1:20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1" t="s">
        <v>8323</v>
      </c>
      <c r="R3005" t="s">
        <v>8326</v>
      </c>
      <c r="S3005" s="15">
        <f t="shared" si="198"/>
        <v>42124.623877314814</v>
      </c>
      <c r="T3005" s="15">
        <f t="shared" si="199"/>
        <v>42166.958333333328</v>
      </c>
    </row>
    <row r="3006" spans="1:20" ht="48" x14ac:dyDescent="0.2">
      <c r="A3006">
        <v>1549</v>
      </c>
      <c r="B3006" s="9" t="s">
        <v>1550</v>
      </c>
      <c r="C3006" s="3" t="s">
        <v>5659</v>
      </c>
      <c r="D3006" s="5">
        <v>500</v>
      </c>
      <c r="E3006" s="7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 t="shared" si="196"/>
        <v>34</v>
      </c>
      <c r="P3006">
        <f t="shared" si="197"/>
        <v>28.33</v>
      </c>
      <c r="Q3006" s="11" t="s">
        <v>8313</v>
      </c>
      <c r="R3006" t="s">
        <v>8355</v>
      </c>
      <c r="S3006" s="15">
        <f t="shared" si="198"/>
        <v>42281.136099537034</v>
      </c>
      <c r="T3006" s="15">
        <f t="shared" si="199"/>
        <v>42311.177766203706</v>
      </c>
    </row>
    <row r="3007" spans="1:20" ht="64" x14ac:dyDescent="0.2">
      <c r="A3007">
        <v>3982</v>
      </c>
      <c r="B3007" s="9" t="s">
        <v>3978</v>
      </c>
      <c r="C3007" s="3" t="s">
        <v>8088</v>
      </c>
      <c r="D3007" s="5">
        <v>850</v>
      </c>
      <c r="E3007" s="7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>
        <f t="shared" si="196"/>
        <v>20</v>
      </c>
      <c r="P3007">
        <f t="shared" si="197"/>
        <v>34</v>
      </c>
      <c r="Q3007" s="11" t="s">
        <v>8323</v>
      </c>
      <c r="R3007" t="s">
        <v>8326</v>
      </c>
      <c r="S3007" s="15">
        <f t="shared" si="198"/>
        <v>42132.809953703705</v>
      </c>
      <c r="T3007" s="15">
        <f t="shared" si="199"/>
        <v>42192.809953703705</v>
      </c>
    </row>
    <row r="3008" spans="1:20" ht="48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96"/>
        <v>11</v>
      </c>
      <c r="P3008">
        <f t="shared" si="197"/>
        <v>42.5</v>
      </c>
      <c r="Q3008" s="11" t="s">
        <v>8323</v>
      </c>
      <c r="R3008" t="s">
        <v>8326</v>
      </c>
      <c r="S3008" s="15">
        <f t="shared" si="198"/>
        <v>41793.191875000004</v>
      </c>
      <c r="T3008" s="15">
        <f t="shared" si="199"/>
        <v>41807.191875000004</v>
      </c>
    </row>
    <row r="3009" spans="1:20" ht="48" x14ac:dyDescent="0.2">
      <c r="A3009">
        <v>775</v>
      </c>
      <c r="B3009" s="9" t="s">
        <v>776</v>
      </c>
      <c r="C3009" s="3" t="s">
        <v>4885</v>
      </c>
      <c r="D3009" s="5">
        <v>10000</v>
      </c>
      <c r="E3009" s="7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>
        <f t="shared" si="196"/>
        <v>2</v>
      </c>
      <c r="P3009">
        <f t="shared" si="197"/>
        <v>34</v>
      </c>
      <c r="Q3009" s="11" t="s">
        <v>8311</v>
      </c>
      <c r="R3009" t="s">
        <v>8352</v>
      </c>
      <c r="S3009" s="15">
        <f t="shared" si="198"/>
        <v>40863.060127314813</v>
      </c>
      <c r="T3009" s="15">
        <f t="shared" si="199"/>
        <v>40893.060127314813</v>
      </c>
    </row>
    <row r="3010" spans="1:20" ht="48" x14ac:dyDescent="0.2">
      <c r="A3010">
        <v>862</v>
      </c>
      <c r="B3010" s="9" t="s">
        <v>863</v>
      </c>
      <c r="C3010" s="3" t="s">
        <v>4972</v>
      </c>
      <c r="D3010" s="5">
        <v>50000</v>
      </c>
      <c r="E3010" s="7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 t="shared" si="196"/>
        <v>0</v>
      </c>
      <c r="P3010">
        <f t="shared" si="197"/>
        <v>42.5</v>
      </c>
      <c r="Q3010" s="11" t="s">
        <v>8327</v>
      </c>
      <c r="R3010" t="s">
        <v>8350</v>
      </c>
      <c r="S3010" s="15">
        <f t="shared" si="198"/>
        <v>41559.5549537037</v>
      </c>
      <c r="T3010" s="15">
        <f t="shared" si="199"/>
        <v>41589.596620370372</v>
      </c>
    </row>
    <row r="3011" spans="1:20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00">ROUND(E3011/D3011*100,0)</f>
        <v>41</v>
      </c>
      <c r="P3011">
        <f t="shared" ref="P3011:P3074" si="201">IFERROR(ROUND(E3011/L3011,2),0)</f>
        <v>23.57</v>
      </c>
      <c r="Q3011" s="11" t="s">
        <v>8316</v>
      </c>
      <c r="R3011" t="s">
        <v>8334</v>
      </c>
      <c r="S3011" s="15">
        <f t="shared" ref="S3011:S3074" si="202">(((J3011/60)/60)/24)+DATE(1970,1,1)</f>
        <v>40973.740451388891</v>
      </c>
      <c r="T3011" s="15">
        <f t="shared" ref="T3011:T3074" si="203">(((I3011/60)/60)/24)+DATE(1970,1,1)</f>
        <v>41003.698784722219</v>
      </c>
    </row>
    <row r="3012" spans="1:20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0"/>
        <v>17</v>
      </c>
      <c r="P3012">
        <f t="shared" si="201"/>
        <v>27.5</v>
      </c>
      <c r="Q3012" s="11" t="s">
        <v>8323</v>
      </c>
      <c r="R3012" t="s">
        <v>8326</v>
      </c>
      <c r="S3012" s="15">
        <f t="shared" si="202"/>
        <v>42031.666898148149</v>
      </c>
      <c r="T3012" s="15">
        <f t="shared" si="203"/>
        <v>42064.125</v>
      </c>
    </row>
    <row r="3013" spans="1:20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1" t="s">
        <v>8323</v>
      </c>
      <c r="R3013" t="s">
        <v>8326</v>
      </c>
      <c r="S3013" s="15">
        <f t="shared" si="202"/>
        <v>42807.151863425926</v>
      </c>
      <c r="T3013" s="15">
        <f t="shared" si="203"/>
        <v>42829.151863425926</v>
      </c>
    </row>
    <row r="3014" spans="1:20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0"/>
        <v>3</v>
      </c>
      <c r="P3014">
        <f t="shared" si="201"/>
        <v>40</v>
      </c>
      <c r="Q3014" s="11" t="s">
        <v>8327</v>
      </c>
      <c r="R3014" t="s">
        <v>8350</v>
      </c>
      <c r="S3014" s="15">
        <f t="shared" si="202"/>
        <v>41149.796064814815</v>
      </c>
      <c r="T3014" s="15">
        <f t="shared" si="203"/>
        <v>41175.100694444445</v>
      </c>
    </row>
    <row r="3015" spans="1:20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0"/>
        <v>3</v>
      </c>
      <c r="P3015">
        <f t="shared" si="201"/>
        <v>32</v>
      </c>
      <c r="Q3015" s="11" t="s">
        <v>8327</v>
      </c>
      <c r="R3015" t="s">
        <v>8350</v>
      </c>
      <c r="S3015" s="15">
        <f t="shared" si="202"/>
        <v>41575.880914351852</v>
      </c>
      <c r="T3015" s="15">
        <f t="shared" si="203"/>
        <v>41605.922581018516</v>
      </c>
    </row>
    <row r="3016" spans="1:20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1" t="s">
        <v>8308</v>
      </c>
      <c r="R3016" t="s">
        <v>8310</v>
      </c>
      <c r="S3016" s="15">
        <f t="shared" si="202"/>
        <v>41990.438043981485</v>
      </c>
      <c r="T3016" s="15">
        <f t="shared" si="203"/>
        <v>42020.438043981485</v>
      </c>
    </row>
    <row r="3017" spans="1:20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1" t="s">
        <v>8313</v>
      </c>
      <c r="R3017" t="s">
        <v>8314</v>
      </c>
      <c r="S3017" s="15">
        <f t="shared" si="202"/>
        <v>42209.567824074074</v>
      </c>
      <c r="T3017" s="15">
        <f t="shared" si="203"/>
        <v>42259.567824074074</v>
      </c>
    </row>
    <row r="3018" spans="1:20" ht="48" x14ac:dyDescent="0.2">
      <c r="A3018">
        <v>2169</v>
      </c>
      <c r="B3018" s="9" t="s">
        <v>2170</v>
      </c>
      <c r="C3018" s="3" t="s">
        <v>6279</v>
      </c>
      <c r="D3018" s="5">
        <v>153</v>
      </c>
      <c r="E3018" s="7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>
        <f t="shared" si="200"/>
        <v>100</v>
      </c>
      <c r="P3018">
        <f t="shared" si="201"/>
        <v>21.86</v>
      </c>
      <c r="Q3018" s="11" t="s">
        <v>8327</v>
      </c>
      <c r="R3018" t="s">
        <v>8331</v>
      </c>
      <c r="S3018" s="15">
        <f t="shared" si="202"/>
        <v>42793.700821759259</v>
      </c>
      <c r="T3018" s="15">
        <f t="shared" si="203"/>
        <v>42796.700821759259</v>
      </c>
    </row>
    <row r="3019" spans="1:20" ht="32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00"/>
        <v>15</v>
      </c>
      <c r="P3019">
        <f t="shared" si="201"/>
        <v>38.25</v>
      </c>
      <c r="Q3019" s="11" t="s">
        <v>8323</v>
      </c>
      <c r="R3019" t="s">
        <v>8326</v>
      </c>
      <c r="S3019" s="15">
        <f t="shared" si="202"/>
        <v>41906.819513888891</v>
      </c>
      <c r="T3019" s="15">
        <f t="shared" si="203"/>
        <v>41938.838888888888</v>
      </c>
    </row>
    <row r="3020" spans="1:20" ht="48" x14ac:dyDescent="0.2">
      <c r="A3020">
        <v>423</v>
      </c>
      <c r="B3020" s="9" t="s">
        <v>424</v>
      </c>
      <c r="C3020" s="3" t="s">
        <v>4533</v>
      </c>
      <c r="D3020" s="5">
        <v>20000</v>
      </c>
      <c r="E3020" s="7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 t="shared" si="200"/>
        <v>1</v>
      </c>
      <c r="P3020">
        <f t="shared" si="201"/>
        <v>11.77</v>
      </c>
      <c r="Q3020" s="11" t="s">
        <v>8321</v>
      </c>
      <c r="R3020" t="s">
        <v>8339</v>
      </c>
      <c r="S3020" s="15">
        <f t="shared" si="202"/>
        <v>41400.92627314815</v>
      </c>
      <c r="T3020" s="15">
        <f t="shared" si="203"/>
        <v>41430.92627314815</v>
      </c>
    </row>
    <row r="3021" spans="1:20" ht="48" x14ac:dyDescent="0.2">
      <c r="A3021">
        <v>3987</v>
      </c>
      <c r="B3021" s="9" t="s">
        <v>3983</v>
      </c>
      <c r="C3021" s="3" t="s">
        <v>8093</v>
      </c>
      <c r="D3021" s="5">
        <v>400</v>
      </c>
      <c r="E3021" s="7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 t="shared" si="200"/>
        <v>38</v>
      </c>
      <c r="P3021">
        <f t="shared" si="201"/>
        <v>11.62</v>
      </c>
      <c r="Q3021" s="11" t="s">
        <v>8323</v>
      </c>
      <c r="R3021" t="s">
        <v>8326</v>
      </c>
      <c r="S3021" s="15">
        <f t="shared" si="202"/>
        <v>41765.92465277778</v>
      </c>
      <c r="T3021" s="15">
        <f t="shared" si="203"/>
        <v>41775.92465277778</v>
      </c>
    </row>
    <row r="3022" spans="1:20" ht="48" x14ac:dyDescent="0.2">
      <c r="A3022">
        <v>3191</v>
      </c>
      <c r="B3022" s="9" t="s">
        <v>3191</v>
      </c>
      <c r="C3022" s="3" t="s">
        <v>7301</v>
      </c>
      <c r="D3022" s="5">
        <v>3750</v>
      </c>
      <c r="E3022" s="7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>
        <f t="shared" si="200"/>
        <v>4</v>
      </c>
      <c r="P3022">
        <f t="shared" si="201"/>
        <v>37.75</v>
      </c>
      <c r="Q3022" s="11" t="s">
        <v>8323</v>
      </c>
      <c r="R3022" t="s">
        <v>8335</v>
      </c>
      <c r="S3022" s="15">
        <f t="shared" si="202"/>
        <v>42538.755428240736</v>
      </c>
      <c r="T3022" s="15">
        <f t="shared" si="203"/>
        <v>42598.755428240736</v>
      </c>
    </row>
    <row r="3023" spans="1:20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2</v>
      </c>
      <c r="P3023">
        <f t="shared" si="201"/>
        <v>50.33</v>
      </c>
      <c r="Q3023" s="11" t="s">
        <v>8319</v>
      </c>
      <c r="R3023" t="s">
        <v>8345</v>
      </c>
      <c r="S3023" s="15">
        <f t="shared" si="202"/>
        <v>41918.628240740742</v>
      </c>
      <c r="T3023" s="15">
        <f t="shared" si="203"/>
        <v>41978.669907407413</v>
      </c>
    </row>
    <row r="3024" spans="1:20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1</v>
      </c>
      <c r="P3024">
        <f t="shared" si="201"/>
        <v>50.33</v>
      </c>
      <c r="Q3024" s="11" t="s">
        <v>8319</v>
      </c>
      <c r="R3024" t="s">
        <v>8345</v>
      </c>
      <c r="S3024" s="15">
        <f t="shared" si="202"/>
        <v>42211.732430555552</v>
      </c>
      <c r="T3024" s="15">
        <f t="shared" si="203"/>
        <v>42241.732430555552</v>
      </c>
    </row>
    <row r="3025" spans="1:20" ht="48" x14ac:dyDescent="0.2">
      <c r="A3025">
        <v>904</v>
      </c>
      <c r="B3025" s="9" t="s">
        <v>905</v>
      </c>
      <c r="C3025" s="3" t="s">
        <v>5014</v>
      </c>
      <c r="D3025" s="5">
        <v>50000</v>
      </c>
      <c r="E3025" s="7">
        <v>151</v>
      </c>
      <c r="F3025" t="s">
        <v>8220</v>
      </c>
      <c r="G3025" t="s">
        <v>8223</v>
      </c>
      <c r="H3025" t="s">
        <v>8245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8276</v>
      </c>
      <c r="O3025">
        <f t="shared" si="200"/>
        <v>0</v>
      </c>
      <c r="P3025">
        <f t="shared" si="201"/>
        <v>50.33</v>
      </c>
      <c r="Q3025" s="11" t="s">
        <v>8327</v>
      </c>
      <c r="R3025" t="s">
        <v>8350</v>
      </c>
      <c r="S3025" s="15">
        <f t="shared" si="202"/>
        <v>42342.080289351856</v>
      </c>
      <c r="T3025" s="15">
        <f t="shared" si="203"/>
        <v>42372.080289351856</v>
      </c>
    </row>
    <row r="3026" spans="1:20" ht="48" x14ac:dyDescent="0.2">
      <c r="A3026">
        <v>123</v>
      </c>
      <c r="B3026" s="9" t="s">
        <v>125</v>
      </c>
      <c r="C3026" s="3" t="s">
        <v>4234</v>
      </c>
      <c r="D3026" s="5">
        <v>55000</v>
      </c>
      <c r="E3026" s="7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>
        <f t="shared" si="200"/>
        <v>0</v>
      </c>
      <c r="P3026">
        <f t="shared" si="201"/>
        <v>25.17</v>
      </c>
      <c r="Q3026" s="11" t="s">
        <v>8321</v>
      </c>
      <c r="R3026" t="s">
        <v>8337</v>
      </c>
      <c r="S3026" s="15">
        <f t="shared" si="202"/>
        <v>41904.781990740739</v>
      </c>
      <c r="T3026" s="15">
        <f t="shared" si="203"/>
        <v>41940.916666666664</v>
      </c>
    </row>
    <row r="3027" spans="1:20" ht="32" x14ac:dyDescent="0.2">
      <c r="A3027">
        <v>3737</v>
      </c>
      <c r="B3027" s="9" t="s">
        <v>3734</v>
      </c>
      <c r="C3027" s="3" t="s">
        <v>7847</v>
      </c>
      <c r="D3027" s="5">
        <v>700</v>
      </c>
      <c r="E3027" s="7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>
        <f t="shared" si="200"/>
        <v>21</v>
      </c>
      <c r="P3027">
        <f t="shared" si="201"/>
        <v>37.5</v>
      </c>
      <c r="Q3027" s="11" t="s">
        <v>8323</v>
      </c>
      <c r="R3027" t="s">
        <v>8326</v>
      </c>
      <c r="S3027" s="15">
        <f t="shared" si="202"/>
        <v>42297.691006944442</v>
      </c>
      <c r="T3027" s="15">
        <f t="shared" si="203"/>
        <v>42320.290972222225</v>
      </c>
    </row>
    <row r="3028" spans="1:20" ht="48" x14ac:dyDescent="0.2">
      <c r="A3028">
        <v>1716</v>
      </c>
      <c r="B3028" s="9" t="s">
        <v>1717</v>
      </c>
      <c r="C3028" s="3" t="s">
        <v>5826</v>
      </c>
      <c r="D3028" s="5">
        <v>2000</v>
      </c>
      <c r="E3028" s="7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>
        <f t="shared" si="200"/>
        <v>8</v>
      </c>
      <c r="P3028">
        <f t="shared" si="201"/>
        <v>50</v>
      </c>
      <c r="Q3028" s="11" t="s">
        <v>8327</v>
      </c>
      <c r="R3028" t="s">
        <v>8330</v>
      </c>
      <c r="S3028" s="15">
        <f t="shared" si="202"/>
        <v>42673.577534722222</v>
      </c>
      <c r="T3028" s="15">
        <f t="shared" si="203"/>
        <v>42713.619201388887</v>
      </c>
    </row>
    <row r="3029" spans="1:20" ht="48" x14ac:dyDescent="0.2">
      <c r="A3029">
        <v>511</v>
      </c>
      <c r="B3029" s="9" t="s">
        <v>512</v>
      </c>
      <c r="C3029" s="3" t="s">
        <v>4621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>
        <f t="shared" si="200"/>
        <v>3</v>
      </c>
      <c r="P3029">
        <f t="shared" si="201"/>
        <v>30</v>
      </c>
      <c r="Q3029" s="11" t="s">
        <v>8321</v>
      </c>
      <c r="R3029" t="s">
        <v>8339</v>
      </c>
      <c r="S3029" s="15">
        <f t="shared" si="202"/>
        <v>41340.303032407406</v>
      </c>
      <c r="T3029" s="15">
        <f t="shared" si="203"/>
        <v>41370.261365740742</v>
      </c>
    </row>
    <row r="3030" spans="1:20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0"/>
        <v>3</v>
      </c>
      <c r="P3030">
        <f t="shared" si="201"/>
        <v>75</v>
      </c>
      <c r="Q3030" s="11" t="s">
        <v>8311</v>
      </c>
      <c r="R3030" t="s">
        <v>8356</v>
      </c>
      <c r="S3030" s="15">
        <f t="shared" si="202"/>
        <v>40863.013356481482</v>
      </c>
      <c r="T3030" s="15">
        <f t="shared" si="203"/>
        <v>40893.013356481482</v>
      </c>
    </row>
    <row r="3031" spans="1:20" ht="48" x14ac:dyDescent="0.2">
      <c r="A3031">
        <v>1485</v>
      </c>
      <c r="B3031" s="9" t="s">
        <v>1486</v>
      </c>
      <c r="C3031" s="3" t="s">
        <v>5595</v>
      </c>
      <c r="D3031" s="5">
        <v>6700</v>
      </c>
      <c r="E3031" s="7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>
        <f t="shared" si="200"/>
        <v>2</v>
      </c>
      <c r="P3031">
        <f t="shared" si="201"/>
        <v>50</v>
      </c>
      <c r="Q3031" s="11" t="s">
        <v>8311</v>
      </c>
      <c r="R3031" t="s">
        <v>8352</v>
      </c>
      <c r="S3031" s="15">
        <f t="shared" si="202"/>
        <v>42130.795983796299</v>
      </c>
      <c r="T3031" s="15">
        <f t="shared" si="203"/>
        <v>42175.795983796299</v>
      </c>
    </row>
    <row r="3032" spans="1:20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1" t="s">
        <v>8321</v>
      </c>
      <c r="R3032" t="s">
        <v>8339</v>
      </c>
      <c r="S3032" s="15">
        <f t="shared" si="202"/>
        <v>42272.93949074074</v>
      </c>
      <c r="T3032" s="15">
        <f t="shared" si="203"/>
        <v>42313.981157407412</v>
      </c>
    </row>
    <row r="3033" spans="1:20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1" t="s">
        <v>8323</v>
      </c>
      <c r="R3033" t="s">
        <v>8326</v>
      </c>
      <c r="S3033" s="15">
        <f t="shared" si="202"/>
        <v>42165.037581018521</v>
      </c>
      <c r="T3033" s="15">
        <f t="shared" si="203"/>
        <v>42224.898611111115</v>
      </c>
    </row>
    <row r="3034" spans="1:20" ht="32" x14ac:dyDescent="0.2">
      <c r="A3034">
        <v>2916</v>
      </c>
      <c r="B3034" s="9" t="s">
        <v>2916</v>
      </c>
      <c r="C3034" s="3" t="s">
        <v>7026</v>
      </c>
      <c r="D3034" s="5">
        <v>1850</v>
      </c>
      <c r="E3034" s="7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 t="shared" si="200"/>
        <v>8</v>
      </c>
      <c r="P3034">
        <f t="shared" si="201"/>
        <v>20.71</v>
      </c>
      <c r="Q3034" s="11" t="s">
        <v>8323</v>
      </c>
      <c r="R3034" t="s">
        <v>8326</v>
      </c>
      <c r="S3034" s="15">
        <f t="shared" si="202"/>
        <v>41755.476724537039</v>
      </c>
      <c r="T3034" s="15">
        <f t="shared" si="203"/>
        <v>41778.476724537039</v>
      </c>
    </row>
    <row r="3035" spans="1:20" ht="16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00"/>
        <v>3</v>
      </c>
      <c r="P3035">
        <f t="shared" si="201"/>
        <v>48.33</v>
      </c>
      <c r="Q3035" s="11" t="s">
        <v>8311</v>
      </c>
      <c r="R3035" t="s">
        <v>8348</v>
      </c>
      <c r="S3035" s="15">
        <f t="shared" si="202"/>
        <v>42708.668576388889</v>
      </c>
      <c r="T3035" s="15">
        <f t="shared" si="203"/>
        <v>42738.668576388889</v>
      </c>
    </row>
    <row r="3036" spans="1:20" ht="48" x14ac:dyDescent="0.2">
      <c r="A3036">
        <v>2569</v>
      </c>
      <c r="B3036" s="9" t="s">
        <v>2569</v>
      </c>
      <c r="C3036" s="3" t="s">
        <v>6679</v>
      </c>
      <c r="D3036" s="5">
        <v>6500</v>
      </c>
      <c r="E3036" s="7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 t="shared" si="200"/>
        <v>2</v>
      </c>
      <c r="P3036">
        <f t="shared" si="201"/>
        <v>72.5</v>
      </c>
      <c r="Q3036" s="11" t="s">
        <v>8319</v>
      </c>
      <c r="R3036" t="s">
        <v>8345</v>
      </c>
      <c r="S3036" s="15">
        <f t="shared" si="202"/>
        <v>42234.105462962965</v>
      </c>
      <c r="T3036" s="15">
        <f t="shared" si="203"/>
        <v>42264.105462962965</v>
      </c>
    </row>
    <row r="3037" spans="1:20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1" t="s">
        <v>8308</v>
      </c>
      <c r="R3037" t="s">
        <v>8342</v>
      </c>
      <c r="S3037" s="15">
        <f t="shared" si="202"/>
        <v>42388.798252314817</v>
      </c>
      <c r="T3037" s="15">
        <f t="shared" si="203"/>
        <v>42418.798252314817</v>
      </c>
    </row>
    <row r="3038" spans="1:20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0"/>
        <v>18</v>
      </c>
      <c r="P3038">
        <f t="shared" si="201"/>
        <v>28.2</v>
      </c>
      <c r="Q3038" s="11" t="s">
        <v>8321</v>
      </c>
      <c r="R3038" t="s">
        <v>8339</v>
      </c>
      <c r="S3038" s="15">
        <f t="shared" si="202"/>
        <v>41844.922662037039</v>
      </c>
      <c r="T3038" s="15">
        <f t="shared" si="203"/>
        <v>41874.922662037039</v>
      </c>
    </row>
    <row r="3039" spans="1:20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0"/>
        <v>14</v>
      </c>
      <c r="P3039">
        <f t="shared" si="201"/>
        <v>20.14</v>
      </c>
      <c r="Q3039" s="11" t="s">
        <v>8323</v>
      </c>
      <c r="R3039" t="s">
        <v>8324</v>
      </c>
      <c r="S3039" s="15">
        <f t="shared" si="202"/>
        <v>41957.833726851852</v>
      </c>
      <c r="T3039" s="15">
        <f t="shared" si="203"/>
        <v>41987.833726851852</v>
      </c>
    </row>
    <row r="3040" spans="1:20" ht="48" x14ac:dyDescent="0.2">
      <c r="A3040">
        <v>2747</v>
      </c>
      <c r="B3040" s="9" t="s">
        <v>2747</v>
      </c>
      <c r="C3040" s="3" t="s">
        <v>6857</v>
      </c>
      <c r="D3040" s="5">
        <v>500</v>
      </c>
      <c r="E3040" s="7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 t="shared" si="200"/>
        <v>28</v>
      </c>
      <c r="P3040">
        <f t="shared" si="201"/>
        <v>35</v>
      </c>
      <c r="Q3040" s="11" t="s">
        <v>8311</v>
      </c>
      <c r="R3040" t="s">
        <v>8356</v>
      </c>
      <c r="S3040" s="15">
        <f t="shared" si="202"/>
        <v>41044.64811342593</v>
      </c>
      <c r="T3040" s="15">
        <f t="shared" si="203"/>
        <v>41076.131944444445</v>
      </c>
    </row>
    <row r="3041" spans="1:20" ht="32" x14ac:dyDescent="0.2">
      <c r="A3041">
        <v>1991</v>
      </c>
      <c r="B3041" s="9" t="s">
        <v>1992</v>
      </c>
      <c r="C3041" s="3" t="s">
        <v>6101</v>
      </c>
      <c r="D3041" s="5">
        <v>2000</v>
      </c>
      <c r="E3041" s="7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 t="shared" si="200"/>
        <v>7</v>
      </c>
      <c r="P3041">
        <f t="shared" si="201"/>
        <v>46.67</v>
      </c>
      <c r="Q3041" s="11" t="s">
        <v>8313</v>
      </c>
      <c r="R3041" t="s">
        <v>8353</v>
      </c>
      <c r="S3041" s="15">
        <f t="shared" si="202"/>
        <v>42167.89335648148</v>
      </c>
      <c r="T3041" s="15">
        <f t="shared" si="203"/>
        <v>42188.89335648148</v>
      </c>
    </row>
    <row r="3042" spans="1:20" ht="48" x14ac:dyDescent="0.2">
      <c r="A3042">
        <v>601</v>
      </c>
      <c r="B3042" s="9" t="s">
        <v>602</v>
      </c>
      <c r="C3042" s="3" t="s">
        <v>4711</v>
      </c>
      <c r="D3042" s="5">
        <v>10000</v>
      </c>
      <c r="E3042" s="7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>
        <f t="shared" si="200"/>
        <v>1</v>
      </c>
      <c r="P3042">
        <f t="shared" si="201"/>
        <v>23.33</v>
      </c>
      <c r="Q3042" s="11" t="s">
        <v>8308</v>
      </c>
      <c r="R3042" t="s">
        <v>8342</v>
      </c>
      <c r="S3042" s="15">
        <f t="shared" si="202"/>
        <v>41969.858090277776</v>
      </c>
      <c r="T3042" s="15">
        <f t="shared" si="203"/>
        <v>41999.858090277776</v>
      </c>
    </row>
    <row r="3043" spans="1:20" ht="48" x14ac:dyDescent="0.2">
      <c r="A3043">
        <v>151</v>
      </c>
      <c r="B3043" s="9" t="s">
        <v>153</v>
      </c>
      <c r="C3043" s="3" t="s">
        <v>4261</v>
      </c>
      <c r="D3043" s="5">
        <v>250000</v>
      </c>
      <c r="E3043" s="7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>
        <f t="shared" si="200"/>
        <v>0</v>
      </c>
      <c r="P3043">
        <f t="shared" si="201"/>
        <v>28</v>
      </c>
      <c r="Q3043" s="11" t="s">
        <v>8321</v>
      </c>
      <c r="R3043" t="s">
        <v>8337</v>
      </c>
      <c r="S3043" s="15">
        <f t="shared" si="202"/>
        <v>42113.550821759258</v>
      </c>
      <c r="T3043" s="15">
        <f t="shared" si="203"/>
        <v>42173.550821759258</v>
      </c>
    </row>
    <row r="3044" spans="1:20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1" t="s">
        <v>8321</v>
      </c>
      <c r="R3044" t="s">
        <v>8339</v>
      </c>
      <c r="S3044" s="15">
        <f t="shared" si="202"/>
        <v>41801.120069444441</v>
      </c>
      <c r="T3044" s="15">
        <f t="shared" si="203"/>
        <v>41817.120069444441</v>
      </c>
    </row>
    <row r="3045" spans="1:20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1" t="s">
        <v>8323</v>
      </c>
      <c r="R3045" t="s">
        <v>8326</v>
      </c>
      <c r="S3045" s="15">
        <f t="shared" si="202"/>
        <v>42475.848067129627</v>
      </c>
      <c r="T3045" s="15">
        <f t="shared" si="203"/>
        <v>42505.848067129627</v>
      </c>
    </row>
    <row r="3046" spans="1:20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1" t="s">
        <v>8323</v>
      </c>
      <c r="R3046" t="s">
        <v>8326</v>
      </c>
      <c r="S3046" s="15">
        <f t="shared" si="202"/>
        <v>41811.536180555559</v>
      </c>
      <c r="T3046" s="15">
        <f t="shared" si="203"/>
        <v>41841.536180555559</v>
      </c>
    </row>
    <row r="3047" spans="1:20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0"/>
        <v>5</v>
      </c>
      <c r="P3047">
        <f t="shared" si="201"/>
        <v>27</v>
      </c>
      <c r="Q3047" s="11" t="s">
        <v>8323</v>
      </c>
      <c r="R3047" t="s">
        <v>8326</v>
      </c>
      <c r="S3047" s="15">
        <f t="shared" si="202"/>
        <v>42136.092488425929</v>
      </c>
      <c r="T3047" s="15">
        <f t="shared" si="203"/>
        <v>42166.092488425929</v>
      </c>
    </row>
    <row r="3048" spans="1:20" ht="48" x14ac:dyDescent="0.2">
      <c r="A3048">
        <v>3920</v>
      </c>
      <c r="B3048" s="9" t="s">
        <v>3917</v>
      </c>
      <c r="C3048" s="3" t="s">
        <v>8028</v>
      </c>
      <c r="D3048" s="5">
        <v>2500</v>
      </c>
      <c r="E3048" s="7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>
        <f t="shared" si="200"/>
        <v>5</v>
      </c>
      <c r="P3048">
        <f t="shared" si="201"/>
        <v>45</v>
      </c>
      <c r="Q3048" s="11" t="s">
        <v>8323</v>
      </c>
      <c r="R3048" t="s">
        <v>8326</v>
      </c>
      <c r="S3048" s="15">
        <f t="shared" si="202"/>
        <v>42657.38726851852</v>
      </c>
      <c r="T3048" s="15">
        <f t="shared" si="203"/>
        <v>42687.428935185191</v>
      </c>
    </row>
    <row r="3049" spans="1:20" ht="48" x14ac:dyDescent="0.2">
      <c r="A3049">
        <v>4063</v>
      </c>
      <c r="B3049" s="9" t="s">
        <v>4059</v>
      </c>
      <c r="C3049" s="3" t="s">
        <v>8167</v>
      </c>
      <c r="D3049" s="5">
        <v>9500</v>
      </c>
      <c r="E3049" s="7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>
        <f t="shared" si="200"/>
        <v>1</v>
      </c>
      <c r="P3049">
        <f t="shared" si="201"/>
        <v>15</v>
      </c>
      <c r="Q3049" s="11" t="s">
        <v>8323</v>
      </c>
      <c r="R3049" t="s">
        <v>8326</v>
      </c>
      <c r="S3049" s="15">
        <f t="shared" si="202"/>
        <v>41787.681527777779</v>
      </c>
      <c r="T3049" s="15">
        <f t="shared" si="203"/>
        <v>41817.681527777779</v>
      </c>
    </row>
    <row r="3050" spans="1:20" ht="48" x14ac:dyDescent="0.2">
      <c r="A3050">
        <v>3909</v>
      </c>
      <c r="B3050" s="9" t="s">
        <v>3906</v>
      </c>
      <c r="C3050" s="3" t="s">
        <v>8017</v>
      </c>
      <c r="D3050" s="5">
        <v>60000</v>
      </c>
      <c r="E3050" s="7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>
        <f t="shared" si="200"/>
        <v>0</v>
      </c>
      <c r="P3050">
        <f t="shared" si="201"/>
        <v>33.75</v>
      </c>
      <c r="Q3050" s="11" t="s">
        <v>8323</v>
      </c>
      <c r="R3050" t="s">
        <v>8326</v>
      </c>
      <c r="S3050" s="15">
        <f t="shared" si="202"/>
        <v>41863.359282407408</v>
      </c>
      <c r="T3050" s="15">
        <f t="shared" si="203"/>
        <v>41893.359282407408</v>
      </c>
    </row>
    <row r="3051" spans="1:20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1" t="s">
        <v>8321</v>
      </c>
      <c r="R3051" t="s">
        <v>8339</v>
      </c>
      <c r="S3051" s="15">
        <f t="shared" si="202"/>
        <v>42400.711967592593</v>
      </c>
      <c r="T3051" s="15">
        <f t="shared" si="203"/>
        <v>42430.711967592593</v>
      </c>
    </row>
    <row r="3052" spans="1:20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0"/>
        <v>4</v>
      </c>
      <c r="P3052">
        <f t="shared" si="201"/>
        <v>44</v>
      </c>
      <c r="Q3052" s="11" t="s">
        <v>8327</v>
      </c>
      <c r="R3052" t="s">
        <v>8354</v>
      </c>
      <c r="S3052" s="15">
        <f t="shared" si="202"/>
        <v>41509.905995370369</v>
      </c>
      <c r="T3052" s="15">
        <f t="shared" si="203"/>
        <v>41569.905995370369</v>
      </c>
    </row>
    <row r="3053" spans="1:20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0"/>
        <v>0</v>
      </c>
      <c r="P3053">
        <f t="shared" si="201"/>
        <v>44</v>
      </c>
      <c r="Q3053" s="11" t="s">
        <v>8308</v>
      </c>
      <c r="R3053" t="s">
        <v>8340</v>
      </c>
      <c r="S3053" s="15">
        <f t="shared" si="202"/>
        <v>42033.001087962963</v>
      </c>
      <c r="T3053" s="15">
        <f t="shared" si="203"/>
        <v>42063.001087962963</v>
      </c>
    </row>
    <row r="3054" spans="1:20" ht="32" x14ac:dyDescent="0.2">
      <c r="A3054">
        <v>3732</v>
      </c>
      <c r="B3054" s="9" t="s">
        <v>3729</v>
      </c>
      <c r="C3054" s="3" t="s">
        <v>7842</v>
      </c>
      <c r="D3054" s="5">
        <v>850</v>
      </c>
      <c r="E3054" s="7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>
        <f t="shared" si="200"/>
        <v>15</v>
      </c>
      <c r="P3054">
        <f t="shared" si="201"/>
        <v>32.75</v>
      </c>
      <c r="Q3054" s="11" t="s">
        <v>8323</v>
      </c>
      <c r="R3054" t="s">
        <v>8326</v>
      </c>
      <c r="S3054" s="15">
        <f t="shared" si="202"/>
        <v>41968.677465277782</v>
      </c>
      <c r="T3054" s="15">
        <f t="shared" si="203"/>
        <v>42028.5</v>
      </c>
    </row>
    <row r="3055" spans="1:20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1" t="s">
        <v>8327</v>
      </c>
      <c r="R3055" t="s">
        <v>8350</v>
      </c>
      <c r="S3055" s="15">
        <f t="shared" si="202"/>
        <v>41680.359976851854</v>
      </c>
      <c r="T3055" s="15">
        <f t="shared" si="203"/>
        <v>41714.916666666664</v>
      </c>
    </row>
    <row r="3056" spans="1:20" ht="32" x14ac:dyDescent="0.2">
      <c r="A3056">
        <v>605</v>
      </c>
      <c r="B3056" s="9" t="s">
        <v>606</v>
      </c>
      <c r="C3056" s="3" t="s">
        <v>4715</v>
      </c>
      <c r="D3056" s="5">
        <v>5000</v>
      </c>
      <c r="E3056" s="7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 t="shared" si="200"/>
        <v>3</v>
      </c>
      <c r="P3056">
        <f t="shared" si="201"/>
        <v>16.38</v>
      </c>
      <c r="Q3056" s="11" t="s">
        <v>8308</v>
      </c>
      <c r="R3056" t="s">
        <v>8342</v>
      </c>
      <c r="S3056" s="15">
        <f t="shared" si="202"/>
        <v>42194.357731481476</v>
      </c>
      <c r="T3056" s="15">
        <f t="shared" si="203"/>
        <v>42239.357731481476</v>
      </c>
    </row>
    <row r="3057" spans="1:21" ht="48" x14ac:dyDescent="0.2">
      <c r="A3057">
        <v>3188</v>
      </c>
      <c r="B3057" s="9" t="s">
        <v>3188</v>
      </c>
      <c r="C3057" s="3" t="s">
        <v>7298</v>
      </c>
      <c r="D3057" s="5">
        <v>200</v>
      </c>
      <c r="E3057" s="7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>
        <f t="shared" si="200"/>
        <v>65</v>
      </c>
      <c r="P3057">
        <f t="shared" si="201"/>
        <v>14.44</v>
      </c>
      <c r="Q3057" s="11" t="s">
        <v>8323</v>
      </c>
      <c r="R3057" t="s">
        <v>8335</v>
      </c>
      <c r="S3057" s="15">
        <f t="shared" si="202"/>
        <v>42144.415532407409</v>
      </c>
      <c r="T3057" s="15">
        <f t="shared" si="203"/>
        <v>42165.415532407409</v>
      </c>
      <c r="U3057">
        <f>YEAR(S3057)</f>
        <v>2015</v>
      </c>
    </row>
    <row r="3058" spans="1:21" ht="32" x14ac:dyDescent="0.2">
      <c r="A3058">
        <v>2885</v>
      </c>
      <c r="B3058" s="9" t="s">
        <v>2885</v>
      </c>
      <c r="C3058" s="3" t="s">
        <v>6995</v>
      </c>
      <c r="D3058" s="5">
        <v>400</v>
      </c>
      <c r="E3058" s="7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>
        <f t="shared" si="200"/>
        <v>33</v>
      </c>
      <c r="P3058">
        <f t="shared" si="201"/>
        <v>26</v>
      </c>
      <c r="Q3058" s="11" t="s">
        <v>8323</v>
      </c>
      <c r="R3058" t="s">
        <v>8326</v>
      </c>
      <c r="S3058" s="15">
        <f t="shared" si="202"/>
        <v>42047.07640046296</v>
      </c>
      <c r="T3058" s="15">
        <f t="shared" si="203"/>
        <v>42077.034733796296</v>
      </c>
    </row>
    <row r="3059" spans="1:21" ht="48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00"/>
        <v>26</v>
      </c>
      <c r="P3059">
        <f t="shared" si="201"/>
        <v>13</v>
      </c>
      <c r="Q3059" s="11" t="s">
        <v>8316</v>
      </c>
      <c r="R3059" t="s">
        <v>8334</v>
      </c>
      <c r="S3059" s="15">
        <f t="shared" si="202"/>
        <v>41599.855682870373</v>
      </c>
      <c r="T3059" s="15">
        <f t="shared" si="203"/>
        <v>41629.855682870373</v>
      </c>
    </row>
    <row r="3060" spans="1:21" ht="48" x14ac:dyDescent="0.2">
      <c r="A3060">
        <v>222</v>
      </c>
      <c r="B3060" s="9" t="s">
        <v>224</v>
      </c>
      <c r="C3060" s="3" t="s">
        <v>4332</v>
      </c>
      <c r="D3060" s="5">
        <v>1000</v>
      </c>
      <c r="E3060" s="7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>
        <f t="shared" si="200"/>
        <v>13</v>
      </c>
      <c r="P3060">
        <f t="shared" si="201"/>
        <v>65</v>
      </c>
      <c r="Q3060" s="11" t="s">
        <v>8321</v>
      </c>
      <c r="R3060" t="s">
        <v>8325</v>
      </c>
      <c r="S3060" s="15">
        <f t="shared" si="202"/>
        <v>42031.769884259258</v>
      </c>
      <c r="T3060" s="15">
        <f t="shared" si="203"/>
        <v>42090.110416666663</v>
      </c>
    </row>
    <row r="3061" spans="1:21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0"/>
        <v>9</v>
      </c>
      <c r="P3061">
        <f t="shared" si="201"/>
        <v>32.5</v>
      </c>
      <c r="Q3061" s="11" t="s">
        <v>8323</v>
      </c>
      <c r="R3061" t="s">
        <v>8326</v>
      </c>
      <c r="S3061" s="15">
        <f t="shared" si="202"/>
        <v>42620.91097222222</v>
      </c>
      <c r="T3061" s="15">
        <f t="shared" si="203"/>
        <v>42650.91097222222</v>
      </c>
    </row>
    <row r="3062" spans="1:21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1" t="s">
        <v>8323</v>
      </c>
      <c r="R3062" t="s">
        <v>8335</v>
      </c>
      <c r="S3062" s="15">
        <f t="shared" si="202"/>
        <v>41877.886620370373</v>
      </c>
      <c r="T3062" s="15">
        <f t="shared" si="203"/>
        <v>41907.886620370373</v>
      </c>
    </row>
    <row r="3063" spans="1:21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0"/>
        <v>13</v>
      </c>
      <c r="P3063">
        <f t="shared" si="201"/>
        <v>10.67</v>
      </c>
      <c r="Q3063" s="11" t="s">
        <v>8316</v>
      </c>
      <c r="R3063" t="s">
        <v>8334</v>
      </c>
      <c r="S3063" s="15">
        <f t="shared" si="202"/>
        <v>41557.013182870374</v>
      </c>
      <c r="T3063" s="15">
        <f t="shared" si="203"/>
        <v>41587.054849537039</v>
      </c>
    </row>
    <row r="3064" spans="1:21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0"/>
        <v>0</v>
      </c>
      <c r="P3064">
        <f t="shared" si="201"/>
        <v>12.8</v>
      </c>
      <c r="Q3064" s="11" t="s">
        <v>8323</v>
      </c>
      <c r="R3064" t="s">
        <v>8324</v>
      </c>
      <c r="S3064" s="15">
        <f t="shared" si="202"/>
        <v>42435.942083333335</v>
      </c>
      <c r="T3064" s="15">
        <f t="shared" si="203"/>
        <v>42495.900416666671</v>
      </c>
    </row>
    <row r="3065" spans="1:21" ht="48" x14ac:dyDescent="0.2">
      <c r="A3065">
        <v>3964</v>
      </c>
      <c r="B3065" s="9" t="s">
        <v>3961</v>
      </c>
      <c r="C3065" s="3" t="s">
        <v>8071</v>
      </c>
      <c r="D3065" s="5">
        <v>2000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 t="shared" si="200"/>
        <v>6</v>
      </c>
      <c r="P3065">
        <f t="shared" si="201"/>
        <v>42</v>
      </c>
      <c r="Q3065" s="11" t="s">
        <v>8323</v>
      </c>
      <c r="R3065" t="s">
        <v>8326</v>
      </c>
      <c r="S3065" s="15">
        <f t="shared" si="202"/>
        <v>42053.722060185188</v>
      </c>
      <c r="T3065" s="15">
        <f t="shared" si="203"/>
        <v>42113.680393518516</v>
      </c>
    </row>
    <row r="3066" spans="1:21" ht="48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00"/>
        <v>1</v>
      </c>
      <c r="P3066">
        <f t="shared" si="201"/>
        <v>25.2</v>
      </c>
      <c r="Q3066" s="11" t="s">
        <v>8308</v>
      </c>
      <c r="R3066" t="s">
        <v>8310</v>
      </c>
      <c r="S3066" s="15">
        <f t="shared" si="202"/>
        <v>41999.164340277777</v>
      </c>
      <c r="T3066" s="15">
        <f t="shared" si="203"/>
        <v>42029.164340277777</v>
      </c>
    </row>
    <row r="3067" spans="1:21" ht="32" x14ac:dyDescent="0.2">
      <c r="A3067">
        <v>3088</v>
      </c>
      <c r="B3067" s="9" t="s">
        <v>3088</v>
      </c>
      <c r="C3067" s="3" t="s">
        <v>7198</v>
      </c>
      <c r="D3067" s="5">
        <v>65000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 t="shared" si="200"/>
        <v>0</v>
      </c>
      <c r="P3067">
        <f t="shared" si="201"/>
        <v>42</v>
      </c>
      <c r="Q3067" s="11" t="s">
        <v>8323</v>
      </c>
      <c r="R3067" t="s">
        <v>8324</v>
      </c>
      <c r="S3067" s="15">
        <f t="shared" si="202"/>
        <v>41981.57230324074</v>
      </c>
      <c r="T3067" s="15">
        <f t="shared" si="203"/>
        <v>42012.570138888885</v>
      </c>
    </row>
    <row r="3068" spans="1:21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0"/>
        <v>5</v>
      </c>
      <c r="P3068">
        <f t="shared" si="201"/>
        <v>62.5</v>
      </c>
      <c r="Q3068" s="11" t="s">
        <v>8321</v>
      </c>
      <c r="R3068" t="s">
        <v>8339</v>
      </c>
      <c r="S3068" s="15">
        <f t="shared" si="202"/>
        <v>41576.834513888891</v>
      </c>
      <c r="T3068" s="15">
        <f t="shared" si="203"/>
        <v>41609.876180555555</v>
      </c>
    </row>
    <row r="3069" spans="1:21" ht="48" x14ac:dyDescent="0.2">
      <c r="A3069">
        <v>1572</v>
      </c>
      <c r="B3069" s="9" t="s">
        <v>1573</v>
      </c>
      <c r="C3069" s="3" t="s">
        <v>5682</v>
      </c>
      <c r="D3069" s="5">
        <v>2500</v>
      </c>
      <c r="E3069" s="7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 t="shared" si="200"/>
        <v>5</v>
      </c>
      <c r="P3069">
        <f t="shared" si="201"/>
        <v>41.67</v>
      </c>
      <c r="Q3069" s="11" t="s">
        <v>8311</v>
      </c>
      <c r="R3069" t="s">
        <v>8349</v>
      </c>
      <c r="S3069" s="15">
        <f t="shared" si="202"/>
        <v>42404.033090277779</v>
      </c>
      <c r="T3069" s="15">
        <f t="shared" si="203"/>
        <v>42428.999305555553</v>
      </c>
    </row>
    <row r="3070" spans="1:21" ht="48" x14ac:dyDescent="0.2">
      <c r="A3070">
        <v>890</v>
      </c>
      <c r="B3070" s="9" t="s">
        <v>891</v>
      </c>
      <c r="C3070" s="3" t="s">
        <v>5000</v>
      </c>
      <c r="D3070" s="5">
        <v>3000</v>
      </c>
      <c r="E3070" s="7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 t="shared" si="200"/>
        <v>4</v>
      </c>
      <c r="P3070">
        <f t="shared" si="201"/>
        <v>31.25</v>
      </c>
      <c r="Q3070" s="11" t="s">
        <v>8327</v>
      </c>
      <c r="R3070" t="s">
        <v>8328</v>
      </c>
      <c r="S3070" s="15">
        <f t="shared" si="202"/>
        <v>41569.698831018519</v>
      </c>
      <c r="T3070" s="15">
        <f t="shared" si="203"/>
        <v>41599.740497685183</v>
      </c>
    </row>
    <row r="3071" spans="1:21" ht="48" x14ac:dyDescent="0.2">
      <c r="A3071">
        <v>3899</v>
      </c>
      <c r="B3071" s="9" t="s">
        <v>3896</v>
      </c>
      <c r="C3071" s="3" t="s">
        <v>8007</v>
      </c>
      <c r="D3071" s="5">
        <v>10000</v>
      </c>
      <c r="E3071" s="7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>
        <f t="shared" si="200"/>
        <v>1</v>
      </c>
      <c r="P3071">
        <f t="shared" si="201"/>
        <v>62.5</v>
      </c>
      <c r="Q3071" s="11" t="s">
        <v>8323</v>
      </c>
      <c r="R3071" t="s">
        <v>8326</v>
      </c>
      <c r="S3071" s="15">
        <f t="shared" si="202"/>
        <v>41843.775011574071</v>
      </c>
      <c r="T3071" s="15">
        <f t="shared" si="203"/>
        <v>41863.775011574071</v>
      </c>
    </row>
    <row r="3072" spans="1:21" ht="48" x14ac:dyDescent="0.2">
      <c r="A3072">
        <v>4021</v>
      </c>
      <c r="B3072" s="9" t="s">
        <v>4017</v>
      </c>
      <c r="C3072" s="3" t="s">
        <v>8126</v>
      </c>
      <c r="D3072" s="5">
        <v>15000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>
        <f t="shared" si="200"/>
        <v>1</v>
      </c>
      <c r="P3072">
        <f t="shared" si="201"/>
        <v>62.5</v>
      </c>
      <c r="Q3072" s="11" t="s">
        <v>8323</v>
      </c>
      <c r="R3072" t="s">
        <v>8326</v>
      </c>
      <c r="S3072" s="15">
        <f t="shared" si="202"/>
        <v>41878.911550925928</v>
      </c>
      <c r="T3072" s="15">
        <f t="shared" si="203"/>
        <v>41938.911550925928</v>
      </c>
    </row>
    <row r="3073" spans="1:20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0"/>
        <v>1</v>
      </c>
      <c r="P3073">
        <f t="shared" si="201"/>
        <v>62.5</v>
      </c>
      <c r="Q3073" s="11" t="s">
        <v>8323</v>
      </c>
      <c r="R3073" t="s">
        <v>8324</v>
      </c>
      <c r="S3073" s="15">
        <f t="shared" si="202"/>
        <v>42665.150347222225</v>
      </c>
      <c r="T3073" s="15">
        <f t="shared" si="203"/>
        <v>42725.192013888889</v>
      </c>
    </row>
    <row r="3074" spans="1:20" ht="48" x14ac:dyDescent="0.2">
      <c r="A3074">
        <v>1866</v>
      </c>
      <c r="B3074" s="9" t="s">
        <v>1867</v>
      </c>
      <c r="C3074" s="3" t="s">
        <v>5976</v>
      </c>
      <c r="D3074" s="5">
        <v>25000</v>
      </c>
      <c r="E3074" s="7">
        <v>125</v>
      </c>
      <c r="F3074" t="s">
        <v>8220</v>
      </c>
      <c r="G3074" t="s">
        <v>8223</v>
      </c>
      <c r="H3074" t="s">
        <v>8245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8281</v>
      </c>
      <c r="O3074">
        <f t="shared" si="200"/>
        <v>1</v>
      </c>
      <c r="P3074">
        <f t="shared" si="201"/>
        <v>62.5</v>
      </c>
      <c r="Q3074" s="11" t="s">
        <v>8316</v>
      </c>
      <c r="R3074" t="s">
        <v>8344</v>
      </c>
      <c r="S3074" s="15">
        <f t="shared" si="202"/>
        <v>42742.246493055558</v>
      </c>
      <c r="T3074" s="15">
        <f t="shared" si="203"/>
        <v>42795.166666666672</v>
      </c>
    </row>
    <row r="3075" spans="1:20" ht="48" x14ac:dyDescent="0.2">
      <c r="A3075">
        <v>1138</v>
      </c>
      <c r="B3075" s="9" t="s">
        <v>1139</v>
      </c>
      <c r="C3075" s="3" t="s">
        <v>5248</v>
      </c>
      <c r="D3075" s="5">
        <v>35000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>
        <f t="shared" ref="O3075:O3138" si="204">ROUND(E3075/D3075*100,0)</f>
        <v>0</v>
      </c>
      <c r="P3075">
        <f t="shared" ref="P3075:P3138" si="205">IFERROR(ROUND(E3075/L3075,2),0)</f>
        <v>31.25</v>
      </c>
      <c r="Q3075" s="11" t="s">
        <v>8316</v>
      </c>
      <c r="R3075" t="s">
        <v>8344</v>
      </c>
      <c r="S3075" s="15">
        <f t="shared" ref="S3075:S3138" si="206">(((J3075/60)/60)/24)+DATE(1970,1,1)</f>
        <v>42736.9066087963</v>
      </c>
      <c r="T3075" s="15">
        <f t="shared" ref="T3075:T3138" si="207">(((I3075/60)/60)/24)+DATE(1970,1,1)</f>
        <v>42756.9066087963</v>
      </c>
    </row>
    <row r="3076" spans="1:20" ht="48" x14ac:dyDescent="0.2">
      <c r="A3076">
        <v>2823</v>
      </c>
      <c r="B3076" s="9" t="s">
        <v>2823</v>
      </c>
      <c r="C3076" s="3" t="s">
        <v>6933</v>
      </c>
      <c r="D3076" s="5">
        <v>100</v>
      </c>
      <c r="E3076" s="7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 t="shared" si="204"/>
        <v>124</v>
      </c>
      <c r="P3076">
        <f t="shared" si="205"/>
        <v>8.86</v>
      </c>
      <c r="Q3076" s="11" t="s">
        <v>8323</v>
      </c>
      <c r="R3076" t="s">
        <v>8326</v>
      </c>
      <c r="S3076" s="15">
        <f t="shared" si="206"/>
        <v>42067.011643518519</v>
      </c>
      <c r="T3076" s="15">
        <f t="shared" si="207"/>
        <v>42094.957638888889</v>
      </c>
    </row>
    <row r="3077" spans="1:20" ht="16" x14ac:dyDescent="0.2">
      <c r="A3077">
        <v>2649</v>
      </c>
      <c r="B3077" s="9" t="s">
        <v>2649</v>
      </c>
      <c r="C3077" s="3" t="s">
        <v>6759</v>
      </c>
      <c r="D3077" s="5">
        <v>125000</v>
      </c>
      <c r="E3077" s="7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204"/>
        <v>0</v>
      </c>
      <c r="P3077">
        <f t="shared" si="205"/>
        <v>41.33</v>
      </c>
      <c r="Q3077" s="11" t="s">
        <v>8308</v>
      </c>
      <c r="R3077" t="s">
        <v>8315</v>
      </c>
      <c r="S3077" s="15">
        <f t="shared" si="206"/>
        <v>42341.99700231482</v>
      </c>
      <c r="T3077" s="15">
        <f t="shared" si="207"/>
        <v>42401.99700231482</v>
      </c>
    </row>
    <row r="3078" spans="1:20" ht="48" x14ac:dyDescent="0.2">
      <c r="A3078">
        <v>910</v>
      </c>
      <c r="B3078" s="9" t="s">
        <v>911</v>
      </c>
      <c r="C3078" s="3" t="s">
        <v>5020</v>
      </c>
      <c r="D3078" s="5">
        <v>550</v>
      </c>
      <c r="E3078" s="7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 t="shared" si="204"/>
        <v>22</v>
      </c>
      <c r="P3078">
        <f t="shared" si="205"/>
        <v>24.6</v>
      </c>
      <c r="Q3078" s="11" t="s">
        <v>8327</v>
      </c>
      <c r="R3078" t="s">
        <v>8350</v>
      </c>
      <c r="S3078" s="15">
        <f t="shared" si="206"/>
        <v>42737.545358796298</v>
      </c>
      <c r="T3078" s="15">
        <f t="shared" si="207"/>
        <v>42797.545358796298</v>
      </c>
    </row>
    <row r="3079" spans="1:20" ht="48" x14ac:dyDescent="0.2">
      <c r="A3079">
        <v>553</v>
      </c>
      <c r="B3079" s="9" t="s">
        <v>554</v>
      </c>
      <c r="C3079" s="3" t="s">
        <v>4663</v>
      </c>
      <c r="D3079" s="5">
        <v>25000</v>
      </c>
      <c r="E3079" s="7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 t="shared" si="204"/>
        <v>0</v>
      </c>
      <c r="P3079">
        <f t="shared" si="205"/>
        <v>20.5</v>
      </c>
      <c r="Q3079" s="11" t="s">
        <v>8308</v>
      </c>
      <c r="R3079" t="s">
        <v>8342</v>
      </c>
      <c r="S3079" s="15">
        <f t="shared" si="206"/>
        <v>41927.71980324074</v>
      </c>
      <c r="T3079" s="15">
        <f t="shared" si="207"/>
        <v>41957.761469907404</v>
      </c>
    </row>
    <row r="3080" spans="1:20" ht="48" x14ac:dyDescent="0.2">
      <c r="A3080">
        <v>2976</v>
      </c>
      <c r="B3080" s="9" t="s">
        <v>2976</v>
      </c>
      <c r="C3080" s="3" t="s">
        <v>7086</v>
      </c>
      <c r="D3080" s="5">
        <v>70</v>
      </c>
      <c r="E3080" s="7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 t="shared" si="204"/>
        <v>171</v>
      </c>
      <c r="P3080">
        <f t="shared" si="205"/>
        <v>8.57</v>
      </c>
      <c r="Q3080" s="11" t="s">
        <v>8323</v>
      </c>
      <c r="R3080" t="s">
        <v>8326</v>
      </c>
      <c r="S3080" s="15">
        <f t="shared" si="206"/>
        <v>42425.730671296296</v>
      </c>
      <c r="T3080" s="15">
        <f t="shared" si="207"/>
        <v>42442.5</v>
      </c>
    </row>
    <row r="3081" spans="1:20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4"/>
        <v>48</v>
      </c>
      <c r="P3081">
        <f t="shared" si="205"/>
        <v>30</v>
      </c>
      <c r="Q3081" s="11" t="s">
        <v>8319</v>
      </c>
      <c r="R3081" t="s">
        <v>8320</v>
      </c>
      <c r="S3081" s="15">
        <f t="shared" si="206"/>
        <v>42807.755173611105</v>
      </c>
      <c r="T3081" s="15">
        <f t="shared" si="207"/>
        <v>42814.755173611105</v>
      </c>
    </row>
    <row r="3082" spans="1:20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4"/>
        <v>29</v>
      </c>
      <c r="P3082">
        <f t="shared" si="205"/>
        <v>60</v>
      </c>
      <c r="Q3082" s="11" t="s">
        <v>8308</v>
      </c>
      <c r="R3082" t="s">
        <v>8342</v>
      </c>
      <c r="S3082" s="15">
        <f t="shared" si="206"/>
        <v>41954.688310185185</v>
      </c>
      <c r="T3082" s="15">
        <f t="shared" si="207"/>
        <v>41984.688310185185</v>
      </c>
    </row>
    <row r="3083" spans="1:20" ht="48" x14ac:dyDescent="0.2">
      <c r="A3083">
        <v>933</v>
      </c>
      <c r="B3083" s="9" t="s">
        <v>934</v>
      </c>
      <c r="C3083" s="3" t="s">
        <v>5043</v>
      </c>
      <c r="D3083" s="5">
        <v>2000</v>
      </c>
      <c r="E3083" s="7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 t="shared" si="204"/>
        <v>6</v>
      </c>
      <c r="P3083">
        <f t="shared" si="205"/>
        <v>60</v>
      </c>
      <c r="Q3083" s="11" t="s">
        <v>8327</v>
      </c>
      <c r="R3083" t="s">
        <v>8350</v>
      </c>
      <c r="S3083" s="15">
        <f t="shared" si="206"/>
        <v>41711.169085648151</v>
      </c>
      <c r="T3083" s="15">
        <f t="shared" si="207"/>
        <v>41771.169085648151</v>
      </c>
    </row>
    <row r="3084" spans="1:20" ht="48" x14ac:dyDescent="0.2">
      <c r="A3084">
        <v>2567</v>
      </c>
      <c r="B3084" s="9" t="s">
        <v>2567</v>
      </c>
      <c r="C3084" s="3" t="s">
        <v>6677</v>
      </c>
      <c r="D3084" s="5">
        <v>45000</v>
      </c>
      <c r="E3084" s="7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>
        <f t="shared" si="204"/>
        <v>0</v>
      </c>
      <c r="P3084">
        <f t="shared" si="205"/>
        <v>60</v>
      </c>
      <c r="Q3084" s="11" t="s">
        <v>8319</v>
      </c>
      <c r="R3084" t="s">
        <v>8345</v>
      </c>
      <c r="S3084" s="15">
        <f t="shared" si="206"/>
        <v>42087.878912037035</v>
      </c>
      <c r="T3084" s="15">
        <f t="shared" si="207"/>
        <v>42117.878912037035</v>
      </c>
    </row>
    <row r="3085" spans="1:20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4"/>
        <v>0</v>
      </c>
      <c r="P3085">
        <f t="shared" si="205"/>
        <v>40</v>
      </c>
      <c r="Q3085" s="11" t="s">
        <v>8323</v>
      </c>
      <c r="R3085" t="s">
        <v>8326</v>
      </c>
      <c r="S3085" s="15">
        <f t="shared" si="206"/>
        <v>41843.664618055554</v>
      </c>
      <c r="T3085" s="15">
        <f t="shared" si="207"/>
        <v>41855.666666666664</v>
      </c>
    </row>
    <row r="3086" spans="1:20" ht="48" x14ac:dyDescent="0.2">
      <c r="A3086">
        <v>3889</v>
      </c>
      <c r="B3086" s="9" t="s">
        <v>3886</v>
      </c>
      <c r="C3086" s="3" t="s">
        <v>7997</v>
      </c>
      <c r="D3086" s="5">
        <v>8000</v>
      </c>
      <c r="E3086" s="7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204"/>
        <v>1</v>
      </c>
      <c r="P3086">
        <f t="shared" si="205"/>
        <v>13.11</v>
      </c>
      <c r="Q3086" s="11" t="s">
        <v>8323</v>
      </c>
      <c r="R3086" t="s">
        <v>8326</v>
      </c>
      <c r="S3086" s="15">
        <f t="shared" si="206"/>
        <v>41977.004976851851</v>
      </c>
      <c r="T3086" s="15">
        <f t="shared" si="207"/>
        <v>42008.976388888885</v>
      </c>
    </row>
    <row r="3087" spans="1:20" ht="48" x14ac:dyDescent="0.2">
      <c r="A3087">
        <v>2151</v>
      </c>
      <c r="B3087" s="9" t="s">
        <v>2152</v>
      </c>
      <c r="C3087" s="3" t="s">
        <v>6261</v>
      </c>
      <c r="D3087" s="5">
        <v>45000</v>
      </c>
      <c r="E3087" s="7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204"/>
        <v>0</v>
      </c>
      <c r="P3087">
        <f t="shared" si="205"/>
        <v>19.670000000000002</v>
      </c>
      <c r="Q3087" s="11" t="s">
        <v>8316</v>
      </c>
      <c r="R3087" t="s">
        <v>8334</v>
      </c>
      <c r="S3087" s="15">
        <f t="shared" si="206"/>
        <v>42520.847384259265</v>
      </c>
      <c r="T3087" s="15">
        <f t="shared" si="207"/>
        <v>42550.847384259265</v>
      </c>
    </row>
    <row r="3088" spans="1:20" ht="16" x14ac:dyDescent="0.2">
      <c r="A3088">
        <v>3122</v>
      </c>
      <c r="B3088" s="9" t="s">
        <v>3122</v>
      </c>
      <c r="C3088" s="3" t="s">
        <v>7232</v>
      </c>
      <c r="D3088" s="5">
        <v>199</v>
      </c>
      <c r="E3088" s="7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>
        <f t="shared" si="204"/>
        <v>58</v>
      </c>
      <c r="P3088">
        <f t="shared" si="205"/>
        <v>58</v>
      </c>
      <c r="Q3088" s="11" t="s">
        <v>8323</v>
      </c>
      <c r="R3088" t="s">
        <v>8324</v>
      </c>
      <c r="S3088" s="15">
        <f t="shared" si="206"/>
        <v>42678.932083333333</v>
      </c>
      <c r="T3088" s="15">
        <f t="shared" si="207"/>
        <v>42683.973750000005</v>
      </c>
    </row>
    <row r="3089" spans="1:21" ht="48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04"/>
        <v>12</v>
      </c>
      <c r="P3089">
        <f t="shared" si="205"/>
        <v>19.329999999999998</v>
      </c>
      <c r="Q3089" s="11" t="s">
        <v>8327</v>
      </c>
      <c r="R3089" t="s">
        <v>8354</v>
      </c>
      <c r="S3089" s="15">
        <f t="shared" si="206"/>
        <v>40939.948773148149</v>
      </c>
      <c r="T3089" s="15">
        <f t="shared" si="207"/>
        <v>40960.948773148149</v>
      </c>
    </row>
    <row r="3090" spans="1:21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4"/>
        <v>3</v>
      </c>
      <c r="P3090">
        <f t="shared" si="205"/>
        <v>29</v>
      </c>
      <c r="Q3090" s="11" t="s">
        <v>8323</v>
      </c>
      <c r="R3090" t="s">
        <v>8335</v>
      </c>
      <c r="S3090" s="15">
        <f t="shared" si="206"/>
        <v>42138.798819444448</v>
      </c>
      <c r="T3090" s="15">
        <f t="shared" si="207"/>
        <v>42170.798819444448</v>
      </c>
      <c r="U3090">
        <f>YEAR(S3090)</f>
        <v>2015</v>
      </c>
    </row>
    <row r="3091" spans="1:21" ht="48" x14ac:dyDescent="0.2">
      <c r="A3091">
        <v>593</v>
      </c>
      <c r="B3091" s="9" t="s">
        <v>594</v>
      </c>
      <c r="C3091" s="3" t="s">
        <v>4703</v>
      </c>
      <c r="D3091" s="5">
        <v>500</v>
      </c>
      <c r="E3091" s="7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 t="shared" si="204"/>
        <v>23</v>
      </c>
      <c r="P3091">
        <f t="shared" si="205"/>
        <v>16.43</v>
      </c>
      <c r="Q3091" s="11" t="s">
        <v>8308</v>
      </c>
      <c r="R3091" t="s">
        <v>8342</v>
      </c>
      <c r="S3091" s="15">
        <f t="shared" si="206"/>
        <v>42070.677604166667</v>
      </c>
      <c r="T3091" s="15">
        <f t="shared" si="207"/>
        <v>42100.635937500003</v>
      </c>
    </row>
    <row r="3092" spans="1:21" ht="48" x14ac:dyDescent="0.2">
      <c r="A3092">
        <v>2124</v>
      </c>
      <c r="B3092" s="9" t="s">
        <v>2125</v>
      </c>
      <c r="C3092" s="3" t="s">
        <v>6234</v>
      </c>
      <c r="D3092" s="5">
        <v>1100</v>
      </c>
      <c r="E3092" s="7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204"/>
        <v>10</v>
      </c>
      <c r="P3092">
        <f t="shared" si="205"/>
        <v>23</v>
      </c>
      <c r="Q3092" s="11" t="s">
        <v>8316</v>
      </c>
      <c r="R3092" t="s">
        <v>8334</v>
      </c>
      <c r="S3092" s="15">
        <f t="shared" si="206"/>
        <v>40464.028182870366</v>
      </c>
      <c r="T3092" s="15">
        <f t="shared" si="207"/>
        <v>40512.208333333336</v>
      </c>
    </row>
    <row r="3093" spans="1:21" ht="48" x14ac:dyDescent="0.2">
      <c r="A3093">
        <v>2155</v>
      </c>
      <c r="B3093" s="9" t="s">
        <v>2156</v>
      </c>
      <c r="C3093" s="3" t="s">
        <v>6265</v>
      </c>
      <c r="D3093" s="5">
        <v>5000</v>
      </c>
      <c r="E3093" s="7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2</v>
      </c>
      <c r="P3093">
        <f t="shared" si="205"/>
        <v>23</v>
      </c>
      <c r="Q3093" s="11" t="s">
        <v>8316</v>
      </c>
      <c r="R3093" t="s">
        <v>8334</v>
      </c>
      <c r="S3093" s="15">
        <f t="shared" si="206"/>
        <v>42430.747511574074</v>
      </c>
      <c r="T3093" s="15">
        <f t="shared" si="207"/>
        <v>42460.70584490741</v>
      </c>
    </row>
    <row r="3094" spans="1:21" ht="48" x14ac:dyDescent="0.2">
      <c r="A3094">
        <v>146</v>
      </c>
      <c r="B3094" s="9" t="s">
        <v>148</v>
      </c>
      <c r="C3094" s="3" t="s">
        <v>4256</v>
      </c>
      <c r="D3094" s="5">
        <v>20000</v>
      </c>
      <c r="E3094" s="7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 t="shared" si="204"/>
        <v>1</v>
      </c>
      <c r="P3094">
        <f t="shared" si="205"/>
        <v>38.33</v>
      </c>
      <c r="Q3094" s="11" t="s">
        <v>8321</v>
      </c>
      <c r="R3094" t="s">
        <v>8337</v>
      </c>
      <c r="S3094" s="15">
        <f t="shared" si="206"/>
        <v>42693.016180555554</v>
      </c>
      <c r="T3094" s="15">
        <f t="shared" si="207"/>
        <v>42753.016180555554</v>
      </c>
    </row>
    <row r="3095" spans="1:21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1" t="s">
        <v>8321</v>
      </c>
      <c r="R3095" t="s">
        <v>8339</v>
      </c>
      <c r="S3095" s="15">
        <f t="shared" si="206"/>
        <v>41991.526655092588</v>
      </c>
      <c r="T3095" s="15">
        <f t="shared" si="207"/>
        <v>42021.526655092588</v>
      </c>
    </row>
    <row r="3096" spans="1:21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1" t="s">
        <v>8327</v>
      </c>
      <c r="R3096" t="s">
        <v>8328</v>
      </c>
      <c r="S3096" s="15">
        <f t="shared" si="206"/>
        <v>41179.32104166667</v>
      </c>
      <c r="T3096" s="15">
        <f t="shared" si="207"/>
        <v>41212.32104166667</v>
      </c>
    </row>
    <row r="3097" spans="1:21" ht="48" x14ac:dyDescent="0.2">
      <c r="A3097">
        <v>4053</v>
      </c>
      <c r="B3097" s="9" t="s">
        <v>4049</v>
      </c>
      <c r="C3097" s="3" t="s">
        <v>8157</v>
      </c>
      <c r="D3097" s="5">
        <v>500</v>
      </c>
      <c r="E3097" s="7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>
        <f t="shared" si="204"/>
        <v>22</v>
      </c>
      <c r="P3097">
        <f t="shared" si="205"/>
        <v>55</v>
      </c>
      <c r="Q3097" s="11" t="s">
        <v>8323</v>
      </c>
      <c r="R3097" t="s">
        <v>8326</v>
      </c>
      <c r="S3097" s="15">
        <f t="shared" si="206"/>
        <v>41928.690138888887</v>
      </c>
      <c r="T3097" s="15">
        <f t="shared" si="207"/>
        <v>41958.833333333328</v>
      </c>
    </row>
    <row r="3098" spans="1:21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4"/>
        <v>11</v>
      </c>
      <c r="P3098">
        <f t="shared" si="205"/>
        <v>55</v>
      </c>
      <c r="Q3098" s="11" t="s">
        <v>8327</v>
      </c>
      <c r="R3098" t="s">
        <v>8330</v>
      </c>
      <c r="S3098" s="15">
        <f t="shared" si="206"/>
        <v>42559.814178240747</v>
      </c>
      <c r="T3098" s="15">
        <f t="shared" si="207"/>
        <v>42589.814178240747</v>
      </c>
    </row>
    <row r="3099" spans="1:21" ht="48" x14ac:dyDescent="0.2">
      <c r="A3099">
        <v>232</v>
      </c>
      <c r="B3099" s="9" t="s">
        <v>234</v>
      </c>
      <c r="C3099" s="3" t="s">
        <v>4342</v>
      </c>
      <c r="D3099" s="5">
        <v>4000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>
        <f t="shared" si="204"/>
        <v>3</v>
      </c>
      <c r="P3099">
        <f t="shared" si="205"/>
        <v>15.71</v>
      </c>
      <c r="Q3099" s="11" t="s">
        <v>8321</v>
      </c>
      <c r="R3099" t="s">
        <v>8325</v>
      </c>
      <c r="S3099" s="15">
        <f t="shared" si="206"/>
        <v>42032.82576388889</v>
      </c>
      <c r="T3099" s="15">
        <f t="shared" si="207"/>
        <v>42062.82576388889</v>
      </c>
    </row>
    <row r="3100" spans="1:21" ht="48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04"/>
        <v>2</v>
      </c>
      <c r="P3100">
        <f t="shared" si="205"/>
        <v>27.5</v>
      </c>
      <c r="Q3100" s="11" t="s">
        <v>8323</v>
      </c>
      <c r="R3100" t="s">
        <v>8326</v>
      </c>
      <c r="S3100" s="15">
        <f t="shared" si="206"/>
        <v>41991.022488425922</v>
      </c>
      <c r="T3100" s="15">
        <f t="shared" si="207"/>
        <v>42015.041666666672</v>
      </c>
    </row>
    <row r="3101" spans="1:21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4"/>
        <v>2</v>
      </c>
      <c r="P3101">
        <f t="shared" si="205"/>
        <v>18.329999999999998</v>
      </c>
      <c r="Q3101" s="11" t="s">
        <v>8323</v>
      </c>
      <c r="R3101" t="s">
        <v>8326</v>
      </c>
      <c r="S3101" s="15">
        <f t="shared" si="206"/>
        <v>42069.903437500005</v>
      </c>
      <c r="T3101" s="15">
        <f t="shared" si="207"/>
        <v>42092.833333333328</v>
      </c>
    </row>
    <row r="3102" spans="1:21" ht="32" x14ac:dyDescent="0.2">
      <c r="A3102">
        <v>2749</v>
      </c>
      <c r="B3102" s="9" t="s">
        <v>2749</v>
      </c>
      <c r="C3102" s="3" t="s">
        <v>6859</v>
      </c>
      <c r="D3102" s="5">
        <v>10000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>
        <f t="shared" si="204"/>
        <v>1</v>
      </c>
      <c r="P3102">
        <f t="shared" si="205"/>
        <v>55</v>
      </c>
      <c r="Q3102" s="11" t="s">
        <v>8311</v>
      </c>
      <c r="R3102" t="s">
        <v>8356</v>
      </c>
      <c r="S3102" s="15">
        <f t="shared" si="206"/>
        <v>42068.799039351856</v>
      </c>
      <c r="T3102" s="15">
        <f t="shared" si="207"/>
        <v>42098.757372685184</v>
      </c>
    </row>
    <row r="3103" spans="1:21" ht="48" x14ac:dyDescent="0.2">
      <c r="A3103">
        <v>3198</v>
      </c>
      <c r="B3103" s="9" t="s">
        <v>3198</v>
      </c>
      <c r="C3103" s="3" t="s">
        <v>7308</v>
      </c>
      <c r="D3103" s="5">
        <v>30000</v>
      </c>
      <c r="E3103" s="7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>
        <f t="shared" si="204"/>
        <v>0</v>
      </c>
      <c r="P3103">
        <f t="shared" si="205"/>
        <v>36.67</v>
      </c>
      <c r="Q3103" s="11" t="s">
        <v>8323</v>
      </c>
      <c r="R3103" t="s">
        <v>8335</v>
      </c>
      <c r="S3103" s="15">
        <f t="shared" si="206"/>
        <v>42013.424502314811</v>
      </c>
      <c r="T3103" s="15">
        <f t="shared" si="207"/>
        <v>42051.424502314811</v>
      </c>
    </row>
    <row r="3104" spans="1:21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1" t="s">
        <v>8316</v>
      </c>
      <c r="R3104" t="s">
        <v>8334</v>
      </c>
      <c r="S3104" s="15">
        <f t="shared" si="206"/>
        <v>41704.16642361111</v>
      </c>
      <c r="T3104" s="15">
        <f t="shared" si="207"/>
        <v>41734.124756944446</v>
      </c>
    </row>
    <row r="3105" spans="1:20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4"/>
        <v>1</v>
      </c>
      <c r="P3105">
        <f t="shared" si="205"/>
        <v>108</v>
      </c>
      <c r="Q3105" s="11" t="s">
        <v>8319</v>
      </c>
      <c r="R3105" t="s">
        <v>8320</v>
      </c>
      <c r="S3105" s="15">
        <f t="shared" si="206"/>
        <v>42804.034120370372</v>
      </c>
      <c r="T3105" s="15">
        <f t="shared" si="207"/>
        <v>42855.708333333328</v>
      </c>
    </row>
    <row r="3106" spans="1:20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4"/>
        <v>1</v>
      </c>
      <c r="P3106">
        <f t="shared" si="205"/>
        <v>15.43</v>
      </c>
      <c r="Q3106" s="11" t="s">
        <v>8308</v>
      </c>
      <c r="R3106" t="s">
        <v>8342</v>
      </c>
      <c r="S3106" s="15">
        <f t="shared" si="206"/>
        <v>42094.101145833338</v>
      </c>
      <c r="T3106" s="15">
        <f t="shared" si="207"/>
        <v>42124.101145833338</v>
      </c>
    </row>
    <row r="3107" spans="1:20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1" t="s">
        <v>8313</v>
      </c>
      <c r="R3107" t="s">
        <v>8314</v>
      </c>
      <c r="S3107" s="15">
        <f t="shared" si="206"/>
        <v>41973.740335648152</v>
      </c>
      <c r="T3107" s="15">
        <f t="shared" si="207"/>
        <v>42033.740335648152</v>
      </c>
    </row>
    <row r="3108" spans="1:20" ht="32" x14ac:dyDescent="0.2">
      <c r="A3108">
        <v>1380</v>
      </c>
      <c r="B3108" s="9" t="s">
        <v>1381</v>
      </c>
      <c r="C3108" s="3" t="s">
        <v>5490</v>
      </c>
      <c r="D3108" s="5">
        <v>25</v>
      </c>
      <c r="E3108" s="7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 t="shared" si="204"/>
        <v>424</v>
      </c>
      <c r="P3108">
        <f t="shared" si="205"/>
        <v>21.2</v>
      </c>
      <c r="Q3108" s="11" t="s">
        <v>8327</v>
      </c>
      <c r="R3108" t="s">
        <v>8331</v>
      </c>
      <c r="S3108" s="15">
        <f t="shared" si="206"/>
        <v>42141.762800925921</v>
      </c>
      <c r="T3108" s="15">
        <f t="shared" si="207"/>
        <v>42164.083333333328</v>
      </c>
    </row>
    <row r="3109" spans="1:20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4"/>
        <v>1</v>
      </c>
      <c r="P3109">
        <f t="shared" si="205"/>
        <v>26.5</v>
      </c>
      <c r="Q3109" s="11" t="s">
        <v>8308</v>
      </c>
      <c r="R3109" t="s">
        <v>8310</v>
      </c>
      <c r="S3109" s="15">
        <f t="shared" si="206"/>
        <v>41836.847615740742</v>
      </c>
      <c r="T3109" s="15">
        <f t="shared" si="207"/>
        <v>41866.847615740742</v>
      </c>
    </row>
    <row r="3110" spans="1:20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4"/>
        <v>1</v>
      </c>
      <c r="P3110">
        <f t="shared" si="205"/>
        <v>35.33</v>
      </c>
      <c r="Q3110" s="11" t="s">
        <v>8308</v>
      </c>
      <c r="R3110" t="s">
        <v>8310</v>
      </c>
      <c r="S3110" s="15">
        <f t="shared" si="206"/>
        <v>42061.11583333333</v>
      </c>
      <c r="T3110" s="15">
        <f t="shared" si="207"/>
        <v>42091.074166666673</v>
      </c>
    </row>
    <row r="3111" spans="1:20" ht="48" x14ac:dyDescent="0.2">
      <c r="A3111">
        <v>2648</v>
      </c>
      <c r="B3111" s="9" t="s">
        <v>2648</v>
      </c>
      <c r="C3111" s="3" t="s">
        <v>6758</v>
      </c>
      <c r="D3111" s="5">
        <v>12000</v>
      </c>
      <c r="E3111" s="7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>
        <f t="shared" si="204"/>
        <v>1</v>
      </c>
      <c r="P3111">
        <f t="shared" si="205"/>
        <v>17.670000000000002</v>
      </c>
      <c r="Q3111" s="11" t="s">
        <v>8308</v>
      </c>
      <c r="R3111" t="s">
        <v>8315</v>
      </c>
      <c r="S3111" s="15">
        <f t="shared" si="206"/>
        <v>42408.714814814812</v>
      </c>
      <c r="T3111" s="15">
        <f t="shared" si="207"/>
        <v>42438.714814814812</v>
      </c>
    </row>
    <row r="3112" spans="1:20" ht="48" x14ac:dyDescent="0.2">
      <c r="A3112">
        <v>571</v>
      </c>
      <c r="B3112" s="9" t="s">
        <v>572</v>
      </c>
      <c r="C3112" s="3" t="s">
        <v>4681</v>
      </c>
      <c r="D3112" s="5">
        <v>25000</v>
      </c>
      <c r="E3112" s="7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>
        <f t="shared" si="204"/>
        <v>0</v>
      </c>
      <c r="P3112">
        <f t="shared" si="205"/>
        <v>53</v>
      </c>
      <c r="Q3112" s="11" t="s">
        <v>8308</v>
      </c>
      <c r="R3112" t="s">
        <v>8342</v>
      </c>
      <c r="S3112" s="15">
        <f t="shared" si="206"/>
        <v>42192.816238425927</v>
      </c>
      <c r="T3112" s="15">
        <f t="shared" si="207"/>
        <v>42212.165972222225</v>
      </c>
    </row>
    <row r="3113" spans="1:20" ht="48" x14ac:dyDescent="0.2">
      <c r="A3113">
        <v>1322</v>
      </c>
      <c r="B3113" s="9" t="s">
        <v>1323</v>
      </c>
      <c r="C3113" s="3" t="s">
        <v>5432</v>
      </c>
      <c r="D3113" s="5">
        <v>35000</v>
      </c>
      <c r="E3113" s="7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>
        <f t="shared" si="204"/>
        <v>0</v>
      </c>
      <c r="P3113">
        <f t="shared" si="205"/>
        <v>26.5</v>
      </c>
      <c r="Q3113" s="11" t="s">
        <v>8308</v>
      </c>
      <c r="R3113" t="s">
        <v>8310</v>
      </c>
      <c r="S3113" s="15">
        <f t="shared" si="206"/>
        <v>42115.656539351854</v>
      </c>
      <c r="T3113" s="15">
        <f t="shared" si="207"/>
        <v>42145.656539351854</v>
      </c>
    </row>
    <row r="3114" spans="1:20" ht="48" x14ac:dyDescent="0.2">
      <c r="A3114">
        <v>2759</v>
      </c>
      <c r="B3114" s="9" t="s">
        <v>2759</v>
      </c>
      <c r="C3114" s="3" t="s">
        <v>6869</v>
      </c>
      <c r="D3114" s="5">
        <v>1000</v>
      </c>
      <c r="E3114" s="7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 t="shared" si="204"/>
        <v>11</v>
      </c>
      <c r="P3114">
        <f t="shared" si="205"/>
        <v>52.5</v>
      </c>
      <c r="Q3114" s="11" t="s">
        <v>8311</v>
      </c>
      <c r="R3114" t="s">
        <v>8356</v>
      </c>
      <c r="S3114" s="15">
        <f t="shared" si="206"/>
        <v>42524.36650462963</v>
      </c>
      <c r="T3114" s="15">
        <f t="shared" si="207"/>
        <v>42567.36650462963</v>
      </c>
    </row>
    <row r="3115" spans="1:20" ht="48" x14ac:dyDescent="0.2">
      <c r="A3115">
        <v>1481</v>
      </c>
      <c r="B3115" s="9" t="s">
        <v>1482</v>
      </c>
      <c r="C3115" s="3" t="s">
        <v>5591</v>
      </c>
      <c r="D3115" s="5">
        <v>5000</v>
      </c>
      <c r="E3115" s="7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 t="shared" si="204"/>
        <v>2</v>
      </c>
      <c r="P3115">
        <f t="shared" si="205"/>
        <v>17.5</v>
      </c>
      <c r="Q3115" s="11" t="s">
        <v>8311</v>
      </c>
      <c r="R3115" t="s">
        <v>8352</v>
      </c>
      <c r="S3115" s="15">
        <f t="shared" si="206"/>
        <v>41550.922974537039</v>
      </c>
      <c r="T3115" s="15">
        <f t="shared" si="207"/>
        <v>41580.922974537039</v>
      </c>
    </row>
    <row r="3116" spans="1:20" ht="48" x14ac:dyDescent="0.2">
      <c r="A3116">
        <v>4017</v>
      </c>
      <c r="B3116" s="9" t="s">
        <v>4013</v>
      </c>
      <c r="C3116" s="3" t="s">
        <v>8122</v>
      </c>
      <c r="D3116" s="5">
        <v>10000</v>
      </c>
      <c r="E3116" s="7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 t="shared" si="204"/>
        <v>1</v>
      </c>
      <c r="P3116">
        <f t="shared" si="205"/>
        <v>52.5</v>
      </c>
      <c r="Q3116" s="11" t="s">
        <v>8323</v>
      </c>
      <c r="R3116" t="s">
        <v>8326</v>
      </c>
      <c r="S3116" s="15">
        <f t="shared" si="206"/>
        <v>41856.672152777777</v>
      </c>
      <c r="T3116" s="15">
        <f t="shared" si="207"/>
        <v>41886.672152777777</v>
      </c>
    </row>
    <row r="3117" spans="1:20" ht="48" x14ac:dyDescent="0.2">
      <c r="A3117">
        <v>3077</v>
      </c>
      <c r="B3117" s="9" t="s">
        <v>3077</v>
      </c>
      <c r="C3117" s="3" t="s">
        <v>7187</v>
      </c>
      <c r="D3117" s="5">
        <v>22000</v>
      </c>
      <c r="E3117" s="7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8301</v>
      </c>
      <c r="O3117">
        <f t="shared" si="204"/>
        <v>0</v>
      </c>
      <c r="P3117">
        <f t="shared" si="205"/>
        <v>52.5</v>
      </c>
      <c r="Q3117" s="11" t="s">
        <v>8323</v>
      </c>
      <c r="R3117" t="s">
        <v>8324</v>
      </c>
      <c r="S3117" s="15">
        <f t="shared" si="206"/>
        <v>42766.956921296296</v>
      </c>
      <c r="T3117" s="15">
        <f t="shared" si="207"/>
        <v>42796.956921296296</v>
      </c>
    </row>
    <row r="3118" spans="1:20" ht="32" x14ac:dyDescent="0.2">
      <c r="A3118">
        <v>1405</v>
      </c>
      <c r="B3118" s="9" t="s">
        <v>1406</v>
      </c>
      <c r="C3118" s="3" t="s">
        <v>5515</v>
      </c>
      <c r="D3118" s="5">
        <v>25000</v>
      </c>
      <c r="E3118" s="7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 t="shared" si="204"/>
        <v>0</v>
      </c>
      <c r="P3118">
        <f t="shared" si="205"/>
        <v>6.18</v>
      </c>
      <c r="Q3118" s="11" t="s">
        <v>8311</v>
      </c>
      <c r="R3118" t="s">
        <v>8348</v>
      </c>
      <c r="S3118" s="15">
        <f t="shared" si="206"/>
        <v>41941.680567129632</v>
      </c>
      <c r="T3118" s="15">
        <f t="shared" si="207"/>
        <v>41971.722233796296</v>
      </c>
    </row>
    <row r="3119" spans="1:20" ht="48" x14ac:dyDescent="0.2">
      <c r="A3119">
        <v>712</v>
      </c>
      <c r="B3119" s="9" t="s">
        <v>713</v>
      </c>
      <c r="C3119" s="3" t="s">
        <v>4822</v>
      </c>
      <c r="D3119" s="5">
        <v>48500</v>
      </c>
      <c r="E3119" s="7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>
        <f t="shared" si="204"/>
        <v>0</v>
      </c>
      <c r="P3119">
        <f t="shared" si="205"/>
        <v>26.25</v>
      </c>
      <c r="Q3119" s="11" t="s">
        <v>8308</v>
      </c>
      <c r="R3119" t="s">
        <v>8310</v>
      </c>
      <c r="S3119" s="15">
        <f t="shared" si="206"/>
        <v>42384.680925925932</v>
      </c>
      <c r="T3119" s="15">
        <f t="shared" si="207"/>
        <v>42414.680925925932</v>
      </c>
    </row>
    <row r="3120" spans="1:20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1" t="s">
        <v>8316</v>
      </c>
      <c r="R3120" t="s">
        <v>8334</v>
      </c>
      <c r="S3120" s="15">
        <f t="shared" si="206"/>
        <v>41361.886469907404</v>
      </c>
      <c r="T3120" s="15">
        <f t="shared" si="207"/>
        <v>41391.886469907404</v>
      </c>
    </row>
    <row r="3121" spans="1:21" ht="48" x14ac:dyDescent="0.2">
      <c r="A3121">
        <v>3192</v>
      </c>
      <c r="B3121" s="9" t="s">
        <v>3192</v>
      </c>
      <c r="C3121" s="3" t="s">
        <v>7302</v>
      </c>
      <c r="D3121" s="5">
        <v>10000</v>
      </c>
      <c r="E3121" s="7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>
        <f t="shared" si="204"/>
        <v>1</v>
      </c>
      <c r="P3121">
        <f t="shared" si="205"/>
        <v>12.75</v>
      </c>
      <c r="Q3121" s="11" t="s">
        <v>8323</v>
      </c>
      <c r="R3121" t="s">
        <v>8335</v>
      </c>
      <c r="S3121" s="15">
        <f t="shared" si="206"/>
        <v>42018.94049768518</v>
      </c>
      <c r="T3121" s="15">
        <f t="shared" si="207"/>
        <v>42063.916666666672</v>
      </c>
      <c r="U3121">
        <f>YEAR(S3121)</f>
        <v>2015</v>
      </c>
    </row>
    <row r="3122" spans="1:21" ht="32" x14ac:dyDescent="0.2">
      <c r="A3122">
        <v>1916</v>
      </c>
      <c r="B3122" s="9" t="s">
        <v>1917</v>
      </c>
      <c r="C3122" s="3" t="s">
        <v>6026</v>
      </c>
      <c r="D3122" s="5">
        <v>20000</v>
      </c>
      <c r="E3122" s="7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>
        <f t="shared" si="204"/>
        <v>1</v>
      </c>
      <c r="P3122">
        <f t="shared" si="205"/>
        <v>17</v>
      </c>
      <c r="Q3122" s="11" t="s">
        <v>8308</v>
      </c>
      <c r="R3122" t="s">
        <v>8318</v>
      </c>
      <c r="S3122" s="15">
        <f t="shared" si="206"/>
        <v>42656.717303240745</v>
      </c>
      <c r="T3122" s="15">
        <f t="shared" si="207"/>
        <v>42681.758969907409</v>
      </c>
    </row>
    <row r="3123" spans="1:21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4"/>
        <v>144</v>
      </c>
      <c r="P3123">
        <f t="shared" si="205"/>
        <v>50.5</v>
      </c>
      <c r="Q3123" s="11" t="s">
        <v>8308</v>
      </c>
      <c r="R3123" t="s">
        <v>8310</v>
      </c>
      <c r="S3123" s="15">
        <f t="shared" si="206"/>
        <v>42683.420312500006</v>
      </c>
      <c r="T3123" s="15">
        <f t="shared" si="207"/>
        <v>42698.958333333328</v>
      </c>
    </row>
    <row r="3124" spans="1:21" ht="48" x14ac:dyDescent="0.2">
      <c r="A3124">
        <v>1550</v>
      </c>
      <c r="B3124" s="9" t="s">
        <v>1551</v>
      </c>
      <c r="C3124" s="3" t="s">
        <v>5660</v>
      </c>
      <c r="D3124" s="5">
        <v>750</v>
      </c>
      <c r="E3124" s="7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204"/>
        <v>13</v>
      </c>
      <c r="P3124">
        <f t="shared" si="205"/>
        <v>14.43</v>
      </c>
      <c r="Q3124" s="11" t="s">
        <v>8313</v>
      </c>
      <c r="R3124" t="s">
        <v>8355</v>
      </c>
      <c r="S3124" s="15">
        <f t="shared" si="206"/>
        <v>42472.449467592596</v>
      </c>
      <c r="T3124" s="15">
        <f t="shared" si="207"/>
        <v>42502.449467592596</v>
      </c>
    </row>
    <row r="3125" spans="1:21" ht="48" x14ac:dyDescent="0.2">
      <c r="A3125">
        <v>3947</v>
      </c>
      <c r="B3125" s="9" t="s">
        <v>3944</v>
      </c>
      <c r="C3125" s="3" t="s">
        <v>8055</v>
      </c>
      <c r="D3125" s="5">
        <v>3000</v>
      </c>
      <c r="E3125" s="7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204"/>
        <v>3</v>
      </c>
      <c r="P3125">
        <f t="shared" si="205"/>
        <v>50.5</v>
      </c>
      <c r="Q3125" s="11" t="s">
        <v>8323</v>
      </c>
      <c r="R3125" t="s">
        <v>8326</v>
      </c>
      <c r="S3125" s="15">
        <f t="shared" si="206"/>
        <v>42615.142870370371</v>
      </c>
      <c r="T3125" s="15">
        <f t="shared" si="207"/>
        <v>42645.142870370371</v>
      </c>
    </row>
    <row r="3126" spans="1:21" ht="48" x14ac:dyDescent="0.2">
      <c r="A3126">
        <v>861</v>
      </c>
      <c r="B3126" s="9" t="s">
        <v>862</v>
      </c>
      <c r="C3126" s="3" t="s">
        <v>4971</v>
      </c>
      <c r="D3126" s="5">
        <v>4500</v>
      </c>
      <c r="E3126" s="7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 t="shared" si="204"/>
        <v>2</v>
      </c>
      <c r="P3126">
        <f t="shared" si="205"/>
        <v>50.5</v>
      </c>
      <c r="Q3126" s="11" t="s">
        <v>8327</v>
      </c>
      <c r="R3126" t="s">
        <v>8350</v>
      </c>
      <c r="S3126" s="15">
        <f t="shared" si="206"/>
        <v>42599.965324074074</v>
      </c>
      <c r="T3126" s="15">
        <f t="shared" si="207"/>
        <v>42629.965324074074</v>
      </c>
    </row>
    <row r="3127" spans="1:21" ht="48" x14ac:dyDescent="0.2">
      <c r="A3127">
        <v>3576</v>
      </c>
      <c r="B3127" s="9" t="s">
        <v>3575</v>
      </c>
      <c r="C3127" s="3" t="s">
        <v>7686</v>
      </c>
      <c r="D3127" s="5">
        <v>100</v>
      </c>
      <c r="E3127" s="7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>
        <f t="shared" si="204"/>
        <v>100</v>
      </c>
      <c r="P3127">
        <f t="shared" si="205"/>
        <v>20</v>
      </c>
      <c r="Q3127" s="11" t="s">
        <v>8323</v>
      </c>
      <c r="R3127" t="s">
        <v>8326</v>
      </c>
      <c r="S3127" s="15">
        <f t="shared" si="206"/>
        <v>42649.54923611111</v>
      </c>
      <c r="T3127" s="15">
        <f t="shared" si="207"/>
        <v>42709.590902777782</v>
      </c>
    </row>
    <row r="3128" spans="1:21" ht="48" x14ac:dyDescent="0.2">
      <c r="A3128">
        <v>3632</v>
      </c>
      <c r="B3128" s="9" t="s">
        <v>3630</v>
      </c>
      <c r="C3128" s="3" t="s">
        <v>7742</v>
      </c>
      <c r="D3128" s="5">
        <v>500</v>
      </c>
      <c r="E3128" s="7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>
        <f t="shared" si="204"/>
        <v>20</v>
      </c>
      <c r="P3128">
        <f t="shared" si="205"/>
        <v>100</v>
      </c>
      <c r="Q3128" s="11" t="s">
        <v>8323</v>
      </c>
      <c r="R3128" t="s">
        <v>8335</v>
      </c>
      <c r="S3128" s="15">
        <f t="shared" si="206"/>
        <v>41946.936909722222</v>
      </c>
      <c r="T3128" s="15">
        <f t="shared" si="207"/>
        <v>41966.936909722222</v>
      </c>
      <c r="U3128">
        <f>YEAR(S3128)</f>
        <v>2014</v>
      </c>
    </row>
    <row r="3129" spans="1:21" ht="32" x14ac:dyDescent="0.2">
      <c r="A3129">
        <v>3991</v>
      </c>
      <c r="B3129" s="9" t="s">
        <v>3987</v>
      </c>
      <c r="C3129" s="3" t="s">
        <v>8097</v>
      </c>
      <c r="D3129" s="5">
        <v>500</v>
      </c>
      <c r="E3129" s="7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>
        <f t="shared" si="204"/>
        <v>20</v>
      </c>
      <c r="P3129">
        <f t="shared" si="205"/>
        <v>100</v>
      </c>
      <c r="Q3129" s="11" t="s">
        <v>8323</v>
      </c>
      <c r="R3129" t="s">
        <v>8326</v>
      </c>
      <c r="S3129" s="15">
        <f t="shared" si="206"/>
        <v>42125.644467592589</v>
      </c>
      <c r="T3129" s="15">
        <f t="shared" si="207"/>
        <v>42155.644467592589</v>
      </c>
    </row>
    <row r="3130" spans="1:21" ht="48" x14ac:dyDescent="0.2">
      <c r="A3130">
        <v>4020</v>
      </c>
      <c r="B3130" s="9" t="s">
        <v>4016</v>
      </c>
      <c r="C3130" s="3" t="s">
        <v>8125</v>
      </c>
      <c r="D3130" s="5">
        <v>600</v>
      </c>
      <c r="E3130" s="7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>
        <f t="shared" si="204"/>
        <v>17</v>
      </c>
      <c r="P3130">
        <f t="shared" si="205"/>
        <v>33.33</v>
      </c>
      <c r="Q3130" s="11" t="s">
        <v>8323</v>
      </c>
      <c r="R3130" t="s">
        <v>8326</v>
      </c>
      <c r="S3130" s="15">
        <f t="shared" si="206"/>
        <v>42057.190960648149</v>
      </c>
      <c r="T3130" s="15">
        <f t="shared" si="207"/>
        <v>42087.149293981478</v>
      </c>
    </row>
    <row r="3131" spans="1:21" ht="48" x14ac:dyDescent="0.2">
      <c r="A3131">
        <v>3730</v>
      </c>
      <c r="B3131" s="9" t="s">
        <v>3727</v>
      </c>
      <c r="C3131" s="3" t="s">
        <v>7840</v>
      </c>
      <c r="D3131" s="5">
        <v>1000</v>
      </c>
      <c r="E3131" s="7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>
        <f t="shared" si="204"/>
        <v>10</v>
      </c>
      <c r="P3131">
        <f t="shared" si="205"/>
        <v>100</v>
      </c>
      <c r="Q3131" s="11" t="s">
        <v>8323</v>
      </c>
      <c r="R3131" t="s">
        <v>8326</v>
      </c>
      <c r="S3131" s="15">
        <f t="shared" si="206"/>
        <v>42203.677766203706</v>
      </c>
      <c r="T3131" s="15">
        <f t="shared" si="207"/>
        <v>42233.677766203706</v>
      </c>
    </row>
    <row r="3132" spans="1:21" ht="48" x14ac:dyDescent="0.2">
      <c r="A3132">
        <v>4103</v>
      </c>
      <c r="B3132" s="9" t="s">
        <v>4099</v>
      </c>
      <c r="C3132" s="3" t="s">
        <v>8206</v>
      </c>
      <c r="D3132" s="5">
        <v>1000</v>
      </c>
      <c r="E3132" s="7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>
        <f t="shared" si="204"/>
        <v>10</v>
      </c>
      <c r="P3132">
        <f t="shared" si="205"/>
        <v>16.670000000000002</v>
      </c>
      <c r="Q3132" s="11" t="s">
        <v>8323</v>
      </c>
      <c r="R3132" t="s">
        <v>8326</v>
      </c>
      <c r="S3132" s="15">
        <f t="shared" si="206"/>
        <v>42188.83293981482</v>
      </c>
      <c r="T3132" s="15">
        <f t="shared" si="207"/>
        <v>42242.772222222222</v>
      </c>
    </row>
    <row r="3133" spans="1:21" ht="32" x14ac:dyDescent="0.2">
      <c r="A3133">
        <v>1491</v>
      </c>
      <c r="B3133" s="9" t="s">
        <v>1492</v>
      </c>
      <c r="C3133" s="3" t="s">
        <v>5601</v>
      </c>
      <c r="D3133" s="5">
        <v>1200</v>
      </c>
      <c r="E3133" s="7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>
        <f t="shared" si="204"/>
        <v>8</v>
      </c>
      <c r="P3133">
        <f t="shared" si="205"/>
        <v>100</v>
      </c>
      <c r="Q3133" s="11" t="s">
        <v>8311</v>
      </c>
      <c r="R3133" t="s">
        <v>8352</v>
      </c>
      <c r="S3133" s="15">
        <f t="shared" si="206"/>
        <v>41991.713460648149</v>
      </c>
      <c r="T3133" s="15">
        <f t="shared" si="207"/>
        <v>42050.651388888888</v>
      </c>
    </row>
    <row r="3134" spans="1:21" ht="48" x14ac:dyDescent="0.2">
      <c r="A3134">
        <v>1413</v>
      </c>
      <c r="B3134" s="9" t="s">
        <v>1414</v>
      </c>
      <c r="C3134" s="3" t="s">
        <v>5523</v>
      </c>
      <c r="D3134" s="5">
        <v>2000</v>
      </c>
      <c r="E3134" s="7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>
        <f t="shared" si="204"/>
        <v>5</v>
      </c>
      <c r="P3134">
        <f t="shared" si="205"/>
        <v>100</v>
      </c>
      <c r="Q3134" s="11" t="s">
        <v>8311</v>
      </c>
      <c r="R3134" t="s">
        <v>8348</v>
      </c>
      <c r="S3134" s="15">
        <f t="shared" si="206"/>
        <v>42360.437152777777</v>
      </c>
      <c r="T3134" s="15">
        <f t="shared" si="207"/>
        <v>42420.437152777777</v>
      </c>
    </row>
    <row r="3135" spans="1:21" ht="16" x14ac:dyDescent="0.2">
      <c r="A3135">
        <v>3861</v>
      </c>
      <c r="B3135" s="9" t="s">
        <v>3858</v>
      </c>
      <c r="C3135" s="3" t="s">
        <v>7970</v>
      </c>
      <c r="D3135" s="5">
        <v>2000</v>
      </c>
      <c r="E3135" s="7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 t="shared" si="204"/>
        <v>5</v>
      </c>
      <c r="P3135">
        <f t="shared" si="205"/>
        <v>100</v>
      </c>
      <c r="Q3135" s="11" t="s">
        <v>8323</v>
      </c>
      <c r="R3135" t="s">
        <v>8326</v>
      </c>
      <c r="S3135" s="15">
        <f t="shared" si="206"/>
        <v>41914.590011574073</v>
      </c>
      <c r="T3135" s="15">
        <f t="shared" si="207"/>
        <v>41955.907638888893</v>
      </c>
    </row>
    <row r="3136" spans="1:21" ht="48" x14ac:dyDescent="0.2">
      <c r="A3136">
        <v>1183</v>
      </c>
      <c r="B3136" s="9" t="s">
        <v>1184</v>
      </c>
      <c r="C3136" s="3" t="s">
        <v>5293</v>
      </c>
      <c r="D3136" s="5">
        <v>2500</v>
      </c>
      <c r="E3136" s="7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>
        <f t="shared" si="204"/>
        <v>4</v>
      </c>
      <c r="P3136">
        <f t="shared" si="205"/>
        <v>33.33</v>
      </c>
      <c r="Q3136" s="11" t="s">
        <v>8319</v>
      </c>
      <c r="R3136" t="s">
        <v>8345</v>
      </c>
      <c r="S3136" s="15">
        <f t="shared" si="206"/>
        <v>42656.86137731481</v>
      </c>
      <c r="T3136" s="15">
        <f t="shared" si="207"/>
        <v>42676.165972222225</v>
      </c>
    </row>
    <row r="3137" spans="1:20" ht="48" x14ac:dyDescent="0.2">
      <c r="A3137">
        <v>1557</v>
      </c>
      <c r="B3137" s="9" t="s">
        <v>1558</v>
      </c>
      <c r="C3137" s="3" t="s">
        <v>5667</v>
      </c>
      <c r="D3137" s="5">
        <v>2500</v>
      </c>
      <c r="E3137" s="7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 t="shared" si="204"/>
        <v>4</v>
      </c>
      <c r="P3137">
        <f t="shared" si="205"/>
        <v>100</v>
      </c>
      <c r="Q3137" s="11" t="s">
        <v>8313</v>
      </c>
      <c r="R3137" t="s">
        <v>8355</v>
      </c>
      <c r="S3137" s="15">
        <f t="shared" si="206"/>
        <v>41871.65315972222</v>
      </c>
      <c r="T3137" s="15">
        <f t="shared" si="207"/>
        <v>41902.65315972222</v>
      </c>
    </row>
    <row r="3138" spans="1:20" ht="48" x14ac:dyDescent="0.2">
      <c r="A3138">
        <v>1100</v>
      </c>
      <c r="B3138" s="9" t="s">
        <v>1101</v>
      </c>
      <c r="C3138" s="3" t="s">
        <v>5210</v>
      </c>
      <c r="D3138" s="5">
        <v>4000</v>
      </c>
      <c r="E3138" s="7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>
        <f t="shared" si="204"/>
        <v>3</v>
      </c>
      <c r="P3138">
        <f t="shared" si="205"/>
        <v>10</v>
      </c>
      <c r="Q3138" s="11" t="s">
        <v>8316</v>
      </c>
      <c r="R3138" t="s">
        <v>8334</v>
      </c>
      <c r="S3138" s="15">
        <f t="shared" si="206"/>
        <v>42384.110775462963</v>
      </c>
      <c r="T3138" s="15">
        <f t="shared" si="207"/>
        <v>42414.110775462963</v>
      </c>
    </row>
    <row r="3139" spans="1:20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08">ROUND(E3139/D3139*100,0)</f>
        <v>3</v>
      </c>
      <c r="P3139">
        <f t="shared" ref="P3139:P3202" si="209">IFERROR(ROUND(E3139/L3139,2),0)</f>
        <v>100</v>
      </c>
      <c r="Q3139" s="11" t="s">
        <v>8311</v>
      </c>
      <c r="R3139" t="s">
        <v>8349</v>
      </c>
      <c r="S3139" s="15">
        <f t="shared" ref="S3139:S3202" si="210">(((J3139/60)/60)/24)+DATE(1970,1,1)</f>
        <v>40672.729872685188</v>
      </c>
      <c r="T3139" s="15">
        <f t="shared" ref="T3139:T3202" si="211">(((I3139/60)/60)/24)+DATE(1970,1,1)</f>
        <v>40702.729872685188</v>
      </c>
    </row>
    <row r="3140" spans="1:20" ht="48" x14ac:dyDescent="0.2">
      <c r="A3140">
        <v>218</v>
      </c>
      <c r="B3140" s="9" t="s">
        <v>220</v>
      </c>
      <c r="C3140" s="3" t="s">
        <v>4328</v>
      </c>
      <c r="D3140" s="5">
        <v>5000</v>
      </c>
      <c r="E3140" s="7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>
        <f t="shared" si="208"/>
        <v>2</v>
      </c>
      <c r="P3140">
        <f t="shared" si="209"/>
        <v>100</v>
      </c>
      <c r="Q3140" s="11" t="s">
        <v>8321</v>
      </c>
      <c r="R3140" t="s">
        <v>8325</v>
      </c>
      <c r="S3140" s="15">
        <f t="shared" si="210"/>
        <v>42079.628344907411</v>
      </c>
      <c r="T3140" s="15">
        <f t="shared" si="211"/>
        <v>42139.628344907411</v>
      </c>
    </row>
    <row r="3141" spans="1:20" ht="32" x14ac:dyDescent="0.2">
      <c r="A3141">
        <v>600</v>
      </c>
      <c r="B3141" s="9" t="s">
        <v>601</v>
      </c>
      <c r="C3141" s="3" t="s">
        <v>4710</v>
      </c>
      <c r="D3141" s="5">
        <v>5000</v>
      </c>
      <c r="E3141" s="7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>
        <f t="shared" si="208"/>
        <v>2</v>
      </c>
      <c r="P3141">
        <f t="shared" si="209"/>
        <v>100</v>
      </c>
      <c r="Q3141" s="11" t="s">
        <v>8308</v>
      </c>
      <c r="R3141" t="s">
        <v>8342</v>
      </c>
      <c r="S3141" s="15">
        <f t="shared" si="210"/>
        <v>42073.798171296294</v>
      </c>
      <c r="T3141" s="15">
        <f t="shared" si="211"/>
        <v>42133.798171296294</v>
      </c>
    </row>
    <row r="3142" spans="1:20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8"/>
        <v>2</v>
      </c>
      <c r="P3142">
        <f t="shared" si="209"/>
        <v>25</v>
      </c>
      <c r="Q3142" s="11" t="s">
        <v>8311</v>
      </c>
      <c r="R3142" t="s">
        <v>8356</v>
      </c>
      <c r="S3142" s="15">
        <f t="shared" si="210"/>
        <v>40736.668032407404</v>
      </c>
      <c r="T3142" s="15">
        <f t="shared" si="211"/>
        <v>40766.668032407404</v>
      </c>
    </row>
    <row r="3143" spans="1:20" ht="48" x14ac:dyDescent="0.2">
      <c r="A3143">
        <v>3742</v>
      </c>
      <c r="B3143" s="9" t="s">
        <v>3739</v>
      </c>
      <c r="C3143" s="3" t="s">
        <v>7852</v>
      </c>
      <c r="D3143" s="5">
        <v>5000</v>
      </c>
      <c r="E3143" s="7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>
        <f t="shared" si="208"/>
        <v>2</v>
      </c>
      <c r="P3143">
        <f t="shared" si="209"/>
        <v>25</v>
      </c>
      <c r="Q3143" s="11" t="s">
        <v>8323</v>
      </c>
      <c r="R3143" t="s">
        <v>8326</v>
      </c>
      <c r="S3143" s="15">
        <f t="shared" si="210"/>
        <v>41858.214629629627</v>
      </c>
      <c r="T3143" s="15">
        <f t="shared" si="211"/>
        <v>41888.214629629627</v>
      </c>
    </row>
    <row r="3144" spans="1:20" ht="48" x14ac:dyDescent="0.2">
      <c r="A3144">
        <v>2565</v>
      </c>
      <c r="B3144" s="9" t="s">
        <v>2565</v>
      </c>
      <c r="C3144" s="3" t="s">
        <v>6675</v>
      </c>
      <c r="D3144" s="5">
        <v>10000</v>
      </c>
      <c r="E3144" s="7">
        <v>100</v>
      </c>
      <c r="F3144" t="s">
        <v>8219</v>
      </c>
      <c r="G3144" t="s">
        <v>8223</v>
      </c>
      <c r="H3144" t="s">
        <v>8245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8282</v>
      </c>
      <c r="O3144">
        <f t="shared" si="208"/>
        <v>1</v>
      </c>
      <c r="P3144">
        <f t="shared" si="209"/>
        <v>100</v>
      </c>
      <c r="Q3144" s="11" t="s">
        <v>8319</v>
      </c>
      <c r="R3144" t="s">
        <v>8345</v>
      </c>
      <c r="S3144" s="15">
        <f t="shared" si="210"/>
        <v>42440.650335648148</v>
      </c>
      <c r="T3144" s="15">
        <f t="shared" si="211"/>
        <v>42499.868055555555</v>
      </c>
    </row>
    <row r="3145" spans="1:20" ht="32" x14ac:dyDescent="0.2">
      <c r="A3145">
        <v>2944</v>
      </c>
      <c r="B3145" s="9" t="s">
        <v>2944</v>
      </c>
      <c r="C3145" s="3" t="s">
        <v>7054</v>
      </c>
      <c r="D3145" s="5">
        <v>10000</v>
      </c>
      <c r="E3145" s="7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8301</v>
      </c>
      <c r="O3145">
        <f t="shared" si="208"/>
        <v>1</v>
      </c>
      <c r="P3145">
        <f t="shared" si="209"/>
        <v>100</v>
      </c>
      <c r="Q3145" s="11" t="s">
        <v>8323</v>
      </c>
      <c r="R3145" t="s">
        <v>8324</v>
      </c>
      <c r="S3145" s="15">
        <f t="shared" si="210"/>
        <v>42132.9143287037</v>
      </c>
      <c r="T3145" s="15">
        <f t="shared" si="211"/>
        <v>42162.9143287037</v>
      </c>
    </row>
    <row r="3146" spans="1:20" ht="16" x14ac:dyDescent="0.2">
      <c r="A3146">
        <v>919</v>
      </c>
      <c r="B3146" s="9" t="s">
        <v>920</v>
      </c>
      <c r="C3146" s="3" t="s">
        <v>5029</v>
      </c>
      <c r="D3146" s="5">
        <v>20000</v>
      </c>
      <c r="E3146" s="7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8276</v>
      </c>
      <c r="O3146">
        <f t="shared" si="208"/>
        <v>1</v>
      </c>
      <c r="P3146">
        <f t="shared" si="209"/>
        <v>100</v>
      </c>
      <c r="Q3146" s="11" t="s">
        <v>8327</v>
      </c>
      <c r="R3146" t="s">
        <v>8350</v>
      </c>
      <c r="S3146" s="15">
        <f t="shared" si="210"/>
        <v>41227.641724537039</v>
      </c>
      <c r="T3146" s="15">
        <f t="shared" si="211"/>
        <v>41262.641724537039</v>
      </c>
    </row>
    <row r="3147" spans="1:20" ht="48" x14ac:dyDescent="0.2">
      <c r="A3147">
        <v>1170</v>
      </c>
      <c r="B3147" s="9" t="s">
        <v>1171</v>
      </c>
      <c r="C3147" s="3" t="s">
        <v>5280</v>
      </c>
      <c r="D3147" s="5">
        <v>25000</v>
      </c>
      <c r="E3147" s="7">
        <v>100</v>
      </c>
      <c r="F3147" t="s">
        <v>8220</v>
      </c>
      <c r="G3147" t="s">
        <v>8224</v>
      </c>
      <c r="H3147" t="s">
        <v>8246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8282</v>
      </c>
      <c r="O3147">
        <f t="shared" si="208"/>
        <v>0</v>
      </c>
      <c r="P3147">
        <f t="shared" si="209"/>
        <v>50</v>
      </c>
      <c r="Q3147" s="11" t="s">
        <v>8319</v>
      </c>
      <c r="R3147" t="s">
        <v>8345</v>
      </c>
      <c r="S3147" s="15">
        <f t="shared" si="210"/>
        <v>42124.893182870372</v>
      </c>
      <c r="T3147" s="15">
        <f t="shared" si="211"/>
        <v>42154.893182870372</v>
      </c>
    </row>
    <row r="3148" spans="1:20" ht="48" x14ac:dyDescent="0.2">
      <c r="A3148">
        <v>1423</v>
      </c>
      <c r="B3148" s="9" t="s">
        <v>1424</v>
      </c>
      <c r="C3148" s="3" t="s">
        <v>5533</v>
      </c>
      <c r="D3148" s="5">
        <v>30000</v>
      </c>
      <c r="E3148" s="7">
        <v>100</v>
      </c>
      <c r="F3148" t="s">
        <v>8220</v>
      </c>
      <c r="G3148" t="s">
        <v>8225</v>
      </c>
      <c r="H3148" t="s">
        <v>8247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8285</v>
      </c>
      <c r="O3148">
        <f t="shared" si="208"/>
        <v>0</v>
      </c>
      <c r="P3148">
        <f t="shared" si="209"/>
        <v>100</v>
      </c>
      <c r="Q3148" s="11" t="s">
        <v>8311</v>
      </c>
      <c r="R3148" t="s">
        <v>8348</v>
      </c>
      <c r="S3148" s="15">
        <f t="shared" si="210"/>
        <v>42340.360312500001</v>
      </c>
      <c r="T3148" s="15">
        <f t="shared" si="211"/>
        <v>42370.360312500001</v>
      </c>
    </row>
    <row r="3149" spans="1:20" ht="48" x14ac:dyDescent="0.2">
      <c r="A3149">
        <v>2368</v>
      </c>
      <c r="B3149" s="9" t="s">
        <v>2369</v>
      </c>
      <c r="C3149" s="3" t="s">
        <v>6478</v>
      </c>
      <c r="D3149" s="5">
        <v>40000</v>
      </c>
      <c r="E3149" s="7">
        <v>100</v>
      </c>
      <c r="F3149" t="s">
        <v>8219</v>
      </c>
      <c r="G3149" t="s">
        <v>8223</v>
      </c>
      <c r="H3149" t="s">
        <v>8245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8270</v>
      </c>
      <c r="O3149">
        <f t="shared" si="208"/>
        <v>0</v>
      </c>
      <c r="P3149">
        <f t="shared" si="209"/>
        <v>50</v>
      </c>
      <c r="Q3149" s="11" t="s">
        <v>8308</v>
      </c>
      <c r="R3149" t="s">
        <v>8342</v>
      </c>
      <c r="S3149" s="15">
        <f t="shared" si="210"/>
        <v>42063.721817129626</v>
      </c>
      <c r="T3149" s="15">
        <f t="shared" si="211"/>
        <v>42108.680150462969</v>
      </c>
    </row>
    <row r="3150" spans="1:20" ht="48" x14ac:dyDescent="0.2">
      <c r="A3150">
        <v>1342</v>
      </c>
      <c r="B3150" s="9" t="s">
        <v>1343</v>
      </c>
      <c r="C3150" s="3" t="s">
        <v>5452</v>
      </c>
      <c r="D3150" s="5">
        <v>50000</v>
      </c>
      <c r="E3150" s="7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8271</v>
      </c>
      <c r="O3150">
        <f t="shared" si="208"/>
        <v>0</v>
      </c>
      <c r="P3150">
        <f t="shared" si="209"/>
        <v>100</v>
      </c>
      <c r="Q3150" s="11" t="s">
        <v>8308</v>
      </c>
      <c r="R3150" t="s">
        <v>8310</v>
      </c>
      <c r="S3150" s="15">
        <f t="shared" si="210"/>
        <v>42172.816423611104</v>
      </c>
      <c r="T3150" s="15">
        <f t="shared" si="211"/>
        <v>42202.816423611104</v>
      </c>
    </row>
    <row r="3151" spans="1:20" ht="48" x14ac:dyDescent="0.2">
      <c r="A3151">
        <v>1145</v>
      </c>
      <c r="B3151" s="9" t="s">
        <v>1146</v>
      </c>
      <c r="C3151" s="3" t="s">
        <v>5255</v>
      </c>
      <c r="D3151" s="5">
        <v>80000</v>
      </c>
      <c r="E3151" s="7">
        <v>100</v>
      </c>
      <c r="F3151" t="s">
        <v>8220</v>
      </c>
      <c r="G3151" t="s">
        <v>8223</v>
      </c>
      <c r="H3151" t="s">
        <v>8245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8282</v>
      </c>
      <c r="O3151">
        <f t="shared" si="208"/>
        <v>0</v>
      </c>
      <c r="P3151">
        <f t="shared" si="209"/>
        <v>100</v>
      </c>
      <c r="Q3151" s="11" t="s">
        <v>8319</v>
      </c>
      <c r="R3151" t="s">
        <v>8345</v>
      </c>
      <c r="S3151" s="15">
        <f t="shared" si="210"/>
        <v>41854.747592592597</v>
      </c>
      <c r="T3151" s="15">
        <f t="shared" si="211"/>
        <v>41914.747592592597</v>
      </c>
    </row>
    <row r="3152" spans="1:20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1" t="s">
        <v>8323</v>
      </c>
      <c r="R3152" t="s">
        <v>8326</v>
      </c>
      <c r="S3152" s="15">
        <f t="shared" si="210"/>
        <v>42802.718784722223</v>
      </c>
      <c r="T3152" s="15">
        <f t="shared" si="211"/>
        <v>42832.677118055552</v>
      </c>
    </row>
    <row r="3153" spans="1:20" ht="48" x14ac:dyDescent="0.2">
      <c r="A3153">
        <v>3984</v>
      </c>
      <c r="B3153" s="9" t="s">
        <v>3980</v>
      </c>
      <c r="C3153" s="3" t="s">
        <v>8090</v>
      </c>
      <c r="D3153" s="5">
        <v>1500</v>
      </c>
      <c r="E3153" s="7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 t="shared" si="208"/>
        <v>6</v>
      </c>
      <c r="P3153">
        <f t="shared" si="209"/>
        <v>9.5</v>
      </c>
      <c r="Q3153" s="11" t="s">
        <v>8323</v>
      </c>
      <c r="R3153" t="s">
        <v>8326</v>
      </c>
      <c r="S3153" s="15">
        <f t="shared" si="210"/>
        <v>41920.963472222218</v>
      </c>
      <c r="T3153" s="15">
        <f t="shared" si="211"/>
        <v>41951</v>
      </c>
    </row>
    <row r="3154" spans="1:20" ht="48" x14ac:dyDescent="0.2">
      <c r="A3154">
        <v>4058</v>
      </c>
      <c r="B3154" s="9" t="s">
        <v>4054</v>
      </c>
      <c r="C3154" s="3" t="s">
        <v>8162</v>
      </c>
      <c r="D3154" s="5">
        <v>3750</v>
      </c>
      <c r="E3154" s="7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>
        <f t="shared" si="208"/>
        <v>3</v>
      </c>
      <c r="P3154">
        <f t="shared" si="209"/>
        <v>23.75</v>
      </c>
      <c r="Q3154" s="11" t="s">
        <v>8323</v>
      </c>
      <c r="R3154" t="s">
        <v>8326</v>
      </c>
      <c r="S3154" s="15">
        <f t="shared" si="210"/>
        <v>42446.060694444444</v>
      </c>
      <c r="T3154" s="15">
        <f t="shared" si="211"/>
        <v>42461.165972222225</v>
      </c>
    </row>
    <row r="3155" spans="1:20" ht="48" x14ac:dyDescent="0.2">
      <c r="A3155">
        <v>2852</v>
      </c>
      <c r="B3155" s="9" t="s">
        <v>2852</v>
      </c>
      <c r="C3155" s="3" t="s">
        <v>6962</v>
      </c>
      <c r="D3155" s="5">
        <v>5000</v>
      </c>
      <c r="E3155" s="7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 t="shared" si="208"/>
        <v>2</v>
      </c>
      <c r="P3155">
        <f t="shared" si="209"/>
        <v>15.83</v>
      </c>
      <c r="Q3155" s="11" t="s">
        <v>8323</v>
      </c>
      <c r="R3155" t="s">
        <v>8326</v>
      </c>
      <c r="S3155" s="15">
        <f t="shared" si="210"/>
        <v>41781.045173611114</v>
      </c>
      <c r="T3155" s="15">
        <f t="shared" si="211"/>
        <v>41811.045173611114</v>
      </c>
    </row>
    <row r="3156" spans="1:20" ht="48" x14ac:dyDescent="0.2">
      <c r="A3156">
        <v>661</v>
      </c>
      <c r="B3156" s="9" t="s">
        <v>662</v>
      </c>
      <c r="C3156" s="3" t="s">
        <v>4771</v>
      </c>
      <c r="D3156" s="5">
        <v>10000</v>
      </c>
      <c r="E3156" s="7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 t="shared" si="208"/>
        <v>1</v>
      </c>
      <c r="P3156">
        <f t="shared" si="209"/>
        <v>10.56</v>
      </c>
      <c r="Q3156" s="11" t="s">
        <v>8308</v>
      </c>
      <c r="R3156" t="s">
        <v>8310</v>
      </c>
      <c r="S3156" s="15">
        <f t="shared" si="210"/>
        <v>42636.645358796297</v>
      </c>
      <c r="T3156" s="15">
        <f t="shared" si="211"/>
        <v>42666.645358796297</v>
      </c>
    </row>
    <row r="3157" spans="1:20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8"/>
        <v>4</v>
      </c>
      <c r="P3157">
        <f t="shared" si="209"/>
        <v>23.5</v>
      </c>
      <c r="Q3157" s="11" t="s">
        <v>8313</v>
      </c>
      <c r="R3157" t="s">
        <v>8355</v>
      </c>
      <c r="S3157" s="15">
        <f t="shared" si="210"/>
        <v>41936.020752314813</v>
      </c>
      <c r="T3157" s="15">
        <f t="shared" si="211"/>
        <v>41956.062418981484</v>
      </c>
    </row>
    <row r="3158" spans="1:20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8"/>
        <v>3</v>
      </c>
      <c r="P3158">
        <f t="shared" si="209"/>
        <v>15.67</v>
      </c>
      <c r="Q3158" s="11" t="s">
        <v>8323</v>
      </c>
      <c r="R3158" t="s">
        <v>8326</v>
      </c>
      <c r="S3158" s="15">
        <f t="shared" si="210"/>
        <v>42029.135879629626</v>
      </c>
      <c r="T3158" s="15">
        <f t="shared" si="211"/>
        <v>42059.135879629626</v>
      </c>
    </row>
    <row r="3159" spans="1:20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1" t="s">
        <v>8313</v>
      </c>
      <c r="R3159" t="s">
        <v>8351</v>
      </c>
      <c r="S3159" s="15">
        <f t="shared" si="210"/>
        <v>42246.789965277778</v>
      </c>
      <c r="T3159" s="15">
        <f t="shared" si="211"/>
        <v>42303.888888888891</v>
      </c>
    </row>
    <row r="3160" spans="1:20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1" t="s">
        <v>8321</v>
      </c>
      <c r="R3160" t="s">
        <v>8337</v>
      </c>
      <c r="S3160" s="15">
        <f t="shared" si="210"/>
        <v>41968.172106481477</v>
      </c>
      <c r="T3160" s="15">
        <f t="shared" si="211"/>
        <v>41998.333333333328</v>
      </c>
    </row>
    <row r="3161" spans="1:20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1" t="s">
        <v>8308</v>
      </c>
      <c r="R3161" t="s">
        <v>8315</v>
      </c>
      <c r="S3161" s="15">
        <f t="shared" si="210"/>
        <v>42551.884189814817</v>
      </c>
      <c r="T3161" s="15">
        <f t="shared" si="211"/>
        <v>42581.884189814817</v>
      </c>
    </row>
    <row r="3162" spans="1:20" ht="48" x14ac:dyDescent="0.2">
      <c r="A3162">
        <v>863</v>
      </c>
      <c r="B3162" s="9" t="s">
        <v>864</v>
      </c>
      <c r="C3162" s="3" t="s">
        <v>4973</v>
      </c>
      <c r="D3162" s="5">
        <v>2000</v>
      </c>
      <c r="E3162" s="7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 t="shared" si="208"/>
        <v>5</v>
      </c>
      <c r="P3162">
        <f t="shared" si="209"/>
        <v>18</v>
      </c>
      <c r="Q3162" s="11" t="s">
        <v>8327</v>
      </c>
      <c r="R3162" t="s">
        <v>8350</v>
      </c>
      <c r="S3162" s="15">
        <f t="shared" si="210"/>
        <v>40921.117662037039</v>
      </c>
      <c r="T3162" s="15">
        <f t="shared" si="211"/>
        <v>40951.117662037039</v>
      </c>
    </row>
    <row r="3163" spans="1:20" ht="48" x14ac:dyDescent="0.2">
      <c r="A3163">
        <v>3919</v>
      </c>
      <c r="B3163" s="9" t="s">
        <v>3916</v>
      </c>
      <c r="C3163" s="3" t="s">
        <v>8027</v>
      </c>
      <c r="D3163" s="5">
        <v>5000</v>
      </c>
      <c r="E3163" s="7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>
        <f t="shared" si="208"/>
        <v>2</v>
      </c>
      <c r="P3163">
        <f t="shared" si="209"/>
        <v>30</v>
      </c>
      <c r="Q3163" s="11" t="s">
        <v>8323</v>
      </c>
      <c r="R3163" t="s">
        <v>8326</v>
      </c>
      <c r="S3163" s="15">
        <f t="shared" si="210"/>
        <v>42358.684872685189</v>
      </c>
      <c r="T3163" s="15">
        <f t="shared" si="211"/>
        <v>42387</v>
      </c>
    </row>
    <row r="3164" spans="1:20" ht="32" x14ac:dyDescent="0.2">
      <c r="A3164">
        <v>2599</v>
      </c>
      <c r="B3164" s="9" t="s">
        <v>2599</v>
      </c>
      <c r="C3164" s="3" t="s">
        <v>6709</v>
      </c>
      <c r="D3164" s="5">
        <v>9041</v>
      </c>
      <c r="E3164" s="7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>
        <f t="shared" si="208"/>
        <v>1</v>
      </c>
      <c r="P3164">
        <f t="shared" si="209"/>
        <v>18</v>
      </c>
      <c r="Q3164" s="11" t="s">
        <v>8319</v>
      </c>
      <c r="R3164" t="s">
        <v>8345</v>
      </c>
      <c r="S3164" s="15">
        <f t="shared" si="210"/>
        <v>41809.754016203704</v>
      </c>
      <c r="T3164" s="15">
        <f t="shared" si="211"/>
        <v>41854.754016203704</v>
      </c>
    </row>
    <row r="3165" spans="1:20" ht="48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08"/>
        <v>1</v>
      </c>
      <c r="P3165">
        <f t="shared" si="209"/>
        <v>22.5</v>
      </c>
      <c r="Q3165" s="11" t="s">
        <v>8308</v>
      </c>
      <c r="R3165" t="s">
        <v>8310</v>
      </c>
      <c r="S3165" s="15">
        <f t="shared" si="210"/>
        <v>42752.845451388886</v>
      </c>
      <c r="T3165" s="15">
        <f t="shared" si="211"/>
        <v>42784.249305555553</v>
      </c>
    </row>
    <row r="3166" spans="1:20" ht="48" x14ac:dyDescent="0.2">
      <c r="A3166">
        <v>902</v>
      </c>
      <c r="B3166" s="9" t="s">
        <v>903</v>
      </c>
      <c r="C3166" s="3" t="s">
        <v>5012</v>
      </c>
      <c r="D3166" s="5">
        <v>30000</v>
      </c>
      <c r="E3166" s="7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>
        <f t="shared" si="208"/>
        <v>0</v>
      </c>
      <c r="P3166">
        <f t="shared" si="209"/>
        <v>30</v>
      </c>
      <c r="Q3166" s="11" t="s">
        <v>8327</v>
      </c>
      <c r="R3166" t="s">
        <v>8350</v>
      </c>
      <c r="S3166" s="15">
        <f t="shared" si="210"/>
        <v>41829.965532407405</v>
      </c>
      <c r="T3166" s="15">
        <f t="shared" si="211"/>
        <v>41881.645833333336</v>
      </c>
    </row>
    <row r="3167" spans="1:20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8"/>
        <v>0</v>
      </c>
      <c r="P3167">
        <f t="shared" si="209"/>
        <v>30</v>
      </c>
      <c r="Q3167" s="11" t="s">
        <v>8311</v>
      </c>
      <c r="R3167" t="s">
        <v>8356</v>
      </c>
      <c r="S3167" s="15">
        <f t="shared" si="210"/>
        <v>41373.579675925925</v>
      </c>
      <c r="T3167" s="15">
        <f t="shared" si="211"/>
        <v>41418.579675925925</v>
      </c>
    </row>
    <row r="3168" spans="1:20" ht="48" x14ac:dyDescent="0.2">
      <c r="A3168">
        <v>627</v>
      </c>
      <c r="B3168" s="9" t="s">
        <v>628</v>
      </c>
      <c r="C3168" s="3" t="s">
        <v>4737</v>
      </c>
      <c r="D3168" s="5">
        <v>450000</v>
      </c>
      <c r="E3168" s="7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>
        <f t="shared" si="208"/>
        <v>0</v>
      </c>
      <c r="P3168">
        <f t="shared" si="209"/>
        <v>90</v>
      </c>
      <c r="Q3168" s="11" t="s">
        <v>8308</v>
      </c>
      <c r="R3168" t="s">
        <v>8342</v>
      </c>
      <c r="S3168" s="15">
        <f t="shared" si="210"/>
        <v>42384.306840277779</v>
      </c>
      <c r="T3168" s="15">
        <f t="shared" si="211"/>
        <v>42443.958333333328</v>
      </c>
    </row>
    <row r="3169" spans="1:20" ht="48" x14ac:dyDescent="0.2">
      <c r="A3169">
        <v>4110</v>
      </c>
      <c r="B3169" s="9" t="s">
        <v>4106</v>
      </c>
      <c r="C3169" s="3" t="s">
        <v>8213</v>
      </c>
      <c r="D3169" s="5">
        <v>300</v>
      </c>
      <c r="E3169" s="7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 t="shared" si="208"/>
        <v>29</v>
      </c>
      <c r="P3169">
        <f t="shared" si="209"/>
        <v>14.33</v>
      </c>
      <c r="Q3169" s="11" t="s">
        <v>8323</v>
      </c>
      <c r="R3169" t="s">
        <v>8326</v>
      </c>
      <c r="S3169" s="15">
        <f t="shared" si="210"/>
        <v>42512.626747685179</v>
      </c>
      <c r="T3169" s="15">
        <f t="shared" si="211"/>
        <v>42572.626747685179</v>
      </c>
    </row>
    <row r="3170" spans="1:20" ht="48" x14ac:dyDescent="0.2">
      <c r="A3170">
        <v>2502</v>
      </c>
      <c r="B3170" s="9" t="s">
        <v>2502</v>
      </c>
      <c r="C3170" s="3" t="s">
        <v>6612</v>
      </c>
      <c r="D3170" s="5">
        <v>110000</v>
      </c>
      <c r="E3170" s="7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208"/>
        <v>0</v>
      </c>
      <c r="P3170">
        <f t="shared" si="209"/>
        <v>17.2</v>
      </c>
      <c r="Q3170" s="11" t="s">
        <v>8319</v>
      </c>
      <c r="R3170" t="s">
        <v>8357</v>
      </c>
      <c r="S3170" s="15">
        <f t="shared" si="210"/>
        <v>41858.825439814813</v>
      </c>
      <c r="T3170" s="15">
        <f t="shared" si="211"/>
        <v>41903.825439814813</v>
      </c>
    </row>
    <row r="3171" spans="1:20" ht="48" x14ac:dyDescent="0.2">
      <c r="A3171">
        <v>2597</v>
      </c>
      <c r="B3171" s="9" t="s">
        <v>2597</v>
      </c>
      <c r="C3171" s="3" t="s">
        <v>6707</v>
      </c>
      <c r="D3171" s="5">
        <v>1500</v>
      </c>
      <c r="E3171" s="7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>
        <f t="shared" si="208"/>
        <v>6</v>
      </c>
      <c r="P3171">
        <f t="shared" si="209"/>
        <v>12.14</v>
      </c>
      <c r="Q3171" s="11" t="s">
        <v>8319</v>
      </c>
      <c r="R3171" t="s">
        <v>8345</v>
      </c>
      <c r="S3171" s="15">
        <f t="shared" si="210"/>
        <v>42510.341631944444</v>
      </c>
      <c r="T3171" s="15">
        <f t="shared" si="211"/>
        <v>42540.341631944444</v>
      </c>
    </row>
    <row r="3172" spans="1:20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8"/>
        <v>5</v>
      </c>
      <c r="P3172">
        <f t="shared" si="209"/>
        <v>21.25</v>
      </c>
      <c r="Q3172" s="11" t="s">
        <v>8327</v>
      </c>
      <c r="R3172" t="s">
        <v>8330</v>
      </c>
      <c r="S3172" s="15">
        <f t="shared" si="210"/>
        <v>41841.56381944444</v>
      </c>
      <c r="T3172" s="15">
        <f t="shared" si="211"/>
        <v>41882.818749999999</v>
      </c>
    </row>
    <row r="3173" spans="1:20" ht="48" x14ac:dyDescent="0.2">
      <c r="A3173">
        <v>2322</v>
      </c>
      <c r="B3173" s="9" t="s">
        <v>2323</v>
      </c>
      <c r="C3173" s="3" t="s">
        <v>6432</v>
      </c>
      <c r="D3173" s="5">
        <v>2700</v>
      </c>
      <c r="E3173" s="7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>
        <f t="shared" si="208"/>
        <v>3</v>
      </c>
      <c r="P3173">
        <f t="shared" si="209"/>
        <v>21.25</v>
      </c>
      <c r="Q3173" s="11" t="s">
        <v>8319</v>
      </c>
      <c r="R3173" t="s">
        <v>8320</v>
      </c>
      <c r="S3173" s="15">
        <f t="shared" si="210"/>
        <v>42804.895474537043</v>
      </c>
      <c r="T3173" s="15">
        <f t="shared" si="211"/>
        <v>42834.853807870371</v>
      </c>
    </row>
    <row r="3174" spans="1:20" ht="48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08"/>
        <v>1</v>
      </c>
      <c r="P3174">
        <f t="shared" si="209"/>
        <v>42.5</v>
      </c>
      <c r="Q3174" s="11" t="s">
        <v>8311</v>
      </c>
      <c r="R3174" t="s">
        <v>8349</v>
      </c>
      <c r="S3174" s="15">
        <f t="shared" si="210"/>
        <v>41652.742488425924</v>
      </c>
      <c r="T3174" s="15">
        <f t="shared" si="211"/>
        <v>41712.700821759259</v>
      </c>
    </row>
    <row r="3175" spans="1:20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8"/>
        <v>1</v>
      </c>
      <c r="P3175">
        <f t="shared" si="209"/>
        <v>5.31</v>
      </c>
      <c r="Q3175" s="11" t="s">
        <v>8316</v>
      </c>
      <c r="R3175" t="s">
        <v>8334</v>
      </c>
      <c r="S3175" s="15">
        <f t="shared" si="210"/>
        <v>41018.711863425924</v>
      </c>
      <c r="T3175" s="15">
        <f t="shared" si="211"/>
        <v>41048.711863425924</v>
      </c>
    </row>
    <row r="3176" spans="1:20" ht="48" x14ac:dyDescent="0.2">
      <c r="A3176">
        <v>1907</v>
      </c>
      <c r="B3176" s="9" t="s">
        <v>1908</v>
      </c>
      <c r="C3176" s="3" t="s">
        <v>6017</v>
      </c>
      <c r="D3176" s="5">
        <v>30000</v>
      </c>
      <c r="E3176" s="7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208"/>
        <v>0</v>
      </c>
      <c r="P3176">
        <f t="shared" si="209"/>
        <v>21.25</v>
      </c>
      <c r="Q3176" s="11" t="s">
        <v>8308</v>
      </c>
      <c r="R3176" t="s">
        <v>8318</v>
      </c>
      <c r="S3176" s="15">
        <f t="shared" si="210"/>
        <v>41767.587094907409</v>
      </c>
      <c r="T3176" s="15">
        <f t="shared" si="211"/>
        <v>41782.587094907409</v>
      </c>
    </row>
    <row r="3177" spans="1:20" ht="32" x14ac:dyDescent="0.2">
      <c r="A3177">
        <v>2130</v>
      </c>
      <c r="B3177" s="9" t="s">
        <v>2131</v>
      </c>
      <c r="C3177" s="3" t="s">
        <v>6240</v>
      </c>
      <c r="D3177" s="5">
        <v>42000</v>
      </c>
      <c r="E3177" s="7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208"/>
        <v>0</v>
      </c>
      <c r="P3177">
        <f t="shared" si="209"/>
        <v>21.25</v>
      </c>
      <c r="Q3177" s="11" t="s">
        <v>8316</v>
      </c>
      <c r="R3177" t="s">
        <v>8334</v>
      </c>
      <c r="S3177" s="15">
        <f t="shared" si="210"/>
        <v>41832.086377314816</v>
      </c>
      <c r="T3177" s="15">
        <f t="shared" si="211"/>
        <v>41867.086377314816</v>
      </c>
    </row>
    <row r="3178" spans="1:20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1" t="s">
        <v>8316</v>
      </c>
      <c r="R3178" t="s">
        <v>8334</v>
      </c>
      <c r="S3178" s="15">
        <f t="shared" si="210"/>
        <v>42333.598530092597</v>
      </c>
      <c r="T3178" s="15">
        <f t="shared" si="211"/>
        <v>42363.598530092597</v>
      </c>
    </row>
    <row r="3179" spans="1:20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1" t="s">
        <v>8321</v>
      </c>
      <c r="R3179" t="s">
        <v>8339</v>
      </c>
      <c r="S3179" s="15">
        <f t="shared" si="210"/>
        <v>41753.758043981477</v>
      </c>
      <c r="T3179" s="15">
        <f t="shared" si="211"/>
        <v>41773.758043981477</v>
      </c>
    </row>
    <row r="3180" spans="1:20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8"/>
        <v>1</v>
      </c>
      <c r="P3180">
        <f t="shared" si="209"/>
        <v>16.399999999999999</v>
      </c>
      <c r="Q3180" s="11" t="s">
        <v>8321</v>
      </c>
      <c r="R3180" t="s">
        <v>8339</v>
      </c>
      <c r="S3180" s="15">
        <f t="shared" si="210"/>
        <v>41938.717256944445</v>
      </c>
      <c r="T3180" s="15">
        <f t="shared" si="211"/>
        <v>41969.551388888889</v>
      </c>
    </row>
    <row r="3181" spans="1:20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8"/>
        <v>0</v>
      </c>
      <c r="P3181">
        <f t="shared" si="209"/>
        <v>20.5</v>
      </c>
      <c r="Q3181" s="11" t="s">
        <v>8308</v>
      </c>
      <c r="R3181" t="s">
        <v>8342</v>
      </c>
      <c r="S3181" s="15">
        <f t="shared" si="210"/>
        <v>41961.18913194444</v>
      </c>
      <c r="T3181" s="15">
        <f t="shared" si="211"/>
        <v>41991.18913194444</v>
      </c>
    </row>
    <row r="3182" spans="1:20" ht="48" x14ac:dyDescent="0.2">
      <c r="A3182">
        <v>1065</v>
      </c>
      <c r="B3182" s="9" t="s">
        <v>1066</v>
      </c>
      <c r="C3182" s="3" t="s">
        <v>5175</v>
      </c>
      <c r="D3182" s="5">
        <v>3000</v>
      </c>
      <c r="E3182" s="7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 t="shared" si="208"/>
        <v>3</v>
      </c>
      <c r="P3182">
        <f t="shared" si="209"/>
        <v>16.2</v>
      </c>
      <c r="Q3182" s="11" t="s">
        <v>8316</v>
      </c>
      <c r="R3182" t="s">
        <v>8334</v>
      </c>
      <c r="S3182" s="15">
        <f t="shared" si="210"/>
        <v>41661.381041666667</v>
      </c>
      <c r="T3182" s="15">
        <f t="shared" si="211"/>
        <v>41689.381041666667</v>
      </c>
    </row>
    <row r="3183" spans="1:20" ht="64" x14ac:dyDescent="0.2">
      <c r="A3183">
        <v>155</v>
      </c>
      <c r="B3183" s="9" t="s">
        <v>157</v>
      </c>
      <c r="C3183" s="3" t="s">
        <v>4265</v>
      </c>
      <c r="D3183" s="5">
        <v>1350000</v>
      </c>
      <c r="E3183" s="7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 t="shared" si="208"/>
        <v>0</v>
      </c>
      <c r="P3183">
        <f t="shared" si="209"/>
        <v>20.25</v>
      </c>
      <c r="Q3183" s="11" t="s">
        <v>8321</v>
      </c>
      <c r="R3183" t="s">
        <v>8337</v>
      </c>
      <c r="S3183" s="15">
        <f t="shared" si="210"/>
        <v>42168.559432870374</v>
      </c>
      <c r="T3183" s="15">
        <f t="shared" si="211"/>
        <v>42208.559432870374</v>
      </c>
    </row>
    <row r="3184" spans="1:20" ht="48" x14ac:dyDescent="0.2">
      <c r="A3184">
        <v>2861</v>
      </c>
      <c r="B3184" s="9" t="s">
        <v>2861</v>
      </c>
      <c r="C3184" s="3" t="s">
        <v>6971</v>
      </c>
      <c r="D3184" s="5">
        <v>250</v>
      </c>
      <c r="E3184" s="7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>
        <f t="shared" si="208"/>
        <v>32</v>
      </c>
      <c r="P3184">
        <f t="shared" si="209"/>
        <v>26.67</v>
      </c>
      <c r="Q3184" s="11" t="s">
        <v>8323</v>
      </c>
      <c r="R3184" t="s">
        <v>8326</v>
      </c>
      <c r="S3184" s="15">
        <f t="shared" si="210"/>
        <v>42257.590833333335</v>
      </c>
      <c r="T3184" s="15">
        <f t="shared" si="211"/>
        <v>42271.590833333335</v>
      </c>
    </row>
    <row r="3185" spans="1:20" ht="48" x14ac:dyDescent="0.2">
      <c r="A3185">
        <v>4037</v>
      </c>
      <c r="B3185" s="9" t="s">
        <v>4033</v>
      </c>
      <c r="C3185" s="3" t="s">
        <v>8141</v>
      </c>
      <c r="D3185" s="5">
        <v>700</v>
      </c>
      <c r="E3185" s="7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>
        <f t="shared" si="208"/>
        <v>11</v>
      </c>
      <c r="P3185">
        <f t="shared" si="209"/>
        <v>40</v>
      </c>
      <c r="Q3185" s="11" t="s">
        <v>8323</v>
      </c>
      <c r="R3185" t="s">
        <v>8326</v>
      </c>
      <c r="S3185" s="15">
        <f t="shared" si="210"/>
        <v>42497.070775462969</v>
      </c>
      <c r="T3185" s="15">
        <f t="shared" si="211"/>
        <v>42514.600694444445</v>
      </c>
    </row>
    <row r="3186" spans="1:20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1" t="s">
        <v>8319</v>
      </c>
      <c r="R3186" t="s">
        <v>8320</v>
      </c>
      <c r="S3186" s="15">
        <f t="shared" si="210"/>
        <v>42794.022349537037</v>
      </c>
      <c r="T3186" s="15">
        <f t="shared" si="211"/>
        <v>42823.980682870373</v>
      </c>
    </row>
    <row r="3187" spans="1:20" ht="48" x14ac:dyDescent="0.2">
      <c r="A3187">
        <v>574</v>
      </c>
      <c r="B3187" s="9" t="s">
        <v>575</v>
      </c>
      <c r="C3187" s="3" t="s">
        <v>4684</v>
      </c>
      <c r="D3187" s="5">
        <v>11180</v>
      </c>
      <c r="E3187" s="7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208"/>
        <v>1</v>
      </c>
      <c r="P3187">
        <f t="shared" si="209"/>
        <v>20</v>
      </c>
      <c r="Q3187" s="11" t="s">
        <v>8308</v>
      </c>
      <c r="R3187" t="s">
        <v>8342</v>
      </c>
      <c r="S3187" s="15">
        <f t="shared" si="210"/>
        <v>42632.443368055552</v>
      </c>
      <c r="T3187" s="15">
        <f t="shared" si="211"/>
        <v>42662.443368055552</v>
      </c>
    </row>
    <row r="3188" spans="1:20" ht="48" x14ac:dyDescent="0.2">
      <c r="A3188">
        <v>1571</v>
      </c>
      <c r="B3188" s="9" t="s">
        <v>1572</v>
      </c>
      <c r="C3188" s="3" t="s">
        <v>5681</v>
      </c>
      <c r="D3188" s="5">
        <v>12100</v>
      </c>
      <c r="E3188" s="7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>
        <f t="shared" si="208"/>
        <v>1</v>
      </c>
      <c r="P3188">
        <f t="shared" si="209"/>
        <v>20</v>
      </c>
      <c r="Q3188" s="11" t="s">
        <v>8311</v>
      </c>
      <c r="R3188" t="s">
        <v>8349</v>
      </c>
      <c r="S3188" s="15">
        <f t="shared" si="210"/>
        <v>42144.769479166673</v>
      </c>
      <c r="T3188" s="15">
        <f t="shared" si="211"/>
        <v>42174.769479166673</v>
      </c>
    </row>
    <row r="3189" spans="1:20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1" t="s">
        <v>8313</v>
      </c>
      <c r="R3189" t="s">
        <v>8353</v>
      </c>
      <c r="S3189" s="15">
        <f t="shared" si="210"/>
        <v>42181.902037037042</v>
      </c>
      <c r="T3189" s="15">
        <f t="shared" si="211"/>
        <v>42201.902037037042</v>
      </c>
    </row>
    <row r="3190" spans="1:20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1" t="s">
        <v>8311</v>
      </c>
      <c r="R3190" t="s">
        <v>8348</v>
      </c>
      <c r="S3190" s="15">
        <f t="shared" si="210"/>
        <v>42391.35019675926</v>
      </c>
      <c r="T3190" s="15">
        <f t="shared" si="211"/>
        <v>42421.35019675926</v>
      </c>
    </row>
    <row r="3191" spans="1:20" ht="48" x14ac:dyDescent="0.2">
      <c r="A3191">
        <v>1788</v>
      </c>
      <c r="B3191" s="9" t="s">
        <v>1789</v>
      </c>
      <c r="C3191" s="3" t="s">
        <v>5898</v>
      </c>
      <c r="D3191" s="5">
        <v>5500</v>
      </c>
      <c r="E3191" s="7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8283</v>
      </c>
      <c r="O3191">
        <f t="shared" si="208"/>
        <v>1</v>
      </c>
      <c r="P3191">
        <f t="shared" si="209"/>
        <v>19</v>
      </c>
      <c r="Q3191" s="11" t="s">
        <v>8313</v>
      </c>
      <c r="R3191" t="s">
        <v>8314</v>
      </c>
      <c r="S3191" s="15">
        <f t="shared" si="210"/>
        <v>41913.94840277778</v>
      </c>
      <c r="T3191" s="15">
        <f t="shared" si="211"/>
        <v>41943.94840277778</v>
      </c>
    </row>
    <row r="3192" spans="1:20" ht="48" x14ac:dyDescent="0.2">
      <c r="A3192">
        <v>466</v>
      </c>
      <c r="B3192" s="9" t="s">
        <v>467</v>
      </c>
      <c r="C3192" s="3" t="s">
        <v>4576</v>
      </c>
      <c r="D3192" s="5">
        <v>10000</v>
      </c>
      <c r="E3192" s="7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>
        <f t="shared" si="208"/>
        <v>1</v>
      </c>
      <c r="P3192">
        <f t="shared" si="209"/>
        <v>15.2</v>
      </c>
      <c r="Q3192" s="11" t="s">
        <v>8321</v>
      </c>
      <c r="R3192" t="s">
        <v>8339</v>
      </c>
      <c r="S3192" s="15">
        <f t="shared" si="210"/>
        <v>41129.942870370374</v>
      </c>
      <c r="T3192" s="15">
        <f t="shared" si="211"/>
        <v>41159.942870370374</v>
      </c>
    </row>
    <row r="3193" spans="1:20" ht="48" x14ac:dyDescent="0.2">
      <c r="A3193">
        <v>2794</v>
      </c>
      <c r="B3193" s="9" t="s">
        <v>2794</v>
      </c>
      <c r="C3193" s="3" t="s">
        <v>6904</v>
      </c>
      <c r="D3193" s="5">
        <v>50</v>
      </c>
      <c r="E3193" s="7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>
        <f t="shared" si="208"/>
        <v>150</v>
      </c>
      <c r="P3193">
        <f t="shared" si="209"/>
        <v>25</v>
      </c>
      <c r="Q3193" s="11" t="s">
        <v>8323</v>
      </c>
      <c r="R3193" t="s">
        <v>8326</v>
      </c>
      <c r="S3193" s="15">
        <f t="shared" si="210"/>
        <v>42416.691655092596</v>
      </c>
      <c r="T3193" s="15">
        <f t="shared" si="211"/>
        <v>42432.791666666672</v>
      </c>
    </row>
    <row r="3194" spans="1:20" ht="48" x14ac:dyDescent="0.2">
      <c r="A3194">
        <v>2904</v>
      </c>
      <c r="B3194" s="9" t="s">
        <v>2904</v>
      </c>
      <c r="C3194" s="3" t="s">
        <v>7014</v>
      </c>
      <c r="D3194" s="5">
        <v>1500</v>
      </c>
      <c r="E3194" s="7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>
        <f t="shared" si="208"/>
        <v>5</v>
      </c>
      <c r="P3194">
        <f t="shared" si="209"/>
        <v>18.75</v>
      </c>
      <c r="Q3194" s="11" t="s">
        <v>8323</v>
      </c>
      <c r="R3194" t="s">
        <v>8326</v>
      </c>
      <c r="S3194" s="15">
        <f t="shared" si="210"/>
        <v>41940.967951388891</v>
      </c>
      <c r="T3194" s="15">
        <f t="shared" si="211"/>
        <v>41952.5</v>
      </c>
    </row>
    <row r="3195" spans="1:20" ht="48" x14ac:dyDescent="0.2">
      <c r="A3195">
        <v>4009</v>
      </c>
      <c r="B3195" s="9" t="s">
        <v>4005</v>
      </c>
      <c r="C3195" s="3" t="s">
        <v>8114</v>
      </c>
      <c r="D3195" s="5">
        <v>1930</v>
      </c>
      <c r="E3195" s="7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 t="shared" si="208"/>
        <v>4</v>
      </c>
      <c r="P3195">
        <f t="shared" si="209"/>
        <v>25</v>
      </c>
      <c r="Q3195" s="11" t="s">
        <v>8323</v>
      </c>
      <c r="R3195" t="s">
        <v>8326</v>
      </c>
      <c r="S3195" s="15">
        <f t="shared" si="210"/>
        <v>41851.700925925928</v>
      </c>
      <c r="T3195" s="15">
        <f t="shared" si="211"/>
        <v>41891.700925925928</v>
      </c>
    </row>
    <row r="3196" spans="1:20" ht="64" x14ac:dyDescent="0.2">
      <c r="A3196">
        <v>2382</v>
      </c>
      <c r="B3196" s="9" t="s">
        <v>2383</v>
      </c>
      <c r="C3196" s="3" t="s">
        <v>6492</v>
      </c>
      <c r="D3196" s="5">
        <v>3000</v>
      </c>
      <c r="E3196" s="7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>
        <f t="shared" si="208"/>
        <v>3</v>
      </c>
      <c r="P3196">
        <f t="shared" si="209"/>
        <v>37.5</v>
      </c>
      <c r="Q3196" s="11" t="s">
        <v>8308</v>
      </c>
      <c r="R3196" t="s">
        <v>8342</v>
      </c>
      <c r="S3196" s="15">
        <f t="shared" si="210"/>
        <v>42195.187534722223</v>
      </c>
      <c r="T3196" s="15">
        <f t="shared" si="211"/>
        <v>42220.187534722223</v>
      </c>
    </row>
    <row r="3197" spans="1:20" ht="32" x14ac:dyDescent="0.2">
      <c r="A3197">
        <v>1596</v>
      </c>
      <c r="B3197" s="9" t="s">
        <v>1597</v>
      </c>
      <c r="C3197" s="3" t="s">
        <v>5706</v>
      </c>
      <c r="D3197" s="5">
        <v>3250</v>
      </c>
      <c r="E3197" s="7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>
        <f t="shared" si="208"/>
        <v>2</v>
      </c>
      <c r="P3197">
        <f t="shared" si="209"/>
        <v>25</v>
      </c>
      <c r="Q3197" s="11" t="s">
        <v>8313</v>
      </c>
      <c r="R3197" t="s">
        <v>8351</v>
      </c>
      <c r="S3197" s="15">
        <f t="shared" si="210"/>
        <v>41941.430196759262</v>
      </c>
      <c r="T3197" s="15">
        <f t="shared" si="211"/>
        <v>41986.471863425926</v>
      </c>
    </row>
    <row r="3198" spans="1:20" ht="48" x14ac:dyDescent="0.2">
      <c r="A3198">
        <v>2562</v>
      </c>
      <c r="B3198" s="9" t="s">
        <v>2562</v>
      </c>
      <c r="C3198" s="3" t="s">
        <v>6672</v>
      </c>
      <c r="D3198" s="5">
        <v>10000</v>
      </c>
      <c r="E3198" s="7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>
        <f t="shared" si="208"/>
        <v>1</v>
      </c>
      <c r="P3198">
        <f t="shared" si="209"/>
        <v>25</v>
      </c>
      <c r="Q3198" s="11" t="s">
        <v>8319</v>
      </c>
      <c r="R3198" t="s">
        <v>8345</v>
      </c>
      <c r="S3198" s="15">
        <f t="shared" si="210"/>
        <v>42594.524756944447</v>
      </c>
      <c r="T3198" s="15">
        <f t="shared" si="211"/>
        <v>42654.524756944447</v>
      </c>
    </row>
    <row r="3199" spans="1:20" ht="48" x14ac:dyDescent="0.2">
      <c r="A3199">
        <v>1011</v>
      </c>
      <c r="B3199" s="9" t="s">
        <v>1012</v>
      </c>
      <c r="C3199" s="3" t="s">
        <v>5121</v>
      </c>
      <c r="D3199" s="5">
        <v>20000</v>
      </c>
      <c r="E3199" s="7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>
        <f t="shared" si="208"/>
        <v>0</v>
      </c>
      <c r="P3199">
        <f t="shared" si="209"/>
        <v>75</v>
      </c>
      <c r="Q3199" s="11" t="s">
        <v>8308</v>
      </c>
      <c r="R3199" t="s">
        <v>8310</v>
      </c>
      <c r="S3199" s="15">
        <f t="shared" si="210"/>
        <v>41946.898090277777</v>
      </c>
      <c r="T3199" s="15">
        <f t="shared" si="211"/>
        <v>41991.898090277777</v>
      </c>
    </row>
    <row r="3200" spans="1:20" ht="16" x14ac:dyDescent="0.2">
      <c r="A3200">
        <v>1718</v>
      </c>
      <c r="B3200" s="9" t="s">
        <v>1719</v>
      </c>
      <c r="C3200" s="3" t="s">
        <v>5828</v>
      </c>
      <c r="D3200" s="5">
        <v>35000</v>
      </c>
      <c r="E3200" s="7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>
        <f t="shared" si="208"/>
        <v>0</v>
      </c>
      <c r="P3200">
        <f t="shared" si="209"/>
        <v>37.5</v>
      </c>
      <c r="Q3200" s="11" t="s">
        <v>8327</v>
      </c>
      <c r="R3200" t="s">
        <v>8330</v>
      </c>
      <c r="S3200" s="15">
        <f t="shared" si="210"/>
        <v>42460.610520833332</v>
      </c>
      <c r="T3200" s="15">
        <f t="shared" si="211"/>
        <v>42504.207638888889</v>
      </c>
    </row>
    <row r="3201" spans="1:20" ht="32" x14ac:dyDescent="0.2">
      <c r="A3201">
        <v>1149</v>
      </c>
      <c r="B3201" s="9" t="s">
        <v>1150</v>
      </c>
      <c r="C3201" s="3" t="s">
        <v>5259</v>
      </c>
      <c r="D3201" s="5">
        <v>50000</v>
      </c>
      <c r="E3201" s="7">
        <v>75</v>
      </c>
      <c r="F3201" t="s">
        <v>8220</v>
      </c>
      <c r="G3201" t="s">
        <v>8223</v>
      </c>
      <c r="H3201" t="s">
        <v>8245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8282</v>
      </c>
      <c r="O3201">
        <f t="shared" si="208"/>
        <v>0</v>
      </c>
      <c r="P3201">
        <f t="shared" si="209"/>
        <v>37.5</v>
      </c>
      <c r="Q3201" s="11" t="s">
        <v>8319</v>
      </c>
      <c r="R3201" t="s">
        <v>8345</v>
      </c>
      <c r="S3201" s="15">
        <f t="shared" si="210"/>
        <v>42507.71025462963</v>
      </c>
      <c r="T3201" s="15">
        <f t="shared" si="211"/>
        <v>42537.71025462963</v>
      </c>
    </row>
    <row r="3202" spans="1:20" ht="48" x14ac:dyDescent="0.2">
      <c r="A3202">
        <v>2510</v>
      </c>
      <c r="B3202" s="9" t="s">
        <v>2510</v>
      </c>
      <c r="C3202" s="3" t="s">
        <v>6620</v>
      </c>
      <c r="D3202" s="5">
        <v>50000</v>
      </c>
      <c r="E3202" s="7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8297</v>
      </c>
      <c r="O3202">
        <f t="shared" si="208"/>
        <v>0</v>
      </c>
      <c r="P3202">
        <f t="shared" si="209"/>
        <v>37.5</v>
      </c>
      <c r="Q3202" s="11" t="s">
        <v>8319</v>
      </c>
      <c r="R3202" t="s">
        <v>8357</v>
      </c>
      <c r="S3202" s="15">
        <f t="shared" si="210"/>
        <v>42078.997361111105</v>
      </c>
      <c r="T3202" s="15">
        <f t="shared" si="211"/>
        <v>42138.997361111105</v>
      </c>
    </row>
    <row r="3203" spans="1:20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12">ROUND(E3203/D3203*100,0)</f>
        <v>0</v>
      </c>
      <c r="P3203">
        <f t="shared" ref="P3203:P3266" si="213">IFERROR(ROUND(E3203/L3203,2),0)</f>
        <v>37.5</v>
      </c>
      <c r="Q3203" s="11" t="s">
        <v>8323</v>
      </c>
      <c r="R3203" t="s">
        <v>8324</v>
      </c>
      <c r="S3203" s="15">
        <f t="shared" ref="S3203:S3266" si="214">(((J3203/60)/60)/24)+DATE(1970,1,1)</f>
        <v>42122.670069444444</v>
      </c>
      <c r="T3203" s="15">
        <f t="shared" ref="T3203:T3266" si="215">(((I3203/60)/60)/24)+DATE(1970,1,1)</f>
        <v>42152.665972222225</v>
      </c>
    </row>
    <row r="3204" spans="1:20" ht="32" x14ac:dyDescent="0.2">
      <c r="A3204">
        <v>1447</v>
      </c>
      <c r="B3204" s="9" t="s">
        <v>1448</v>
      </c>
      <c r="C3204" s="3" t="s">
        <v>5557</v>
      </c>
      <c r="D3204" s="5">
        <v>500000</v>
      </c>
      <c r="E3204" s="7">
        <v>75</v>
      </c>
      <c r="F3204" t="s">
        <v>8220</v>
      </c>
      <c r="G3204" t="s">
        <v>8223</v>
      </c>
      <c r="H3204" t="s">
        <v>8245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8285</v>
      </c>
      <c r="O3204">
        <f t="shared" si="212"/>
        <v>0</v>
      </c>
      <c r="P3204">
        <f t="shared" si="213"/>
        <v>25</v>
      </c>
      <c r="Q3204" s="11" t="s">
        <v>8311</v>
      </c>
      <c r="R3204" t="s">
        <v>8348</v>
      </c>
      <c r="S3204" s="15">
        <f t="shared" si="214"/>
        <v>42529.730717592596</v>
      </c>
      <c r="T3204" s="15">
        <f t="shared" si="215"/>
        <v>42559.730717592596</v>
      </c>
    </row>
    <row r="3205" spans="1:20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1" t="s">
        <v>8319</v>
      </c>
      <c r="R3205" t="s">
        <v>8345</v>
      </c>
      <c r="S3205" s="15">
        <f t="shared" si="214"/>
        <v>42028.118865740747</v>
      </c>
      <c r="T3205" s="15">
        <f t="shared" si="215"/>
        <v>42059.125</v>
      </c>
    </row>
    <row r="3206" spans="1:20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1" t="s">
        <v>8319</v>
      </c>
      <c r="R3206" t="s">
        <v>8345</v>
      </c>
      <c r="S3206" s="15">
        <f t="shared" si="214"/>
        <v>42675.171076388884</v>
      </c>
      <c r="T3206" s="15">
        <f t="shared" si="215"/>
        <v>42705.212743055556</v>
      </c>
    </row>
    <row r="3207" spans="1:20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1" t="s">
        <v>8327</v>
      </c>
      <c r="R3207" t="s">
        <v>8328</v>
      </c>
      <c r="S3207" s="15">
        <f t="shared" si="214"/>
        <v>40751.753298611111</v>
      </c>
      <c r="T3207" s="15">
        <f t="shared" si="215"/>
        <v>40787.25</v>
      </c>
    </row>
    <row r="3208" spans="1:20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1" t="s">
        <v>8311</v>
      </c>
      <c r="R3208" t="s">
        <v>8348</v>
      </c>
      <c r="S3208" s="15">
        <f t="shared" si="214"/>
        <v>42291.872175925921</v>
      </c>
      <c r="T3208" s="15">
        <f t="shared" si="215"/>
        <v>42321.913842592592</v>
      </c>
    </row>
    <row r="3209" spans="1:20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2"/>
        <v>0</v>
      </c>
      <c r="P3209">
        <f t="shared" si="213"/>
        <v>23.67</v>
      </c>
      <c r="Q3209" s="11" t="s">
        <v>8319</v>
      </c>
      <c r="R3209" t="s">
        <v>8345</v>
      </c>
      <c r="S3209" s="15">
        <f t="shared" si="214"/>
        <v>42048.181921296295</v>
      </c>
      <c r="T3209" s="15">
        <f t="shared" si="215"/>
        <v>42108.14025462963</v>
      </c>
    </row>
    <row r="3210" spans="1:20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2"/>
        <v>0</v>
      </c>
      <c r="P3210">
        <f t="shared" si="213"/>
        <v>23.67</v>
      </c>
      <c r="Q3210" s="11" t="s">
        <v>8323</v>
      </c>
      <c r="R3210" t="s">
        <v>8324</v>
      </c>
      <c r="S3210" s="15">
        <f t="shared" si="214"/>
        <v>42031.138831018514</v>
      </c>
      <c r="T3210" s="15">
        <f t="shared" si="215"/>
        <v>42061.138831018514</v>
      </c>
    </row>
    <row r="3211" spans="1:20" ht="48" x14ac:dyDescent="0.2">
      <c r="A3211">
        <v>3675</v>
      </c>
      <c r="B3211" s="9" t="s">
        <v>3672</v>
      </c>
      <c r="C3211" s="3" t="s">
        <v>7785</v>
      </c>
      <c r="D3211" s="5">
        <v>50</v>
      </c>
      <c r="E3211" s="7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>
        <f t="shared" si="212"/>
        <v>140</v>
      </c>
      <c r="P3211">
        <f t="shared" si="213"/>
        <v>23.33</v>
      </c>
      <c r="Q3211" s="11" t="s">
        <v>8323</v>
      </c>
      <c r="R3211" t="s">
        <v>8326</v>
      </c>
      <c r="S3211" s="15">
        <f t="shared" si="214"/>
        <v>42493.597013888888</v>
      </c>
      <c r="T3211" s="15">
        <f t="shared" si="215"/>
        <v>42505.958333333328</v>
      </c>
    </row>
    <row r="3212" spans="1:20" ht="48" x14ac:dyDescent="0.2">
      <c r="A3212">
        <v>3995</v>
      </c>
      <c r="B3212" s="9" t="s">
        <v>3991</v>
      </c>
      <c r="C3212" s="3" t="s">
        <v>8101</v>
      </c>
      <c r="D3212" s="5">
        <v>200</v>
      </c>
      <c r="E3212" s="7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>
        <f t="shared" si="212"/>
        <v>35</v>
      </c>
      <c r="P3212">
        <f t="shared" si="213"/>
        <v>17.5</v>
      </c>
      <c r="Q3212" s="11" t="s">
        <v>8323</v>
      </c>
      <c r="R3212" t="s">
        <v>8326</v>
      </c>
      <c r="S3212" s="15">
        <f t="shared" si="214"/>
        <v>42019.683761574073</v>
      </c>
      <c r="T3212" s="15">
        <f t="shared" si="215"/>
        <v>42049.477083333331</v>
      </c>
    </row>
    <row r="3213" spans="1:20" ht="48" x14ac:dyDescent="0.2">
      <c r="A3213">
        <v>125</v>
      </c>
      <c r="B3213" s="9" t="s">
        <v>127</v>
      </c>
      <c r="C3213" s="3" t="s">
        <v>4236</v>
      </c>
      <c r="D3213" s="5">
        <v>500</v>
      </c>
      <c r="E3213" s="7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>
        <f t="shared" si="212"/>
        <v>14</v>
      </c>
      <c r="P3213">
        <f t="shared" si="213"/>
        <v>11.67</v>
      </c>
      <c r="Q3213" s="11" t="s">
        <v>8321</v>
      </c>
      <c r="R3213" t="s">
        <v>8337</v>
      </c>
      <c r="S3213" s="15">
        <f t="shared" si="214"/>
        <v>42709.993981481486</v>
      </c>
      <c r="T3213" s="15">
        <f t="shared" si="215"/>
        <v>42769.993981481486</v>
      </c>
    </row>
    <row r="3214" spans="1:20" ht="48" x14ac:dyDescent="0.2">
      <c r="A3214">
        <v>4016</v>
      </c>
      <c r="B3214" s="9" t="s">
        <v>4012</v>
      </c>
      <c r="C3214" s="3" t="s">
        <v>8121</v>
      </c>
      <c r="D3214" s="5">
        <v>500</v>
      </c>
      <c r="E3214" s="7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>
        <f t="shared" si="212"/>
        <v>14</v>
      </c>
      <c r="P3214">
        <f t="shared" si="213"/>
        <v>10</v>
      </c>
      <c r="Q3214" s="11" t="s">
        <v>8323</v>
      </c>
      <c r="R3214" t="s">
        <v>8326</v>
      </c>
      <c r="S3214" s="15">
        <f t="shared" si="214"/>
        <v>41869.872685185182</v>
      </c>
      <c r="T3214" s="15">
        <f t="shared" si="215"/>
        <v>41899.872685185182</v>
      </c>
    </row>
    <row r="3215" spans="1:20" ht="48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12"/>
        <v>3</v>
      </c>
      <c r="P3215">
        <f t="shared" si="213"/>
        <v>35</v>
      </c>
      <c r="Q3215" s="11" t="s">
        <v>8327</v>
      </c>
      <c r="R3215" t="s">
        <v>8328</v>
      </c>
      <c r="S3215" s="15">
        <f t="shared" si="214"/>
        <v>40878.758217592593</v>
      </c>
      <c r="T3215" s="15">
        <f t="shared" si="215"/>
        <v>40923.758217592593</v>
      </c>
    </row>
    <row r="3216" spans="1:20" ht="48" x14ac:dyDescent="0.2">
      <c r="A3216">
        <v>2700</v>
      </c>
      <c r="B3216" s="9" t="s">
        <v>2700</v>
      </c>
      <c r="C3216" s="3" t="s">
        <v>6810</v>
      </c>
      <c r="D3216" s="5">
        <v>9999</v>
      </c>
      <c r="E3216" s="7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8282</v>
      </c>
      <c r="O3216">
        <f t="shared" si="212"/>
        <v>1</v>
      </c>
      <c r="P3216">
        <f t="shared" si="213"/>
        <v>17.5</v>
      </c>
      <c r="Q3216" s="11" t="s">
        <v>8319</v>
      </c>
      <c r="R3216" t="s">
        <v>8345</v>
      </c>
      <c r="S3216" s="15">
        <f t="shared" si="214"/>
        <v>41870.87467592593</v>
      </c>
      <c r="T3216" s="15">
        <f t="shared" si="215"/>
        <v>41900.87467592593</v>
      </c>
    </row>
    <row r="3217" spans="1:20" ht="48" x14ac:dyDescent="0.2">
      <c r="A3217">
        <v>1070</v>
      </c>
      <c r="B3217" s="9" t="s">
        <v>1071</v>
      </c>
      <c r="C3217" s="3" t="s">
        <v>5180</v>
      </c>
      <c r="D3217" s="5">
        <v>10000</v>
      </c>
      <c r="E3217" s="7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12"/>
        <v>1</v>
      </c>
      <c r="P3217">
        <f t="shared" si="213"/>
        <v>35</v>
      </c>
      <c r="Q3217" s="11" t="s">
        <v>8316</v>
      </c>
      <c r="R3217" t="s">
        <v>8334</v>
      </c>
      <c r="S3217" s="15">
        <f t="shared" si="214"/>
        <v>41163.011828703704</v>
      </c>
      <c r="T3217" s="15">
        <f t="shared" si="215"/>
        <v>41183.011828703704</v>
      </c>
    </row>
    <row r="3218" spans="1:20" ht="48" x14ac:dyDescent="0.2">
      <c r="A3218">
        <v>543</v>
      </c>
      <c r="B3218" s="9" t="s">
        <v>544</v>
      </c>
      <c r="C3218" s="3" t="s">
        <v>4653</v>
      </c>
      <c r="D3218" s="5">
        <v>22000</v>
      </c>
      <c r="E3218" s="7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>
        <f t="shared" si="212"/>
        <v>0</v>
      </c>
      <c r="P3218">
        <f t="shared" si="213"/>
        <v>35</v>
      </c>
      <c r="Q3218" s="11" t="s">
        <v>8308</v>
      </c>
      <c r="R3218" t="s">
        <v>8342</v>
      </c>
      <c r="S3218" s="15">
        <f t="shared" si="214"/>
        <v>41914.092152777775</v>
      </c>
      <c r="T3218" s="15">
        <f t="shared" si="215"/>
        <v>41944.092152777775</v>
      </c>
    </row>
    <row r="3219" spans="1:20" ht="48" x14ac:dyDescent="0.2">
      <c r="A3219">
        <v>2848</v>
      </c>
      <c r="B3219" s="9" t="s">
        <v>2848</v>
      </c>
      <c r="C3219" s="3" t="s">
        <v>6958</v>
      </c>
      <c r="D3219" s="5">
        <v>35000</v>
      </c>
      <c r="E3219" s="7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>
        <f t="shared" si="212"/>
        <v>0</v>
      </c>
      <c r="P3219">
        <f t="shared" si="213"/>
        <v>23.33</v>
      </c>
      <c r="Q3219" s="11" t="s">
        <v>8323</v>
      </c>
      <c r="R3219" t="s">
        <v>8326</v>
      </c>
      <c r="S3219" s="15">
        <f t="shared" si="214"/>
        <v>42123.648831018523</v>
      </c>
      <c r="T3219" s="15">
        <f t="shared" si="215"/>
        <v>42153.648831018523</v>
      </c>
    </row>
    <row r="3220" spans="1:20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1" t="s">
        <v>8313</v>
      </c>
      <c r="R3220" t="s">
        <v>8314</v>
      </c>
      <c r="S3220" s="15">
        <f t="shared" si="214"/>
        <v>41934.842685185184</v>
      </c>
      <c r="T3220" s="15">
        <f t="shared" si="215"/>
        <v>41954.884351851855</v>
      </c>
    </row>
    <row r="3221" spans="1:20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1" t="s">
        <v>8323</v>
      </c>
      <c r="R3221" t="s">
        <v>8326</v>
      </c>
      <c r="S3221" s="15">
        <f t="shared" si="214"/>
        <v>42401.672372685185</v>
      </c>
      <c r="T3221" s="15">
        <f t="shared" si="215"/>
        <v>42431.672372685185</v>
      </c>
    </row>
    <row r="3222" spans="1:20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2"/>
        <v>3</v>
      </c>
      <c r="P3222">
        <f t="shared" si="213"/>
        <v>8.5</v>
      </c>
      <c r="Q3222" s="11" t="s">
        <v>8308</v>
      </c>
      <c r="R3222" t="s">
        <v>8342</v>
      </c>
      <c r="S3222" s="15">
        <f t="shared" si="214"/>
        <v>42163.636828703704</v>
      </c>
      <c r="T3222" s="15">
        <f t="shared" si="215"/>
        <v>42193.636828703704</v>
      </c>
    </row>
    <row r="3223" spans="1:20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2"/>
        <v>0</v>
      </c>
      <c r="P3223">
        <f t="shared" si="213"/>
        <v>34</v>
      </c>
      <c r="Q3223" s="11" t="s">
        <v>8308</v>
      </c>
      <c r="R3223" t="s">
        <v>8342</v>
      </c>
      <c r="S3223" s="15">
        <f t="shared" si="214"/>
        <v>42022.069988425923</v>
      </c>
      <c r="T3223" s="15">
        <f t="shared" si="215"/>
        <v>42052.069988425923</v>
      </c>
    </row>
    <row r="3224" spans="1:20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1" t="s">
        <v>8311</v>
      </c>
      <c r="R3224" t="s">
        <v>8349</v>
      </c>
      <c r="S3224" s="15">
        <f t="shared" si="214"/>
        <v>41555.041701388887</v>
      </c>
      <c r="T3224" s="15">
        <f t="shared" si="215"/>
        <v>41585.083368055559</v>
      </c>
    </row>
    <row r="3225" spans="1:20" ht="48" x14ac:dyDescent="0.2">
      <c r="A3225">
        <v>3840</v>
      </c>
      <c r="B3225" s="9" t="s">
        <v>3837</v>
      </c>
      <c r="C3225" s="3" t="s">
        <v>7949</v>
      </c>
      <c r="D3225" s="5">
        <v>1</v>
      </c>
      <c r="E3225" s="7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>
        <f t="shared" si="212"/>
        <v>6500</v>
      </c>
      <c r="P3225">
        <f t="shared" si="213"/>
        <v>21.67</v>
      </c>
      <c r="Q3225" s="11" t="s">
        <v>8323</v>
      </c>
      <c r="R3225" t="s">
        <v>8326</v>
      </c>
      <c r="S3225" s="15">
        <f t="shared" si="214"/>
        <v>42432.701724537037</v>
      </c>
      <c r="T3225" s="15">
        <f t="shared" si="215"/>
        <v>42457.660057870366</v>
      </c>
    </row>
    <row r="3226" spans="1:20" ht="48" x14ac:dyDescent="0.2">
      <c r="A3226">
        <v>3908</v>
      </c>
      <c r="B3226" s="9" t="s">
        <v>3905</v>
      </c>
      <c r="C3226" s="3" t="s">
        <v>8016</v>
      </c>
      <c r="D3226" s="5">
        <v>750</v>
      </c>
      <c r="E3226" s="7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>
        <f t="shared" si="212"/>
        <v>9</v>
      </c>
      <c r="P3226">
        <f t="shared" si="213"/>
        <v>16.25</v>
      </c>
      <c r="Q3226" s="11" t="s">
        <v>8323</v>
      </c>
      <c r="R3226" t="s">
        <v>8326</v>
      </c>
      <c r="S3226" s="15">
        <f t="shared" si="214"/>
        <v>41834.135370370372</v>
      </c>
      <c r="T3226" s="15">
        <f t="shared" si="215"/>
        <v>41849.135370370372</v>
      </c>
    </row>
    <row r="3227" spans="1:20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2"/>
        <v>2</v>
      </c>
      <c r="P3227">
        <f t="shared" si="213"/>
        <v>13</v>
      </c>
      <c r="Q3227" s="11" t="s">
        <v>8308</v>
      </c>
      <c r="R3227" t="s">
        <v>8310</v>
      </c>
      <c r="S3227" s="15">
        <f t="shared" si="214"/>
        <v>41817.866435185184</v>
      </c>
      <c r="T3227" s="15">
        <f t="shared" si="215"/>
        <v>41847.643750000003</v>
      </c>
    </row>
    <row r="3228" spans="1:20" ht="48" x14ac:dyDescent="0.2">
      <c r="A3228">
        <v>878</v>
      </c>
      <c r="B3228" s="9" t="s">
        <v>879</v>
      </c>
      <c r="C3228" s="3" t="s">
        <v>4988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8276</v>
      </c>
      <c r="O3228">
        <f t="shared" si="212"/>
        <v>1</v>
      </c>
      <c r="P3228">
        <f t="shared" si="213"/>
        <v>32.5</v>
      </c>
      <c r="Q3228" s="11" t="s">
        <v>8327</v>
      </c>
      <c r="R3228" t="s">
        <v>8350</v>
      </c>
      <c r="S3228" s="15">
        <f t="shared" si="214"/>
        <v>40505.232916666668</v>
      </c>
      <c r="T3228" s="15">
        <f t="shared" si="215"/>
        <v>40535.232916666668</v>
      </c>
    </row>
    <row r="3229" spans="1:20" ht="32" x14ac:dyDescent="0.2">
      <c r="A3229">
        <v>997</v>
      </c>
      <c r="B3229" s="9" t="s">
        <v>998</v>
      </c>
      <c r="C3229" s="3" t="s">
        <v>5107</v>
      </c>
      <c r="D3229" s="5">
        <v>5000</v>
      </c>
      <c r="E3229" s="7">
        <v>65</v>
      </c>
      <c r="F3229" t="s">
        <v>8220</v>
      </c>
      <c r="G3229" t="s">
        <v>8223</v>
      </c>
      <c r="H3229" t="s">
        <v>8245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8271</v>
      </c>
      <c r="O3229">
        <f t="shared" si="212"/>
        <v>1</v>
      </c>
      <c r="P3229">
        <f t="shared" si="213"/>
        <v>8.1300000000000008</v>
      </c>
      <c r="Q3229" s="11" t="s">
        <v>8308</v>
      </c>
      <c r="R3229" t="s">
        <v>8310</v>
      </c>
      <c r="S3229" s="15">
        <f t="shared" si="214"/>
        <v>41941.10297453704</v>
      </c>
      <c r="T3229" s="15">
        <f t="shared" si="215"/>
        <v>41971.144641203704</v>
      </c>
    </row>
    <row r="3230" spans="1:20" ht="48" x14ac:dyDescent="0.2">
      <c r="A3230">
        <v>872</v>
      </c>
      <c r="B3230" s="9" t="s">
        <v>873</v>
      </c>
      <c r="C3230" s="3" t="s">
        <v>4982</v>
      </c>
      <c r="D3230" s="5">
        <v>8000</v>
      </c>
      <c r="E3230" s="7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8276</v>
      </c>
      <c r="O3230">
        <f t="shared" si="212"/>
        <v>1</v>
      </c>
      <c r="P3230">
        <f t="shared" si="213"/>
        <v>32.5</v>
      </c>
      <c r="Q3230" s="11" t="s">
        <v>8327</v>
      </c>
      <c r="R3230" t="s">
        <v>8350</v>
      </c>
      <c r="S3230" s="15">
        <f t="shared" si="214"/>
        <v>40567.825543981482</v>
      </c>
      <c r="T3230" s="15">
        <f t="shared" si="215"/>
        <v>40612.825543981482</v>
      </c>
    </row>
    <row r="3231" spans="1:20" ht="32" x14ac:dyDescent="0.2">
      <c r="A3231">
        <v>2519</v>
      </c>
      <c r="B3231" s="9" t="s">
        <v>2519</v>
      </c>
      <c r="C3231" s="3" t="s">
        <v>6629</v>
      </c>
      <c r="D3231" s="5">
        <v>150000</v>
      </c>
      <c r="E3231" s="7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>
        <f t="shared" si="212"/>
        <v>0</v>
      </c>
      <c r="P3231">
        <f t="shared" si="213"/>
        <v>16.25</v>
      </c>
      <c r="Q3231" s="11" t="s">
        <v>8319</v>
      </c>
      <c r="R3231" t="s">
        <v>8357</v>
      </c>
      <c r="S3231" s="15">
        <f t="shared" si="214"/>
        <v>41809.155138888891</v>
      </c>
      <c r="T3231" s="15">
        <f t="shared" si="215"/>
        <v>41839.155138888891</v>
      </c>
    </row>
    <row r="3232" spans="1:20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1" t="s">
        <v>8311</v>
      </c>
      <c r="R3232" t="s">
        <v>8333</v>
      </c>
      <c r="S3232" s="15">
        <f t="shared" si="214"/>
        <v>41486.424317129626</v>
      </c>
      <c r="T3232" s="15">
        <f t="shared" si="215"/>
        <v>41546.424317129626</v>
      </c>
    </row>
    <row r="3233" spans="1:20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1" t="s">
        <v>8323</v>
      </c>
      <c r="R3233" t="s">
        <v>8326</v>
      </c>
      <c r="S3233" s="15">
        <f t="shared" si="214"/>
        <v>42128.615682870368</v>
      </c>
      <c r="T3233" s="15">
        <f t="shared" si="215"/>
        <v>42188.615682870368</v>
      </c>
    </row>
    <row r="3234" spans="1:20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1" t="s">
        <v>8327</v>
      </c>
      <c r="R3234" t="s">
        <v>8350</v>
      </c>
      <c r="S3234" s="15">
        <f t="shared" si="214"/>
        <v>41488.022256944445</v>
      </c>
      <c r="T3234" s="15">
        <f t="shared" si="215"/>
        <v>41518.022256944445</v>
      </c>
    </row>
    <row r="3235" spans="1:20" ht="48" x14ac:dyDescent="0.2">
      <c r="A3235">
        <v>3922</v>
      </c>
      <c r="B3235" s="9" t="s">
        <v>3919</v>
      </c>
      <c r="C3235" s="3" t="s">
        <v>8030</v>
      </c>
      <c r="D3235" s="5">
        <v>750</v>
      </c>
      <c r="E3235" s="7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 t="shared" si="212"/>
        <v>8</v>
      </c>
      <c r="P3235">
        <f t="shared" si="213"/>
        <v>10.17</v>
      </c>
      <c r="Q3235" s="11" t="s">
        <v>8323</v>
      </c>
      <c r="R3235" t="s">
        <v>8326</v>
      </c>
      <c r="S3235" s="15">
        <f t="shared" si="214"/>
        <v>42020.768634259264</v>
      </c>
      <c r="T3235" s="15">
        <f t="shared" si="215"/>
        <v>42065.958333333328</v>
      </c>
    </row>
    <row r="3236" spans="1:20" ht="48" x14ac:dyDescent="0.2">
      <c r="A3236">
        <v>456</v>
      </c>
      <c r="B3236" s="9" t="s">
        <v>457</v>
      </c>
      <c r="C3236" s="3" t="s">
        <v>4566</v>
      </c>
      <c r="D3236" s="5">
        <v>8888</v>
      </c>
      <c r="E3236" s="7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 t="shared" si="212"/>
        <v>1</v>
      </c>
      <c r="P3236">
        <f t="shared" si="213"/>
        <v>20.329999999999998</v>
      </c>
      <c r="Q3236" s="11" t="s">
        <v>8321</v>
      </c>
      <c r="R3236" t="s">
        <v>8339</v>
      </c>
      <c r="S3236" s="15">
        <f t="shared" si="214"/>
        <v>41547.694456018515</v>
      </c>
      <c r="T3236" s="15">
        <f t="shared" si="215"/>
        <v>41569.165972222225</v>
      </c>
    </row>
    <row r="3237" spans="1:20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2"/>
        <v>0</v>
      </c>
      <c r="P3237">
        <f t="shared" si="213"/>
        <v>30.5</v>
      </c>
      <c r="Q3237" s="11" t="s">
        <v>8308</v>
      </c>
      <c r="R3237" t="s">
        <v>8310</v>
      </c>
      <c r="S3237" s="15">
        <f t="shared" si="214"/>
        <v>41948.041192129633</v>
      </c>
      <c r="T3237" s="15">
        <f t="shared" si="215"/>
        <v>41978.041192129633</v>
      </c>
    </row>
    <row r="3238" spans="1:20" ht="48" x14ac:dyDescent="0.2">
      <c r="A3238">
        <v>591</v>
      </c>
      <c r="B3238" s="9" t="s">
        <v>592</v>
      </c>
      <c r="C3238" s="3" t="s">
        <v>4701</v>
      </c>
      <c r="D3238" s="5">
        <v>100000</v>
      </c>
      <c r="E3238" s="7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8270</v>
      </c>
      <c r="O3238">
        <f t="shared" si="212"/>
        <v>0</v>
      </c>
      <c r="P3238">
        <f t="shared" si="213"/>
        <v>30.5</v>
      </c>
      <c r="Q3238" s="11" t="s">
        <v>8308</v>
      </c>
      <c r="R3238" t="s">
        <v>8342</v>
      </c>
      <c r="S3238" s="15">
        <f t="shared" si="214"/>
        <v>42177.543171296296</v>
      </c>
      <c r="T3238" s="15">
        <f t="shared" si="215"/>
        <v>42207.543171296296</v>
      </c>
    </row>
    <row r="3239" spans="1:20" ht="48" x14ac:dyDescent="0.2">
      <c r="A3239">
        <v>1914</v>
      </c>
      <c r="B3239" s="9" t="s">
        <v>1915</v>
      </c>
      <c r="C3239" s="3" t="s">
        <v>6024</v>
      </c>
      <c r="D3239" s="5">
        <v>666</v>
      </c>
      <c r="E3239" s="7">
        <v>60</v>
      </c>
      <c r="F3239" t="s">
        <v>8220</v>
      </c>
      <c r="G3239" t="s">
        <v>8223</v>
      </c>
      <c r="H3239" t="s">
        <v>8245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8292</v>
      </c>
      <c r="O3239">
        <f t="shared" si="212"/>
        <v>9</v>
      </c>
      <c r="P3239">
        <f t="shared" si="213"/>
        <v>30</v>
      </c>
      <c r="Q3239" s="11" t="s">
        <v>8308</v>
      </c>
      <c r="R3239" t="s">
        <v>8318</v>
      </c>
      <c r="S3239" s="15">
        <f t="shared" si="214"/>
        <v>41929.174456018518</v>
      </c>
      <c r="T3239" s="15">
        <f t="shared" si="215"/>
        <v>41944.165972222225</v>
      </c>
    </row>
    <row r="3240" spans="1:20" ht="32" x14ac:dyDescent="0.2">
      <c r="A3240">
        <v>1548</v>
      </c>
      <c r="B3240" s="9" t="s">
        <v>1549</v>
      </c>
      <c r="C3240" s="3" t="s">
        <v>5658</v>
      </c>
      <c r="D3240" s="5">
        <v>700</v>
      </c>
      <c r="E3240" s="7">
        <v>60</v>
      </c>
      <c r="F3240" t="s">
        <v>8220</v>
      </c>
      <c r="G3240" t="s">
        <v>8223</v>
      </c>
      <c r="H3240" t="s">
        <v>8245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8287</v>
      </c>
      <c r="O3240">
        <f t="shared" si="212"/>
        <v>9</v>
      </c>
      <c r="P3240">
        <f t="shared" si="213"/>
        <v>60</v>
      </c>
      <c r="Q3240" s="11" t="s">
        <v>8313</v>
      </c>
      <c r="R3240" t="s">
        <v>8355</v>
      </c>
      <c r="S3240" s="15">
        <f t="shared" si="214"/>
        <v>42286.88217592593</v>
      </c>
      <c r="T3240" s="15">
        <f t="shared" si="215"/>
        <v>42316.923842592587</v>
      </c>
    </row>
    <row r="3241" spans="1:20" ht="48" x14ac:dyDescent="0.2">
      <c r="A3241">
        <v>4008</v>
      </c>
      <c r="B3241" s="9" t="s">
        <v>4004</v>
      </c>
      <c r="C3241" s="3" t="s">
        <v>8113</v>
      </c>
      <c r="D3241" s="5">
        <v>1000</v>
      </c>
      <c r="E3241" s="7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>
        <f t="shared" si="212"/>
        <v>6</v>
      </c>
      <c r="P3241">
        <f t="shared" si="213"/>
        <v>15</v>
      </c>
      <c r="Q3241" s="11" t="s">
        <v>8323</v>
      </c>
      <c r="R3241" t="s">
        <v>8326</v>
      </c>
      <c r="S3241" s="15">
        <f t="shared" si="214"/>
        <v>42177.964201388888</v>
      </c>
      <c r="T3241" s="15">
        <f t="shared" si="215"/>
        <v>42207.964201388888</v>
      </c>
    </row>
    <row r="3242" spans="1:20" ht="48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12"/>
        <v>3</v>
      </c>
      <c r="P3242">
        <f t="shared" si="213"/>
        <v>20</v>
      </c>
      <c r="Q3242" s="11" t="s">
        <v>8308</v>
      </c>
      <c r="R3242" t="s">
        <v>8342</v>
      </c>
      <c r="S3242" s="15">
        <f t="shared" si="214"/>
        <v>42087.343090277776</v>
      </c>
      <c r="T3242" s="15">
        <f t="shared" si="215"/>
        <v>42132.343090277776</v>
      </c>
    </row>
    <row r="3243" spans="1:20" ht="48" x14ac:dyDescent="0.2">
      <c r="A3243">
        <v>4093</v>
      </c>
      <c r="B3243" s="9" t="s">
        <v>4089</v>
      </c>
      <c r="C3243" s="3" t="s">
        <v>8196</v>
      </c>
      <c r="D3243" s="5">
        <v>2500</v>
      </c>
      <c r="E3243" s="7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>
        <f t="shared" si="212"/>
        <v>2</v>
      </c>
      <c r="P3243">
        <f t="shared" si="213"/>
        <v>15</v>
      </c>
      <c r="Q3243" s="11" t="s">
        <v>8323</v>
      </c>
      <c r="R3243" t="s">
        <v>8326</v>
      </c>
      <c r="S3243" s="15">
        <f t="shared" si="214"/>
        <v>42178.815891203703</v>
      </c>
      <c r="T3243" s="15">
        <f t="shared" si="215"/>
        <v>42238.815891203703</v>
      </c>
    </row>
    <row r="3244" spans="1:20" ht="48" x14ac:dyDescent="0.2">
      <c r="A3244">
        <v>3864</v>
      </c>
      <c r="B3244" s="9" t="s">
        <v>3861</v>
      </c>
      <c r="C3244" s="3" t="s">
        <v>7973</v>
      </c>
      <c r="D3244" s="5">
        <v>5000</v>
      </c>
      <c r="E3244" s="7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>
        <f t="shared" si="212"/>
        <v>1</v>
      </c>
      <c r="P3244">
        <f t="shared" si="213"/>
        <v>20</v>
      </c>
      <c r="Q3244" s="11" t="s">
        <v>8323</v>
      </c>
      <c r="R3244" t="s">
        <v>8326</v>
      </c>
      <c r="S3244" s="15">
        <f t="shared" si="214"/>
        <v>42295.891828703709</v>
      </c>
      <c r="T3244" s="15">
        <f t="shared" si="215"/>
        <v>42325.933495370366</v>
      </c>
    </row>
    <row r="3245" spans="1:20" ht="48" x14ac:dyDescent="0.2">
      <c r="A3245">
        <v>230</v>
      </c>
      <c r="B3245" s="9" t="s">
        <v>232</v>
      </c>
      <c r="C3245" s="3" t="s">
        <v>4340</v>
      </c>
      <c r="D3245" s="5">
        <v>15000</v>
      </c>
      <c r="E3245" s="7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>
        <f t="shared" si="212"/>
        <v>0</v>
      </c>
      <c r="P3245">
        <f t="shared" si="213"/>
        <v>30</v>
      </c>
      <c r="Q3245" s="11" t="s">
        <v>8321</v>
      </c>
      <c r="R3245" t="s">
        <v>8325</v>
      </c>
      <c r="S3245" s="15">
        <f t="shared" si="214"/>
        <v>42129.777210648142</v>
      </c>
      <c r="T3245" s="15">
        <f t="shared" si="215"/>
        <v>42159.777210648142</v>
      </c>
    </row>
    <row r="3246" spans="1:20" ht="48" x14ac:dyDescent="0.2">
      <c r="A3246">
        <v>4108</v>
      </c>
      <c r="B3246" s="9" t="s">
        <v>4104</v>
      </c>
      <c r="C3246" s="3" t="s">
        <v>8211</v>
      </c>
      <c r="D3246" s="5">
        <v>3000</v>
      </c>
      <c r="E3246" s="7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 t="shared" si="212"/>
        <v>2</v>
      </c>
      <c r="P3246">
        <f t="shared" si="213"/>
        <v>59</v>
      </c>
      <c r="Q3246" s="11" t="s">
        <v>8323</v>
      </c>
      <c r="R3246" t="s">
        <v>8326</v>
      </c>
      <c r="S3246" s="15">
        <f t="shared" si="214"/>
        <v>42767.031678240746</v>
      </c>
      <c r="T3246" s="15">
        <f t="shared" si="215"/>
        <v>42797.208333333328</v>
      </c>
    </row>
    <row r="3247" spans="1:20" ht="48" x14ac:dyDescent="0.2">
      <c r="A3247">
        <v>2570</v>
      </c>
      <c r="B3247" s="9" t="s">
        <v>2570</v>
      </c>
      <c r="C3247" s="3" t="s">
        <v>6680</v>
      </c>
      <c r="D3247" s="5">
        <v>7000</v>
      </c>
      <c r="E3247" s="7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 t="shared" si="212"/>
        <v>1</v>
      </c>
      <c r="P3247">
        <f t="shared" si="213"/>
        <v>29.5</v>
      </c>
      <c r="Q3247" s="11" t="s">
        <v>8319</v>
      </c>
      <c r="R3247" t="s">
        <v>8345</v>
      </c>
      <c r="S3247" s="15">
        <f t="shared" si="214"/>
        <v>42744.903182870374</v>
      </c>
      <c r="T3247" s="15">
        <f t="shared" si="215"/>
        <v>42774.903182870374</v>
      </c>
    </row>
    <row r="3248" spans="1:20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1" t="s">
        <v>8311</v>
      </c>
      <c r="R3248" t="s">
        <v>8352</v>
      </c>
      <c r="S3248" s="15">
        <f t="shared" si="214"/>
        <v>41840.983541666668</v>
      </c>
      <c r="T3248" s="15">
        <f t="shared" si="215"/>
        <v>41885.983541666668</v>
      </c>
    </row>
    <row r="3249" spans="1:20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2"/>
        <v>1</v>
      </c>
      <c r="P3249">
        <f t="shared" si="213"/>
        <v>14</v>
      </c>
      <c r="Q3249" s="11" t="s">
        <v>8308</v>
      </c>
      <c r="R3249" t="s">
        <v>8342</v>
      </c>
      <c r="S3249" s="15">
        <f t="shared" si="214"/>
        <v>42020.854247685187</v>
      </c>
      <c r="T3249" s="15">
        <f t="shared" si="215"/>
        <v>42050.854247685187</v>
      </c>
    </row>
    <row r="3250" spans="1:20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2"/>
        <v>1</v>
      </c>
      <c r="P3250">
        <f t="shared" si="213"/>
        <v>18.670000000000002</v>
      </c>
      <c r="Q3250" s="11" t="s">
        <v>8316</v>
      </c>
      <c r="R3250" t="s">
        <v>8334</v>
      </c>
      <c r="S3250" s="15">
        <f t="shared" si="214"/>
        <v>41101.906111111115</v>
      </c>
      <c r="T3250" s="15">
        <f t="shared" si="215"/>
        <v>41131.906111111115</v>
      </c>
    </row>
    <row r="3251" spans="1:20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2"/>
        <v>0</v>
      </c>
      <c r="P3251">
        <f t="shared" si="213"/>
        <v>18.670000000000002</v>
      </c>
      <c r="Q3251" s="11" t="s">
        <v>8323</v>
      </c>
      <c r="R3251" t="s">
        <v>8324</v>
      </c>
      <c r="S3251" s="15">
        <f t="shared" si="214"/>
        <v>41853.563402777778</v>
      </c>
      <c r="T3251" s="15">
        <f t="shared" si="215"/>
        <v>41883.208333333336</v>
      </c>
    </row>
    <row r="3252" spans="1:20" ht="80" x14ac:dyDescent="0.2">
      <c r="A3252">
        <v>3640</v>
      </c>
      <c r="B3252" s="9" t="s">
        <v>3638</v>
      </c>
      <c r="C3252" s="3" t="s">
        <v>7750</v>
      </c>
      <c r="D3252" s="5">
        <v>1000</v>
      </c>
      <c r="E3252" s="7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 t="shared" si="212"/>
        <v>6</v>
      </c>
      <c r="P3252">
        <f t="shared" si="213"/>
        <v>18.329999999999998</v>
      </c>
      <c r="Q3252" s="11" t="s">
        <v>8323</v>
      </c>
      <c r="R3252" t="s">
        <v>8335</v>
      </c>
      <c r="S3252" s="15">
        <f t="shared" si="214"/>
        <v>42104.781597222223</v>
      </c>
      <c r="T3252" s="15">
        <f t="shared" si="215"/>
        <v>42134.781597222223</v>
      </c>
    </row>
    <row r="3253" spans="1:20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2"/>
        <v>1</v>
      </c>
      <c r="P3253">
        <f t="shared" si="213"/>
        <v>27.5</v>
      </c>
      <c r="Q3253" s="11" t="s">
        <v>8311</v>
      </c>
      <c r="R3253" t="s">
        <v>8348</v>
      </c>
      <c r="S3253" s="15">
        <f t="shared" si="214"/>
        <v>42232.15016203704</v>
      </c>
      <c r="T3253" s="15">
        <f t="shared" si="215"/>
        <v>42262.465972222228</v>
      </c>
    </row>
    <row r="3254" spans="1:20" ht="48" x14ac:dyDescent="0.2">
      <c r="A3254">
        <v>2355</v>
      </c>
      <c r="B3254" s="9" t="s">
        <v>2356</v>
      </c>
      <c r="C3254" s="3" t="s">
        <v>6465</v>
      </c>
      <c r="D3254" s="5">
        <v>8000</v>
      </c>
      <c r="E3254" s="7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>
        <f t="shared" si="212"/>
        <v>1</v>
      </c>
      <c r="P3254">
        <f t="shared" si="213"/>
        <v>27.5</v>
      </c>
      <c r="Q3254" s="11" t="s">
        <v>8308</v>
      </c>
      <c r="R3254" t="s">
        <v>8342</v>
      </c>
      <c r="S3254" s="15">
        <f t="shared" si="214"/>
        <v>42096.918240740735</v>
      </c>
      <c r="T3254" s="15">
        <f t="shared" si="215"/>
        <v>42126.918240740735</v>
      </c>
    </row>
    <row r="3255" spans="1:20" ht="48" x14ac:dyDescent="0.2">
      <c r="A3255">
        <v>2681</v>
      </c>
      <c r="B3255" s="9" t="s">
        <v>2681</v>
      </c>
      <c r="C3255" s="3" t="s">
        <v>6791</v>
      </c>
      <c r="D3255" s="5">
        <v>8000</v>
      </c>
      <c r="E3255" s="7">
        <v>55</v>
      </c>
      <c r="F3255" t="s">
        <v>8220</v>
      </c>
      <c r="G3255" t="s">
        <v>8223</v>
      </c>
      <c r="H3255" t="s">
        <v>8245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8282</v>
      </c>
      <c r="O3255">
        <f t="shared" si="212"/>
        <v>1</v>
      </c>
      <c r="P3255">
        <f t="shared" si="213"/>
        <v>27.5</v>
      </c>
      <c r="Q3255" s="11" t="s">
        <v>8319</v>
      </c>
      <c r="R3255" t="s">
        <v>8345</v>
      </c>
      <c r="S3255" s="15">
        <f t="shared" si="214"/>
        <v>41805.895254629628</v>
      </c>
      <c r="T3255" s="15">
        <f t="shared" si="215"/>
        <v>41830.895254629628</v>
      </c>
    </row>
    <row r="3256" spans="1:20" ht="48" x14ac:dyDescent="0.2">
      <c r="A3256">
        <v>1577</v>
      </c>
      <c r="B3256" s="9" t="s">
        <v>1578</v>
      </c>
      <c r="C3256" s="3" t="s">
        <v>5687</v>
      </c>
      <c r="D3256" s="5">
        <v>10000</v>
      </c>
      <c r="E3256" s="7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>
        <f t="shared" si="212"/>
        <v>1</v>
      </c>
      <c r="P3256">
        <f t="shared" si="213"/>
        <v>27.5</v>
      </c>
      <c r="Q3256" s="11" t="s">
        <v>8311</v>
      </c>
      <c r="R3256" t="s">
        <v>8349</v>
      </c>
      <c r="S3256" s="15">
        <f t="shared" si="214"/>
        <v>41054.847777777781</v>
      </c>
      <c r="T3256" s="15">
        <f t="shared" si="215"/>
        <v>41114.847777777781</v>
      </c>
    </row>
    <row r="3257" spans="1:20" ht="48" x14ac:dyDescent="0.2">
      <c r="A3257">
        <v>2862</v>
      </c>
      <c r="B3257" s="9" t="s">
        <v>2862</v>
      </c>
      <c r="C3257" s="3" t="s">
        <v>6972</v>
      </c>
      <c r="D3257" s="5">
        <v>12700</v>
      </c>
      <c r="E3257" s="7">
        <v>55</v>
      </c>
      <c r="F3257" t="s">
        <v>8220</v>
      </c>
      <c r="G3257" t="s">
        <v>8223</v>
      </c>
      <c r="H3257" t="s">
        <v>8245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8269</v>
      </c>
      <c r="O3257">
        <f t="shared" si="212"/>
        <v>0</v>
      </c>
      <c r="P3257">
        <f t="shared" si="213"/>
        <v>18.329999999999998</v>
      </c>
      <c r="Q3257" s="11" t="s">
        <v>8323</v>
      </c>
      <c r="R3257" t="s">
        <v>8326</v>
      </c>
      <c r="S3257" s="15">
        <f t="shared" si="214"/>
        <v>41784.789687500001</v>
      </c>
      <c r="T3257" s="15">
        <f t="shared" si="215"/>
        <v>41814.789687500001</v>
      </c>
    </row>
    <row r="3258" spans="1:20" ht="48" x14ac:dyDescent="0.2">
      <c r="A3258">
        <v>561</v>
      </c>
      <c r="B3258" s="9" t="s">
        <v>562</v>
      </c>
      <c r="C3258" s="3" t="s">
        <v>4671</v>
      </c>
      <c r="D3258" s="5">
        <v>15000</v>
      </c>
      <c r="E3258" s="7">
        <v>55</v>
      </c>
      <c r="F3258" t="s">
        <v>8220</v>
      </c>
      <c r="G3258" t="s">
        <v>8223</v>
      </c>
      <c r="H3258" t="s">
        <v>8245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8270</v>
      </c>
      <c r="O3258">
        <f t="shared" si="212"/>
        <v>0</v>
      </c>
      <c r="P3258">
        <f t="shared" si="213"/>
        <v>27.5</v>
      </c>
      <c r="Q3258" s="11" t="s">
        <v>8308</v>
      </c>
      <c r="R3258" t="s">
        <v>8342</v>
      </c>
      <c r="S3258" s="15">
        <f t="shared" si="214"/>
        <v>42268.658715277779</v>
      </c>
      <c r="T3258" s="15">
        <f t="shared" si="215"/>
        <v>42303.658715277779</v>
      </c>
    </row>
    <row r="3259" spans="1:20" ht="48" x14ac:dyDescent="0.2">
      <c r="A3259">
        <v>2380</v>
      </c>
      <c r="B3259" s="9" t="s">
        <v>2381</v>
      </c>
      <c r="C3259" s="3" t="s">
        <v>6490</v>
      </c>
      <c r="D3259" s="5">
        <v>15000</v>
      </c>
      <c r="E3259" s="7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>
        <f t="shared" si="212"/>
        <v>0</v>
      </c>
      <c r="P3259">
        <f t="shared" si="213"/>
        <v>18.329999999999998</v>
      </c>
      <c r="Q3259" s="11" t="s">
        <v>8308</v>
      </c>
      <c r="R3259" t="s">
        <v>8342</v>
      </c>
      <c r="S3259" s="15">
        <f t="shared" si="214"/>
        <v>42248.793310185181</v>
      </c>
      <c r="T3259" s="15">
        <f t="shared" si="215"/>
        <v>42278.793310185181</v>
      </c>
    </row>
    <row r="3260" spans="1:20" ht="48" x14ac:dyDescent="0.2">
      <c r="A3260">
        <v>2779</v>
      </c>
      <c r="B3260" s="9" t="s">
        <v>2779</v>
      </c>
      <c r="C3260" s="3" t="s">
        <v>6889</v>
      </c>
      <c r="D3260" s="5">
        <v>2500</v>
      </c>
      <c r="E3260" s="7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 t="shared" si="212"/>
        <v>2</v>
      </c>
      <c r="P3260">
        <f t="shared" si="213"/>
        <v>53</v>
      </c>
      <c r="Q3260" s="11" t="s">
        <v>8311</v>
      </c>
      <c r="R3260" t="s">
        <v>8356</v>
      </c>
      <c r="S3260" s="15">
        <f t="shared" si="214"/>
        <v>42300.585891203707</v>
      </c>
      <c r="T3260" s="15">
        <f t="shared" si="215"/>
        <v>42330.627557870372</v>
      </c>
    </row>
    <row r="3261" spans="1:20" ht="32" x14ac:dyDescent="0.2">
      <c r="A3261">
        <v>2748</v>
      </c>
      <c r="B3261" s="9" t="s">
        <v>2748</v>
      </c>
      <c r="C3261" s="3" t="s">
        <v>6858</v>
      </c>
      <c r="D3261" s="5">
        <v>5000</v>
      </c>
      <c r="E3261" s="7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>
        <f t="shared" si="212"/>
        <v>1</v>
      </c>
      <c r="P3261">
        <f t="shared" si="213"/>
        <v>13.25</v>
      </c>
      <c r="Q3261" s="11" t="s">
        <v>8311</v>
      </c>
      <c r="R3261" t="s">
        <v>8356</v>
      </c>
      <c r="S3261" s="15">
        <f t="shared" si="214"/>
        <v>42585.7106712963</v>
      </c>
      <c r="T3261" s="15">
        <f t="shared" si="215"/>
        <v>42615.7106712963</v>
      </c>
    </row>
    <row r="3262" spans="1:20" ht="48" x14ac:dyDescent="0.2">
      <c r="A3262">
        <v>1115</v>
      </c>
      <c r="B3262" s="9" t="s">
        <v>1116</v>
      </c>
      <c r="C3262" s="3" t="s">
        <v>5225</v>
      </c>
      <c r="D3262" s="5">
        <v>40000</v>
      </c>
      <c r="E3262" s="7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>
        <f t="shared" si="212"/>
        <v>0</v>
      </c>
      <c r="P3262">
        <f t="shared" si="213"/>
        <v>13.25</v>
      </c>
      <c r="Q3262" s="11" t="s">
        <v>8316</v>
      </c>
      <c r="R3262" t="s">
        <v>8334</v>
      </c>
      <c r="S3262" s="15">
        <f t="shared" si="214"/>
        <v>42429.695543981477</v>
      </c>
      <c r="T3262" s="15">
        <f t="shared" si="215"/>
        <v>42459.653877314813</v>
      </c>
    </row>
    <row r="3263" spans="1:20" ht="48" x14ac:dyDescent="0.2">
      <c r="A3263">
        <v>682</v>
      </c>
      <c r="B3263" s="9" t="s">
        <v>683</v>
      </c>
      <c r="C3263" s="3" t="s">
        <v>4792</v>
      </c>
      <c r="D3263" s="5">
        <v>50000</v>
      </c>
      <c r="E3263" s="7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>
        <f t="shared" si="212"/>
        <v>0</v>
      </c>
      <c r="P3263">
        <f t="shared" si="213"/>
        <v>13.25</v>
      </c>
      <c r="Q3263" s="11" t="s">
        <v>8308</v>
      </c>
      <c r="R3263" t="s">
        <v>8310</v>
      </c>
      <c r="S3263" s="15">
        <f t="shared" si="214"/>
        <v>42778.765300925923</v>
      </c>
      <c r="T3263" s="15">
        <f t="shared" si="215"/>
        <v>42808.723634259266</v>
      </c>
    </row>
    <row r="3264" spans="1:20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2"/>
        <v>0</v>
      </c>
      <c r="P3264">
        <f t="shared" si="213"/>
        <v>3.71</v>
      </c>
      <c r="Q3264" s="11" t="s">
        <v>8321</v>
      </c>
      <c r="R3264" t="s">
        <v>8339</v>
      </c>
      <c r="S3264" s="15">
        <f t="shared" si="214"/>
        <v>42318.098217592589</v>
      </c>
      <c r="T3264" s="15">
        <f t="shared" si="215"/>
        <v>42363.098217592589</v>
      </c>
    </row>
    <row r="3265" spans="1:20" ht="16" x14ac:dyDescent="0.2">
      <c r="A3265">
        <v>2402</v>
      </c>
      <c r="B3265" s="9" t="s">
        <v>2403</v>
      </c>
      <c r="C3265" s="3" t="s">
        <v>6512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>
        <f t="shared" si="212"/>
        <v>0</v>
      </c>
      <c r="P3265">
        <f t="shared" si="213"/>
        <v>52</v>
      </c>
      <c r="Q3265" s="11" t="s">
        <v>8319</v>
      </c>
      <c r="R3265" t="s">
        <v>8345</v>
      </c>
      <c r="S3265" s="15">
        <f t="shared" si="214"/>
        <v>42107.679756944446</v>
      </c>
      <c r="T3265" s="15">
        <f t="shared" si="215"/>
        <v>42137.679756944446</v>
      </c>
    </row>
    <row r="3266" spans="1:20" ht="48" x14ac:dyDescent="0.2">
      <c r="A3266">
        <v>546</v>
      </c>
      <c r="B3266" s="9" t="s">
        <v>547</v>
      </c>
      <c r="C3266" s="3" t="s">
        <v>4656</v>
      </c>
      <c r="D3266" s="5">
        <v>60000</v>
      </c>
      <c r="E3266" s="7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>
        <f t="shared" si="212"/>
        <v>0</v>
      </c>
      <c r="P3266">
        <f t="shared" si="213"/>
        <v>26</v>
      </c>
      <c r="Q3266" s="11" t="s">
        <v>8308</v>
      </c>
      <c r="R3266" t="s">
        <v>8342</v>
      </c>
      <c r="S3266" s="15">
        <f t="shared" si="214"/>
        <v>42249.667997685188</v>
      </c>
      <c r="T3266" s="15">
        <f t="shared" si="215"/>
        <v>42294.667997685188</v>
      </c>
    </row>
    <row r="3267" spans="1:20" ht="48" x14ac:dyDescent="0.2">
      <c r="A3267">
        <v>2919</v>
      </c>
      <c r="B3267" s="9" t="s">
        <v>2919</v>
      </c>
      <c r="C3267" s="3" t="s">
        <v>7029</v>
      </c>
      <c r="D3267" s="5">
        <v>600</v>
      </c>
      <c r="E3267" s="7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 t="shared" ref="O3267:O3330" si="216">ROUND(E3267/D3267*100,0)</f>
        <v>9</v>
      </c>
      <c r="P3267">
        <f t="shared" ref="P3267:P3330" si="217">IFERROR(ROUND(E3267/L3267,2),0)</f>
        <v>8.5</v>
      </c>
      <c r="Q3267" s="11" t="s">
        <v>8323</v>
      </c>
      <c r="R3267" t="s">
        <v>8326</v>
      </c>
      <c r="S3267" s="15">
        <f t="shared" ref="S3267:S3330" si="218">(((J3267/60)/60)/24)+DATE(1970,1,1)</f>
        <v>41826.61954861111</v>
      </c>
      <c r="T3267" s="15">
        <f t="shared" ref="T3267:T3330" si="219">(((I3267/60)/60)/24)+DATE(1970,1,1)</f>
        <v>41856.61954861111</v>
      </c>
    </row>
    <row r="3268" spans="1:20" ht="48" x14ac:dyDescent="0.2">
      <c r="A3268">
        <v>184</v>
      </c>
      <c r="B3268" s="9" t="s">
        <v>186</v>
      </c>
      <c r="C3268" s="3" t="s">
        <v>4294</v>
      </c>
      <c r="D3268" s="5">
        <v>1500</v>
      </c>
      <c r="E3268" s="7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 t="shared" si="216"/>
        <v>3</v>
      </c>
      <c r="P3268">
        <f t="shared" si="217"/>
        <v>25.5</v>
      </c>
      <c r="Q3268" s="11" t="s">
        <v>8321</v>
      </c>
      <c r="R3268" t="s">
        <v>8325</v>
      </c>
      <c r="S3268" s="15">
        <f t="shared" si="218"/>
        <v>41825.791226851856</v>
      </c>
      <c r="T3268" s="15">
        <f t="shared" si="219"/>
        <v>41883.165972222225</v>
      </c>
    </row>
    <row r="3269" spans="1:20" ht="48" x14ac:dyDescent="0.2">
      <c r="A3269">
        <v>1985</v>
      </c>
      <c r="B3269" s="9" t="s">
        <v>1986</v>
      </c>
      <c r="C3269" s="3" t="s">
        <v>6095</v>
      </c>
      <c r="D3269" s="5">
        <v>1600</v>
      </c>
      <c r="E3269" s="7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 t="shared" si="216"/>
        <v>3</v>
      </c>
      <c r="P3269">
        <f t="shared" si="217"/>
        <v>12.75</v>
      </c>
      <c r="Q3269" s="11" t="s">
        <v>8313</v>
      </c>
      <c r="R3269" t="s">
        <v>8353</v>
      </c>
      <c r="S3269" s="15">
        <f t="shared" si="218"/>
        <v>42555.698738425926</v>
      </c>
      <c r="T3269" s="15">
        <f t="shared" si="219"/>
        <v>42584.958333333328</v>
      </c>
    </row>
    <row r="3270" spans="1:20" ht="48" x14ac:dyDescent="0.2">
      <c r="A3270">
        <v>470</v>
      </c>
      <c r="B3270" s="9" t="s">
        <v>471</v>
      </c>
      <c r="C3270" s="3" t="s">
        <v>4580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 t="shared" si="216"/>
        <v>1</v>
      </c>
      <c r="P3270">
        <f t="shared" si="217"/>
        <v>25.5</v>
      </c>
      <c r="Q3270" s="11" t="s">
        <v>8321</v>
      </c>
      <c r="R3270" t="s">
        <v>8339</v>
      </c>
      <c r="S3270" s="15">
        <f t="shared" si="218"/>
        <v>41605.167696759258</v>
      </c>
      <c r="T3270" s="15">
        <f t="shared" si="219"/>
        <v>41655.166666666664</v>
      </c>
    </row>
    <row r="3271" spans="1:20" ht="48" x14ac:dyDescent="0.2">
      <c r="A3271">
        <v>1703</v>
      </c>
      <c r="B3271" s="9" t="s">
        <v>1704</v>
      </c>
      <c r="C3271" s="3" t="s">
        <v>5813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>
        <f t="shared" si="216"/>
        <v>1</v>
      </c>
      <c r="P3271">
        <f t="shared" si="217"/>
        <v>25.5</v>
      </c>
      <c r="Q3271" s="11" t="s">
        <v>8327</v>
      </c>
      <c r="R3271" t="s">
        <v>8330</v>
      </c>
      <c r="S3271" s="15">
        <f t="shared" si="218"/>
        <v>42187.281678240746</v>
      </c>
      <c r="T3271" s="15">
        <f t="shared" si="219"/>
        <v>42247.281678240746</v>
      </c>
    </row>
    <row r="3272" spans="1:20" ht="48" x14ac:dyDescent="0.2">
      <c r="A3272">
        <v>2580</v>
      </c>
      <c r="B3272" s="9" t="s">
        <v>2580</v>
      </c>
      <c r="C3272" s="3" t="s">
        <v>6690</v>
      </c>
      <c r="D3272" s="5">
        <v>8500</v>
      </c>
      <c r="E3272" s="7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8282</v>
      </c>
      <c r="O3272">
        <f t="shared" si="216"/>
        <v>1</v>
      </c>
      <c r="P3272">
        <f t="shared" si="217"/>
        <v>25.5</v>
      </c>
      <c r="Q3272" s="11" t="s">
        <v>8319</v>
      </c>
      <c r="R3272" t="s">
        <v>8345</v>
      </c>
      <c r="S3272" s="15">
        <f t="shared" si="218"/>
        <v>42110.326423611114</v>
      </c>
      <c r="T3272" s="15">
        <f t="shared" si="219"/>
        <v>42140.125</v>
      </c>
    </row>
    <row r="3273" spans="1:20" ht="32" x14ac:dyDescent="0.2">
      <c r="A3273">
        <v>1875</v>
      </c>
      <c r="B3273" s="9" t="s">
        <v>1876</v>
      </c>
      <c r="C3273" s="3" t="s">
        <v>5985</v>
      </c>
      <c r="D3273" s="5">
        <v>10000</v>
      </c>
      <c r="E3273" s="7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8281</v>
      </c>
      <c r="O3273">
        <f t="shared" si="216"/>
        <v>1</v>
      </c>
      <c r="P3273">
        <f t="shared" si="217"/>
        <v>17</v>
      </c>
      <c r="Q3273" s="11" t="s">
        <v>8316</v>
      </c>
      <c r="R3273" t="s">
        <v>8344</v>
      </c>
      <c r="S3273" s="15">
        <f t="shared" si="218"/>
        <v>42528.899398148147</v>
      </c>
      <c r="T3273" s="15">
        <f t="shared" si="219"/>
        <v>42588.899398148147</v>
      </c>
    </row>
    <row r="3274" spans="1:20" ht="48" x14ac:dyDescent="0.2">
      <c r="A3274">
        <v>1072</v>
      </c>
      <c r="B3274" s="9" t="s">
        <v>1073</v>
      </c>
      <c r="C3274" s="3" t="s">
        <v>5182</v>
      </c>
      <c r="D3274" s="5">
        <v>75000</v>
      </c>
      <c r="E3274" s="7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>
        <f t="shared" si="216"/>
        <v>0</v>
      </c>
      <c r="P3274">
        <f t="shared" si="217"/>
        <v>12.75</v>
      </c>
      <c r="Q3274" s="11" t="s">
        <v>8316</v>
      </c>
      <c r="R3274" t="s">
        <v>8334</v>
      </c>
      <c r="S3274" s="15">
        <f t="shared" si="218"/>
        <v>41645.832141203704</v>
      </c>
      <c r="T3274" s="15">
        <f t="shared" si="219"/>
        <v>41675.832141203704</v>
      </c>
    </row>
    <row r="3275" spans="1:20" ht="48" x14ac:dyDescent="0.2">
      <c r="A3275">
        <v>2654</v>
      </c>
      <c r="B3275" s="9" t="s">
        <v>2654</v>
      </c>
      <c r="C3275" s="3" t="s">
        <v>6764</v>
      </c>
      <c r="D3275" s="5">
        <v>100000</v>
      </c>
      <c r="E3275" s="7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>
        <f t="shared" si="216"/>
        <v>0</v>
      </c>
      <c r="P3275">
        <f t="shared" si="217"/>
        <v>8.5</v>
      </c>
      <c r="Q3275" s="11" t="s">
        <v>8308</v>
      </c>
      <c r="R3275" t="s">
        <v>8315</v>
      </c>
      <c r="S3275" s="15">
        <f t="shared" si="218"/>
        <v>42055.600995370376</v>
      </c>
      <c r="T3275" s="15">
        <f t="shared" si="219"/>
        <v>42115.559328703705</v>
      </c>
    </row>
    <row r="3276" spans="1:20" ht="64" x14ac:dyDescent="0.2">
      <c r="A3276">
        <v>2123</v>
      </c>
      <c r="B3276" s="9" t="s">
        <v>2124</v>
      </c>
      <c r="C3276" s="3" t="s">
        <v>6233</v>
      </c>
      <c r="D3276" s="5">
        <v>500</v>
      </c>
      <c r="E3276" s="7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 t="shared" si="216"/>
        <v>10</v>
      </c>
      <c r="P3276">
        <f t="shared" si="217"/>
        <v>10</v>
      </c>
      <c r="Q3276" s="11" t="s">
        <v>8316</v>
      </c>
      <c r="R3276" t="s">
        <v>8334</v>
      </c>
      <c r="S3276" s="15">
        <f t="shared" si="218"/>
        <v>40198.424849537041</v>
      </c>
      <c r="T3276" s="15">
        <f t="shared" si="219"/>
        <v>40252.290972222225</v>
      </c>
    </row>
    <row r="3277" spans="1:20" ht="32" x14ac:dyDescent="0.2">
      <c r="A3277">
        <v>444</v>
      </c>
      <c r="B3277" s="9" t="s">
        <v>445</v>
      </c>
      <c r="C3277" s="3" t="s">
        <v>4554</v>
      </c>
      <c r="D3277" s="5">
        <v>1000</v>
      </c>
      <c r="E3277" s="7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>
        <f t="shared" si="216"/>
        <v>5</v>
      </c>
      <c r="P3277">
        <f t="shared" si="217"/>
        <v>50</v>
      </c>
      <c r="Q3277" s="11" t="s">
        <v>8321</v>
      </c>
      <c r="R3277" t="s">
        <v>8339</v>
      </c>
      <c r="S3277" s="15">
        <f t="shared" si="218"/>
        <v>40894.906956018516</v>
      </c>
      <c r="T3277" s="15">
        <f t="shared" si="219"/>
        <v>40954.906956018516</v>
      </c>
    </row>
    <row r="3278" spans="1:20" ht="64" x14ac:dyDescent="0.2">
      <c r="A3278">
        <v>1135</v>
      </c>
      <c r="B3278" s="9" t="s">
        <v>1136</v>
      </c>
      <c r="C3278" s="3" t="s">
        <v>5245</v>
      </c>
      <c r="D3278" s="5">
        <v>1000</v>
      </c>
      <c r="E3278" s="7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>
        <f t="shared" si="216"/>
        <v>5</v>
      </c>
      <c r="P3278">
        <f t="shared" si="217"/>
        <v>50</v>
      </c>
      <c r="Q3278" s="11" t="s">
        <v>8316</v>
      </c>
      <c r="R3278" t="s">
        <v>8344</v>
      </c>
      <c r="S3278" s="15">
        <f t="shared" si="218"/>
        <v>42558.989513888882</v>
      </c>
      <c r="T3278" s="15">
        <f t="shared" si="219"/>
        <v>42588.989513888882</v>
      </c>
    </row>
    <row r="3279" spans="1:20" ht="48" x14ac:dyDescent="0.2">
      <c r="A3279">
        <v>3895</v>
      </c>
      <c r="B3279" s="9" t="s">
        <v>3892</v>
      </c>
      <c r="C3279" s="3" t="s">
        <v>8003</v>
      </c>
      <c r="D3279" s="5">
        <v>1000</v>
      </c>
      <c r="E3279" s="7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>
        <f t="shared" si="216"/>
        <v>5</v>
      </c>
      <c r="P3279">
        <f t="shared" si="217"/>
        <v>50</v>
      </c>
      <c r="Q3279" s="11" t="s">
        <v>8323</v>
      </c>
      <c r="R3279" t="s">
        <v>8326</v>
      </c>
      <c r="S3279" s="15">
        <f t="shared" si="218"/>
        <v>42032.250208333338</v>
      </c>
      <c r="T3279" s="15">
        <f t="shared" si="219"/>
        <v>42063.250208333338</v>
      </c>
    </row>
    <row r="3280" spans="1:20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6"/>
        <v>3</v>
      </c>
      <c r="P3280">
        <f t="shared" si="217"/>
        <v>16.670000000000002</v>
      </c>
      <c r="Q3280" s="11" t="s">
        <v>8321</v>
      </c>
      <c r="R3280" t="s">
        <v>8339</v>
      </c>
      <c r="S3280" s="15">
        <f t="shared" si="218"/>
        <v>41830.613969907405</v>
      </c>
      <c r="T3280" s="15">
        <f t="shared" si="219"/>
        <v>41860.613969907405</v>
      </c>
    </row>
    <row r="3281" spans="1:21" ht="64" x14ac:dyDescent="0.2">
      <c r="A3281">
        <v>772</v>
      </c>
      <c r="B3281" s="9" t="s">
        <v>773</v>
      </c>
      <c r="C3281" s="3" t="s">
        <v>4882</v>
      </c>
      <c r="D3281" s="5">
        <v>1500</v>
      </c>
      <c r="E3281" s="7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>
        <f t="shared" si="216"/>
        <v>3</v>
      </c>
      <c r="P3281">
        <f t="shared" si="217"/>
        <v>50</v>
      </c>
      <c r="Q3281" s="11" t="s">
        <v>8311</v>
      </c>
      <c r="R3281" t="s">
        <v>8352</v>
      </c>
      <c r="S3281" s="15">
        <f t="shared" si="218"/>
        <v>40068.056932870371</v>
      </c>
      <c r="T3281" s="15">
        <f t="shared" si="219"/>
        <v>40118.165972222225</v>
      </c>
    </row>
    <row r="3282" spans="1:21" ht="32" x14ac:dyDescent="0.2">
      <c r="A3282">
        <v>3137</v>
      </c>
      <c r="B3282" s="9" t="s">
        <v>3137</v>
      </c>
      <c r="C3282" s="3" t="s">
        <v>7247</v>
      </c>
      <c r="D3282" s="5">
        <v>1500</v>
      </c>
      <c r="E3282" s="7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>
        <f t="shared" si="216"/>
        <v>3</v>
      </c>
      <c r="P3282">
        <f t="shared" si="217"/>
        <v>50</v>
      </c>
      <c r="Q3282" s="11" t="s">
        <v>8323</v>
      </c>
      <c r="R3282" t="s">
        <v>8326</v>
      </c>
      <c r="S3282" s="15">
        <f t="shared" si="218"/>
        <v>42807.885057870371</v>
      </c>
      <c r="T3282" s="15">
        <f t="shared" si="219"/>
        <v>42858.8</v>
      </c>
    </row>
    <row r="3283" spans="1:21" ht="48" x14ac:dyDescent="0.2">
      <c r="A3283">
        <v>1713</v>
      </c>
      <c r="B3283" s="9" t="s">
        <v>1714</v>
      </c>
      <c r="C3283" s="3" t="s">
        <v>5823</v>
      </c>
      <c r="D3283" s="5">
        <v>3000</v>
      </c>
      <c r="E3283" s="7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>
        <f t="shared" si="216"/>
        <v>2</v>
      </c>
      <c r="P3283">
        <f t="shared" si="217"/>
        <v>50</v>
      </c>
      <c r="Q3283" s="11" t="s">
        <v>8327</v>
      </c>
      <c r="R3283" t="s">
        <v>8330</v>
      </c>
      <c r="S3283" s="15">
        <f t="shared" si="218"/>
        <v>41887.801064814819</v>
      </c>
      <c r="T3283" s="15">
        <f t="shared" si="219"/>
        <v>41917.801064814819</v>
      </c>
    </row>
    <row r="3284" spans="1:21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6"/>
        <v>1</v>
      </c>
      <c r="P3284">
        <f t="shared" si="217"/>
        <v>25</v>
      </c>
      <c r="Q3284" s="11" t="s">
        <v>8327</v>
      </c>
      <c r="R3284" t="s">
        <v>8350</v>
      </c>
      <c r="S3284" s="15">
        <f t="shared" si="218"/>
        <v>42368.333668981482</v>
      </c>
      <c r="T3284" s="15">
        <f t="shared" si="219"/>
        <v>42398.333668981482</v>
      </c>
    </row>
    <row r="3285" spans="1:21" ht="48" x14ac:dyDescent="0.2">
      <c r="A3285">
        <v>4099</v>
      </c>
      <c r="B3285" s="9" t="s">
        <v>4095</v>
      </c>
      <c r="C3285" s="3" t="s">
        <v>8202</v>
      </c>
      <c r="D3285" s="5">
        <v>4500</v>
      </c>
      <c r="E3285" s="7">
        <v>50</v>
      </c>
      <c r="F3285" t="s">
        <v>8220</v>
      </c>
      <c r="G3285" t="s">
        <v>8223</v>
      </c>
      <c r="H3285" t="s">
        <v>8245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8269</v>
      </c>
      <c r="O3285">
        <f t="shared" si="216"/>
        <v>1</v>
      </c>
      <c r="P3285">
        <f t="shared" si="217"/>
        <v>50</v>
      </c>
      <c r="Q3285" s="11" t="s">
        <v>8323</v>
      </c>
      <c r="R3285" t="s">
        <v>8326</v>
      </c>
      <c r="S3285" s="15">
        <f t="shared" si="218"/>
        <v>42570.850381944445</v>
      </c>
      <c r="T3285" s="15">
        <f t="shared" si="219"/>
        <v>42615.850381944445</v>
      </c>
    </row>
    <row r="3286" spans="1:21" ht="48" x14ac:dyDescent="0.2">
      <c r="A3286">
        <v>1060</v>
      </c>
      <c r="B3286" s="9" t="s">
        <v>1061</v>
      </c>
      <c r="C3286" s="3" t="s">
        <v>5170</v>
      </c>
      <c r="D3286" s="5">
        <v>5000</v>
      </c>
      <c r="E3286" s="7">
        <v>50</v>
      </c>
      <c r="F3286" t="s">
        <v>8219</v>
      </c>
      <c r="G3286" t="s">
        <v>8223</v>
      </c>
      <c r="H3286" t="s">
        <v>8245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8279</v>
      </c>
      <c r="O3286">
        <f t="shared" si="216"/>
        <v>1</v>
      </c>
      <c r="P3286">
        <f t="shared" si="217"/>
        <v>50</v>
      </c>
      <c r="Q3286" s="11" t="s">
        <v>8346</v>
      </c>
      <c r="R3286" t="s">
        <v>8347</v>
      </c>
      <c r="S3286" s="15">
        <f t="shared" si="218"/>
        <v>42079.913113425922</v>
      </c>
      <c r="T3286" s="15">
        <f t="shared" si="219"/>
        <v>42109.913113425922</v>
      </c>
    </row>
    <row r="3287" spans="1:21" ht="48" x14ac:dyDescent="0.2">
      <c r="A3287">
        <v>1989</v>
      </c>
      <c r="B3287" s="9" t="s">
        <v>1990</v>
      </c>
      <c r="C3287" s="3" t="s">
        <v>6099</v>
      </c>
      <c r="D3287" s="5">
        <v>5000</v>
      </c>
      <c r="E3287" s="7">
        <v>50</v>
      </c>
      <c r="F3287" t="s">
        <v>8220</v>
      </c>
      <c r="G3287" t="s">
        <v>8223</v>
      </c>
      <c r="H3287" t="s">
        <v>8245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8294</v>
      </c>
      <c r="O3287">
        <f t="shared" si="216"/>
        <v>1</v>
      </c>
      <c r="P3287">
        <f t="shared" si="217"/>
        <v>50</v>
      </c>
      <c r="Q3287" s="11" t="s">
        <v>8313</v>
      </c>
      <c r="R3287" t="s">
        <v>8353</v>
      </c>
      <c r="S3287" s="15">
        <f t="shared" si="218"/>
        <v>42685.680648148147</v>
      </c>
      <c r="T3287" s="15">
        <f t="shared" si="219"/>
        <v>42715.680648148147</v>
      </c>
    </row>
    <row r="3288" spans="1:21" ht="48" x14ac:dyDescent="0.2">
      <c r="A3288">
        <v>3794</v>
      </c>
      <c r="B3288" s="9" t="s">
        <v>3791</v>
      </c>
      <c r="C3288" s="3" t="s">
        <v>7904</v>
      </c>
      <c r="D3288" s="5">
        <v>5000</v>
      </c>
      <c r="E3288" s="7">
        <v>50</v>
      </c>
      <c r="F3288" t="s">
        <v>8220</v>
      </c>
      <c r="G3288" t="s">
        <v>8224</v>
      </c>
      <c r="H3288" t="s">
        <v>8246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8303</v>
      </c>
      <c r="O3288">
        <f t="shared" si="216"/>
        <v>1</v>
      </c>
      <c r="P3288">
        <f t="shared" si="217"/>
        <v>50</v>
      </c>
      <c r="Q3288" s="11" t="s">
        <v>8323</v>
      </c>
      <c r="R3288" t="s">
        <v>8335</v>
      </c>
      <c r="S3288" s="15">
        <f t="shared" si="218"/>
        <v>42132.58048611111</v>
      </c>
      <c r="T3288" s="15">
        <f t="shared" si="219"/>
        <v>42162.58048611111</v>
      </c>
      <c r="U3288">
        <f>YEAR(S3288)</f>
        <v>2015</v>
      </c>
    </row>
    <row r="3289" spans="1:21" ht="48" x14ac:dyDescent="0.2">
      <c r="A3289">
        <v>3941</v>
      </c>
      <c r="B3289" s="9" t="s">
        <v>3938</v>
      </c>
      <c r="C3289" s="3" t="s">
        <v>8049</v>
      </c>
      <c r="D3289" s="5">
        <v>5500</v>
      </c>
      <c r="E3289" s="7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8269</v>
      </c>
      <c r="O3289">
        <f t="shared" si="216"/>
        <v>1</v>
      </c>
      <c r="P3289">
        <f t="shared" si="217"/>
        <v>25</v>
      </c>
      <c r="Q3289" s="11" t="s">
        <v>8323</v>
      </c>
      <c r="R3289" t="s">
        <v>8326</v>
      </c>
      <c r="S3289" s="15">
        <f t="shared" si="218"/>
        <v>41940.587233796294</v>
      </c>
      <c r="T3289" s="15">
        <f t="shared" si="219"/>
        <v>41968.041666666672</v>
      </c>
    </row>
    <row r="3290" spans="1:21" ht="48" x14ac:dyDescent="0.2">
      <c r="A3290">
        <v>1483</v>
      </c>
      <c r="B3290" s="9" t="s">
        <v>1484</v>
      </c>
      <c r="C3290" s="3" t="s">
        <v>5593</v>
      </c>
      <c r="D3290" s="5">
        <v>7000</v>
      </c>
      <c r="E3290" s="7">
        <v>50</v>
      </c>
      <c r="F3290" t="s">
        <v>8220</v>
      </c>
      <c r="G3290" t="s">
        <v>8223</v>
      </c>
      <c r="H3290" t="s">
        <v>8245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8273</v>
      </c>
      <c r="O3290">
        <f t="shared" si="216"/>
        <v>1</v>
      </c>
      <c r="P3290">
        <f t="shared" si="217"/>
        <v>25</v>
      </c>
      <c r="Q3290" s="11" t="s">
        <v>8311</v>
      </c>
      <c r="R3290" t="s">
        <v>8352</v>
      </c>
      <c r="S3290" s="15">
        <f t="shared" si="218"/>
        <v>42548.192997685182</v>
      </c>
      <c r="T3290" s="15">
        <f t="shared" si="219"/>
        <v>42573.192997685182</v>
      </c>
    </row>
    <row r="3291" spans="1:21" ht="32" x14ac:dyDescent="0.2">
      <c r="A3291">
        <v>1153</v>
      </c>
      <c r="B3291" s="9" t="s">
        <v>1154</v>
      </c>
      <c r="C3291" s="3" t="s">
        <v>5263</v>
      </c>
      <c r="D3291" s="5">
        <v>8000</v>
      </c>
      <c r="E3291" s="7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8282</v>
      </c>
      <c r="O3291">
        <f t="shared" si="216"/>
        <v>1</v>
      </c>
      <c r="P3291">
        <f t="shared" si="217"/>
        <v>50</v>
      </c>
      <c r="Q3291" s="11" t="s">
        <v>8319</v>
      </c>
      <c r="R3291" t="s">
        <v>8345</v>
      </c>
      <c r="S3291" s="15">
        <f t="shared" si="218"/>
        <v>42143.714178240742</v>
      </c>
      <c r="T3291" s="15">
        <f t="shared" si="219"/>
        <v>42173.714178240742</v>
      </c>
    </row>
    <row r="3292" spans="1:21" ht="48" x14ac:dyDescent="0.2">
      <c r="A3292">
        <v>2568</v>
      </c>
      <c r="B3292" s="9" t="s">
        <v>2568</v>
      </c>
      <c r="C3292" s="3" t="s">
        <v>6678</v>
      </c>
      <c r="D3292" s="5">
        <v>10000</v>
      </c>
      <c r="E3292" s="7">
        <v>50</v>
      </c>
      <c r="F3292" t="s">
        <v>8219</v>
      </c>
      <c r="G3292" t="s">
        <v>8224</v>
      </c>
      <c r="H3292" t="s">
        <v>8246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8282</v>
      </c>
      <c r="O3292">
        <f t="shared" si="216"/>
        <v>1</v>
      </c>
      <c r="P3292">
        <f t="shared" si="217"/>
        <v>50</v>
      </c>
      <c r="Q3292" s="11" t="s">
        <v>8319</v>
      </c>
      <c r="R3292" t="s">
        <v>8345</v>
      </c>
      <c r="S3292" s="15">
        <f t="shared" si="218"/>
        <v>42584.666597222225</v>
      </c>
      <c r="T3292" s="15">
        <f t="shared" si="219"/>
        <v>42614.666597222225</v>
      </c>
    </row>
    <row r="3293" spans="1:21" ht="16" x14ac:dyDescent="0.2">
      <c r="A3293">
        <v>190</v>
      </c>
      <c r="B3293" s="9" t="s">
        <v>192</v>
      </c>
      <c r="C3293" s="3" t="s">
        <v>4300</v>
      </c>
      <c r="D3293" s="5">
        <v>12000</v>
      </c>
      <c r="E3293" s="7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>
        <f t="shared" si="216"/>
        <v>0</v>
      </c>
      <c r="P3293">
        <f t="shared" si="217"/>
        <v>50</v>
      </c>
      <c r="Q3293" s="11" t="s">
        <v>8321</v>
      </c>
      <c r="R3293" t="s">
        <v>8325</v>
      </c>
      <c r="S3293" s="15">
        <f t="shared" si="218"/>
        <v>42527.650995370372</v>
      </c>
      <c r="T3293" s="15">
        <f t="shared" si="219"/>
        <v>42537.650995370372</v>
      </c>
    </row>
    <row r="3294" spans="1:21" ht="48" x14ac:dyDescent="0.2">
      <c r="A3294">
        <v>3095</v>
      </c>
      <c r="B3294" s="9" t="s">
        <v>3095</v>
      </c>
      <c r="C3294" s="3" t="s">
        <v>7205</v>
      </c>
      <c r="D3294" s="5">
        <v>14920</v>
      </c>
      <c r="E3294" s="7">
        <v>50</v>
      </c>
      <c r="F3294" t="s">
        <v>8220</v>
      </c>
      <c r="G3294" t="s">
        <v>8223</v>
      </c>
      <c r="H3294" t="s">
        <v>8245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8301</v>
      </c>
      <c r="O3294">
        <f t="shared" si="216"/>
        <v>0</v>
      </c>
      <c r="P3294">
        <f t="shared" si="217"/>
        <v>50</v>
      </c>
      <c r="Q3294" s="11" t="s">
        <v>8323</v>
      </c>
      <c r="R3294" t="s">
        <v>8324</v>
      </c>
      <c r="S3294" s="15">
        <f t="shared" si="218"/>
        <v>42523.025231481486</v>
      </c>
      <c r="T3294" s="15">
        <f t="shared" si="219"/>
        <v>42583.025231481486</v>
      </c>
    </row>
    <row r="3295" spans="1:21" ht="16" x14ac:dyDescent="0.2">
      <c r="A3295">
        <v>237</v>
      </c>
      <c r="B3295" s="9" t="s">
        <v>239</v>
      </c>
      <c r="C3295" s="3" t="s">
        <v>4347</v>
      </c>
      <c r="D3295" s="5">
        <v>15000</v>
      </c>
      <c r="E3295" s="7">
        <v>50</v>
      </c>
      <c r="F3295" t="s">
        <v>8220</v>
      </c>
      <c r="G3295" t="s">
        <v>8223</v>
      </c>
      <c r="H3295" t="s">
        <v>8245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8266</v>
      </c>
      <c r="O3295">
        <f t="shared" si="216"/>
        <v>0</v>
      </c>
      <c r="P3295">
        <f t="shared" si="217"/>
        <v>50</v>
      </c>
      <c r="Q3295" s="11" t="s">
        <v>8321</v>
      </c>
      <c r="R3295" t="s">
        <v>8325</v>
      </c>
      <c r="S3295" s="15">
        <f t="shared" si="218"/>
        <v>42377.577187499999</v>
      </c>
      <c r="T3295" s="15">
        <f t="shared" si="219"/>
        <v>42437.577187499999</v>
      </c>
    </row>
    <row r="3296" spans="1:21" ht="32" x14ac:dyDescent="0.2">
      <c r="A3296">
        <v>1559</v>
      </c>
      <c r="B3296" s="9" t="s">
        <v>1560</v>
      </c>
      <c r="C3296" s="3" t="s">
        <v>5669</v>
      </c>
      <c r="D3296" s="5">
        <v>15000</v>
      </c>
      <c r="E3296" s="7">
        <v>50</v>
      </c>
      <c r="F3296" t="s">
        <v>8220</v>
      </c>
      <c r="G3296" t="s">
        <v>8223</v>
      </c>
      <c r="H3296" t="s">
        <v>8245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8287</v>
      </c>
      <c r="O3296">
        <f t="shared" si="216"/>
        <v>0</v>
      </c>
      <c r="P3296">
        <f t="shared" si="217"/>
        <v>50</v>
      </c>
      <c r="Q3296" s="11" t="s">
        <v>8313</v>
      </c>
      <c r="R3296" t="s">
        <v>8355</v>
      </c>
      <c r="S3296" s="15">
        <f t="shared" si="218"/>
        <v>42108.05322916666</v>
      </c>
      <c r="T3296" s="15">
        <f t="shared" si="219"/>
        <v>42123.05322916666</v>
      </c>
    </row>
    <row r="3297" spans="1:20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6"/>
        <v>0</v>
      </c>
      <c r="P3297">
        <f t="shared" si="217"/>
        <v>50</v>
      </c>
      <c r="Q3297" s="11" t="s">
        <v>8319</v>
      </c>
      <c r="R3297" t="s">
        <v>8345</v>
      </c>
      <c r="S3297" s="15">
        <f t="shared" si="218"/>
        <v>42285.91506944444</v>
      </c>
      <c r="T3297" s="15">
        <f t="shared" si="219"/>
        <v>42345.956736111111</v>
      </c>
    </row>
    <row r="3298" spans="1:20" ht="48" x14ac:dyDescent="0.2">
      <c r="A3298">
        <v>3086</v>
      </c>
      <c r="B3298" s="9" t="s">
        <v>3086</v>
      </c>
      <c r="C3298" s="3" t="s">
        <v>7196</v>
      </c>
      <c r="D3298" s="5">
        <v>20000</v>
      </c>
      <c r="E3298" s="7">
        <v>50</v>
      </c>
      <c r="F3298" t="s">
        <v>8220</v>
      </c>
      <c r="G3298" t="s">
        <v>8236</v>
      </c>
      <c r="H3298" t="s">
        <v>8248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8301</v>
      </c>
      <c r="O3298">
        <f t="shared" si="216"/>
        <v>0</v>
      </c>
      <c r="P3298">
        <f t="shared" si="217"/>
        <v>16.670000000000002</v>
      </c>
      <c r="Q3298" s="11" t="s">
        <v>8323</v>
      </c>
      <c r="R3298" t="s">
        <v>8324</v>
      </c>
      <c r="S3298" s="15">
        <f t="shared" si="218"/>
        <v>42173.67082175926</v>
      </c>
      <c r="T3298" s="15">
        <f t="shared" si="219"/>
        <v>42233.67082175926</v>
      </c>
    </row>
    <row r="3299" spans="1:20" ht="48" x14ac:dyDescent="0.2">
      <c r="A3299">
        <v>2152</v>
      </c>
      <c r="B3299" s="9" t="s">
        <v>2153</v>
      </c>
      <c r="C3299" s="3" t="s">
        <v>6262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8280</v>
      </c>
      <c r="O3299">
        <f t="shared" si="216"/>
        <v>0</v>
      </c>
      <c r="P3299">
        <f t="shared" si="217"/>
        <v>12.5</v>
      </c>
      <c r="Q3299" s="11" t="s">
        <v>8316</v>
      </c>
      <c r="R3299" t="s">
        <v>8334</v>
      </c>
      <c r="S3299" s="15">
        <f t="shared" si="218"/>
        <v>41683.832280092596</v>
      </c>
      <c r="T3299" s="15">
        <f t="shared" si="219"/>
        <v>41713.790613425925</v>
      </c>
    </row>
    <row r="3300" spans="1:20" ht="48" x14ac:dyDescent="0.2">
      <c r="A3300">
        <v>2585</v>
      </c>
      <c r="B3300" s="9" t="s">
        <v>2585</v>
      </c>
      <c r="C3300" s="3" t="s">
        <v>6695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8282</v>
      </c>
      <c r="O3300">
        <f t="shared" si="216"/>
        <v>0</v>
      </c>
      <c r="P3300">
        <f t="shared" si="217"/>
        <v>50</v>
      </c>
      <c r="Q3300" s="11" t="s">
        <v>8319</v>
      </c>
      <c r="R3300" t="s">
        <v>8345</v>
      </c>
      <c r="S3300" s="15">
        <f t="shared" si="218"/>
        <v>41795.963333333333</v>
      </c>
      <c r="T3300" s="15">
        <f t="shared" si="219"/>
        <v>41825.963333333333</v>
      </c>
    </row>
    <row r="3301" spans="1:20" ht="48" x14ac:dyDescent="0.2">
      <c r="A3301">
        <v>2592</v>
      </c>
      <c r="B3301" s="9" t="s">
        <v>2592</v>
      </c>
      <c r="C3301" s="3" t="s">
        <v>6702</v>
      </c>
      <c r="D3301" s="5">
        <v>30000</v>
      </c>
      <c r="E3301" s="7">
        <v>50</v>
      </c>
      <c r="F3301" t="s">
        <v>8220</v>
      </c>
      <c r="G3301" t="s">
        <v>8223</v>
      </c>
      <c r="H3301" t="s">
        <v>8245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8282</v>
      </c>
      <c r="O3301">
        <f t="shared" si="216"/>
        <v>0</v>
      </c>
      <c r="P3301">
        <f t="shared" si="217"/>
        <v>50</v>
      </c>
      <c r="Q3301" s="11" t="s">
        <v>8319</v>
      </c>
      <c r="R3301" t="s">
        <v>8345</v>
      </c>
      <c r="S3301" s="15">
        <f t="shared" si="218"/>
        <v>41887.801168981481</v>
      </c>
      <c r="T3301" s="15">
        <f t="shared" si="219"/>
        <v>41917.801168981481</v>
      </c>
    </row>
    <row r="3302" spans="1:20" ht="64" x14ac:dyDescent="0.2">
      <c r="A3302">
        <v>868</v>
      </c>
      <c r="B3302" s="9" t="s">
        <v>869</v>
      </c>
      <c r="C3302" s="3" t="s">
        <v>4978</v>
      </c>
      <c r="D3302" s="5">
        <v>45000</v>
      </c>
      <c r="E3302" s="7">
        <v>50</v>
      </c>
      <c r="F3302" t="s">
        <v>8220</v>
      </c>
      <c r="G3302" t="s">
        <v>8223</v>
      </c>
      <c r="H3302" t="s">
        <v>8245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8276</v>
      </c>
      <c r="O3302">
        <f t="shared" si="216"/>
        <v>0</v>
      </c>
      <c r="P3302">
        <f t="shared" si="217"/>
        <v>50</v>
      </c>
      <c r="Q3302" s="11" t="s">
        <v>8327</v>
      </c>
      <c r="R3302" t="s">
        <v>8350</v>
      </c>
      <c r="S3302" s="15">
        <f t="shared" si="218"/>
        <v>41616.027754629627</v>
      </c>
      <c r="T3302" s="15">
        <f t="shared" si="219"/>
        <v>41646.027754629627</v>
      </c>
    </row>
    <row r="3303" spans="1:20" ht="48" x14ac:dyDescent="0.2">
      <c r="A3303">
        <v>1904</v>
      </c>
      <c r="B3303" s="9" t="s">
        <v>1905</v>
      </c>
      <c r="C3303" s="3" t="s">
        <v>6014</v>
      </c>
      <c r="D3303" s="5">
        <v>50000</v>
      </c>
      <c r="E3303" s="7">
        <v>50</v>
      </c>
      <c r="F3303" t="s">
        <v>8220</v>
      </c>
      <c r="G3303" t="s">
        <v>8223</v>
      </c>
      <c r="H3303" t="s">
        <v>8245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8292</v>
      </c>
      <c r="O3303">
        <f t="shared" si="216"/>
        <v>0</v>
      </c>
      <c r="P3303">
        <f t="shared" si="217"/>
        <v>25</v>
      </c>
      <c r="Q3303" s="11" t="s">
        <v>8308</v>
      </c>
      <c r="R3303" t="s">
        <v>8318</v>
      </c>
      <c r="S3303" s="15">
        <f t="shared" si="218"/>
        <v>42326.685428240744</v>
      </c>
      <c r="T3303" s="15">
        <f t="shared" si="219"/>
        <v>42371.685428240744</v>
      </c>
    </row>
    <row r="3304" spans="1:20" ht="48" x14ac:dyDescent="0.2">
      <c r="A3304">
        <v>2393</v>
      </c>
      <c r="B3304" s="9" t="s">
        <v>2394</v>
      </c>
      <c r="C3304" s="3" t="s">
        <v>6503</v>
      </c>
      <c r="D3304" s="5">
        <v>100000</v>
      </c>
      <c r="E3304" s="7">
        <v>50</v>
      </c>
      <c r="F3304" t="s">
        <v>8219</v>
      </c>
      <c r="G3304" t="s">
        <v>8223</v>
      </c>
      <c r="H3304" t="s">
        <v>8245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8270</v>
      </c>
      <c r="O3304">
        <f t="shared" si="216"/>
        <v>0</v>
      </c>
      <c r="P3304">
        <f t="shared" si="217"/>
        <v>50</v>
      </c>
      <c r="Q3304" s="11" t="s">
        <v>8308</v>
      </c>
      <c r="R3304" t="s">
        <v>8342</v>
      </c>
      <c r="S3304" s="15">
        <f t="shared" si="218"/>
        <v>42194.648344907408</v>
      </c>
      <c r="T3304" s="15">
        <f t="shared" si="219"/>
        <v>42224.648344907408</v>
      </c>
    </row>
    <row r="3305" spans="1:20" ht="48" x14ac:dyDescent="0.2">
      <c r="A3305">
        <v>559</v>
      </c>
      <c r="B3305" s="9" t="s">
        <v>560</v>
      </c>
      <c r="C3305" s="3" t="s">
        <v>4669</v>
      </c>
      <c r="D3305" s="5">
        <v>240000</v>
      </c>
      <c r="E3305" s="7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8270</v>
      </c>
      <c r="O3305">
        <f t="shared" si="216"/>
        <v>0</v>
      </c>
      <c r="P3305">
        <f t="shared" si="217"/>
        <v>50</v>
      </c>
      <c r="Q3305" s="11" t="s">
        <v>8308</v>
      </c>
      <c r="R3305" t="s">
        <v>8342</v>
      </c>
      <c r="S3305" s="15">
        <f t="shared" si="218"/>
        <v>42321.283101851848</v>
      </c>
      <c r="T3305" s="15">
        <f t="shared" si="219"/>
        <v>42351.283101851848</v>
      </c>
    </row>
    <row r="3306" spans="1:20" ht="48" x14ac:dyDescent="0.2">
      <c r="A3306">
        <v>486</v>
      </c>
      <c r="B3306" s="9" t="s">
        <v>487</v>
      </c>
      <c r="C3306" s="3" t="s">
        <v>4596</v>
      </c>
      <c r="D3306" s="5">
        <v>550000</v>
      </c>
      <c r="E3306" s="7">
        <v>50</v>
      </c>
      <c r="F3306" t="s">
        <v>8220</v>
      </c>
      <c r="G3306" t="s">
        <v>8225</v>
      </c>
      <c r="H3306" t="s">
        <v>8247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8268</v>
      </c>
      <c r="O3306">
        <f t="shared" si="216"/>
        <v>0</v>
      </c>
      <c r="P3306">
        <f t="shared" si="217"/>
        <v>50</v>
      </c>
      <c r="Q3306" s="11" t="s">
        <v>8321</v>
      </c>
      <c r="R3306" t="s">
        <v>8339</v>
      </c>
      <c r="S3306" s="15">
        <f t="shared" si="218"/>
        <v>41761.94258101852</v>
      </c>
      <c r="T3306" s="15">
        <f t="shared" si="219"/>
        <v>41791.94258101852</v>
      </c>
    </row>
    <row r="3307" spans="1:20" ht="32" x14ac:dyDescent="0.2">
      <c r="A3307">
        <v>2373</v>
      </c>
      <c r="B3307" s="9" t="s">
        <v>2374</v>
      </c>
      <c r="C3307" s="3" t="s">
        <v>6483</v>
      </c>
      <c r="D3307" s="5">
        <v>850000</v>
      </c>
      <c r="E3307" s="7">
        <v>50</v>
      </c>
      <c r="F3307" t="s">
        <v>8219</v>
      </c>
      <c r="G3307" t="s">
        <v>8234</v>
      </c>
      <c r="H3307" t="s">
        <v>8254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8270</v>
      </c>
      <c r="O3307">
        <f t="shared" si="216"/>
        <v>0</v>
      </c>
      <c r="P3307">
        <f t="shared" si="217"/>
        <v>50</v>
      </c>
      <c r="Q3307" s="11" t="s">
        <v>8308</v>
      </c>
      <c r="R3307" t="s">
        <v>8342</v>
      </c>
      <c r="S3307" s="15">
        <f t="shared" si="218"/>
        <v>42215.662314814821</v>
      </c>
      <c r="T3307" s="15">
        <f t="shared" si="219"/>
        <v>42245.662314814821</v>
      </c>
    </row>
    <row r="3308" spans="1:20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1" t="s">
        <v>8311</v>
      </c>
      <c r="R3308" t="s">
        <v>8352</v>
      </c>
      <c r="S3308" s="15">
        <f t="shared" si="218"/>
        <v>42032.168530092589</v>
      </c>
      <c r="T3308" s="15">
        <f t="shared" si="219"/>
        <v>42062.168530092589</v>
      </c>
    </row>
    <row r="3309" spans="1:20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1" t="s">
        <v>8316</v>
      </c>
      <c r="R3309" t="s">
        <v>8334</v>
      </c>
      <c r="S3309" s="15">
        <f t="shared" si="218"/>
        <v>41536.509097222224</v>
      </c>
      <c r="T3309" s="15">
        <f t="shared" si="219"/>
        <v>41566.509097222224</v>
      </c>
    </row>
    <row r="3310" spans="1:20" ht="48" x14ac:dyDescent="0.2">
      <c r="A3310">
        <v>4086</v>
      </c>
      <c r="B3310" s="9" t="s">
        <v>4082</v>
      </c>
      <c r="C3310" s="3" t="s">
        <v>8189</v>
      </c>
      <c r="D3310" s="5">
        <v>1000</v>
      </c>
      <c r="E3310" s="7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 t="shared" si="216"/>
        <v>5</v>
      </c>
      <c r="P3310">
        <f t="shared" si="217"/>
        <v>9.4</v>
      </c>
      <c r="Q3310" s="11" t="s">
        <v>8323</v>
      </c>
      <c r="R3310" t="s">
        <v>8326</v>
      </c>
      <c r="S3310" s="15">
        <f t="shared" si="218"/>
        <v>42304.940960648149</v>
      </c>
      <c r="T3310" s="15">
        <f t="shared" si="219"/>
        <v>42329.166666666672</v>
      </c>
    </row>
    <row r="3311" spans="1:20" ht="48" x14ac:dyDescent="0.2">
      <c r="A3311">
        <v>1097</v>
      </c>
      <c r="B3311" s="9" t="s">
        <v>1098</v>
      </c>
      <c r="C3311" s="3" t="s">
        <v>5207</v>
      </c>
      <c r="D3311" s="5">
        <v>100000</v>
      </c>
      <c r="E3311" s="7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 t="shared" si="216"/>
        <v>0</v>
      </c>
      <c r="P3311">
        <f t="shared" si="217"/>
        <v>6.71</v>
      </c>
      <c r="Q3311" s="11" t="s">
        <v>8316</v>
      </c>
      <c r="R3311" t="s">
        <v>8334</v>
      </c>
      <c r="S3311" s="15">
        <f t="shared" si="218"/>
        <v>41660.792557870373</v>
      </c>
      <c r="T3311" s="15">
        <f t="shared" si="219"/>
        <v>41700.792557870373</v>
      </c>
    </row>
    <row r="3312" spans="1:20" ht="48" x14ac:dyDescent="0.2">
      <c r="A3312">
        <v>1078</v>
      </c>
      <c r="B3312" s="9" t="s">
        <v>1079</v>
      </c>
      <c r="C3312" s="3" t="s">
        <v>5188</v>
      </c>
      <c r="D3312" s="5">
        <v>600</v>
      </c>
      <c r="E3312" s="7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 t="shared" si="216"/>
        <v>8</v>
      </c>
      <c r="P3312">
        <f t="shared" si="217"/>
        <v>9</v>
      </c>
      <c r="Q3312" s="11" t="s">
        <v>8316</v>
      </c>
      <c r="R3312" t="s">
        <v>8334</v>
      </c>
      <c r="S3312" s="15">
        <f t="shared" si="218"/>
        <v>40701.195844907408</v>
      </c>
      <c r="T3312" s="15">
        <f t="shared" si="219"/>
        <v>40746.195844907408</v>
      </c>
    </row>
    <row r="3313" spans="1:20" ht="32" x14ac:dyDescent="0.2">
      <c r="A3313">
        <v>1075</v>
      </c>
      <c r="B3313" s="9" t="s">
        <v>1076</v>
      </c>
      <c r="C3313" s="3" t="s">
        <v>5185</v>
      </c>
      <c r="D3313" s="5">
        <v>1000</v>
      </c>
      <c r="E3313" s="7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>
        <f t="shared" si="216"/>
        <v>5</v>
      </c>
      <c r="P3313">
        <f t="shared" si="217"/>
        <v>15</v>
      </c>
      <c r="Q3313" s="11" t="s">
        <v>8316</v>
      </c>
      <c r="R3313" t="s">
        <v>8334</v>
      </c>
      <c r="S3313" s="15">
        <f t="shared" si="218"/>
        <v>41005.904120370367</v>
      </c>
      <c r="T3313" s="15">
        <f t="shared" si="219"/>
        <v>41035.904120370367</v>
      </c>
    </row>
    <row r="3314" spans="1:20" ht="48" x14ac:dyDescent="0.2">
      <c r="A3314">
        <v>1428</v>
      </c>
      <c r="B3314" s="9" t="s">
        <v>1429</v>
      </c>
      <c r="C3314" s="3" t="s">
        <v>5538</v>
      </c>
      <c r="D3314" s="5">
        <v>1000</v>
      </c>
      <c r="E3314" s="7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>
        <f t="shared" si="216"/>
        <v>5</v>
      </c>
      <c r="P3314">
        <f t="shared" si="217"/>
        <v>15</v>
      </c>
      <c r="Q3314" s="11" t="s">
        <v>8311</v>
      </c>
      <c r="R3314" t="s">
        <v>8348</v>
      </c>
      <c r="S3314" s="15">
        <f t="shared" si="218"/>
        <v>42432.379826388889</v>
      </c>
      <c r="T3314" s="15">
        <f t="shared" si="219"/>
        <v>42462.338159722218</v>
      </c>
    </row>
    <row r="3315" spans="1:20" ht="48" x14ac:dyDescent="0.2">
      <c r="A3315">
        <v>3962</v>
      </c>
      <c r="B3315" s="9" t="s">
        <v>3959</v>
      </c>
      <c r="C3315" s="3" t="s">
        <v>8069</v>
      </c>
      <c r="D3315" s="5">
        <v>1400</v>
      </c>
      <c r="E3315" s="7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>
        <f t="shared" si="216"/>
        <v>3</v>
      </c>
      <c r="P3315">
        <f t="shared" si="217"/>
        <v>15</v>
      </c>
      <c r="Q3315" s="11" t="s">
        <v>8323</v>
      </c>
      <c r="R3315" t="s">
        <v>8326</v>
      </c>
      <c r="S3315" s="15">
        <f t="shared" si="218"/>
        <v>42311.621458333335</v>
      </c>
      <c r="T3315" s="15">
        <f t="shared" si="219"/>
        <v>42336.621458333335</v>
      </c>
    </row>
    <row r="3316" spans="1:20" ht="48" x14ac:dyDescent="0.2">
      <c r="A3316">
        <v>449</v>
      </c>
      <c r="B3316" s="9" t="s">
        <v>450</v>
      </c>
      <c r="C3316" s="3" t="s">
        <v>4559</v>
      </c>
      <c r="D3316" s="5">
        <v>2000</v>
      </c>
      <c r="E3316" s="7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>
        <f t="shared" si="216"/>
        <v>2</v>
      </c>
      <c r="P3316">
        <f t="shared" si="217"/>
        <v>9</v>
      </c>
      <c r="Q3316" s="11" t="s">
        <v>8321</v>
      </c>
      <c r="R3316" t="s">
        <v>8339</v>
      </c>
      <c r="S3316" s="15">
        <f t="shared" si="218"/>
        <v>41534.568113425928</v>
      </c>
      <c r="T3316" s="15">
        <f t="shared" si="219"/>
        <v>41564.568113425928</v>
      </c>
    </row>
    <row r="3317" spans="1:20" ht="48" x14ac:dyDescent="0.2">
      <c r="A3317">
        <v>865</v>
      </c>
      <c r="B3317" s="9" t="s">
        <v>866</v>
      </c>
      <c r="C3317" s="3" t="s">
        <v>4975</v>
      </c>
      <c r="D3317" s="5">
        <v>2200</v>
      </c>
      <c r="E3317" s="7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>
        <f t="shared" si="216"/>
        <v>2</v>
      </c>
      <c r="P3317">
        <f t="shared" si="217"/>
        <v>22.5</v>
      </c>
      <c r="Q3317" s="11" t="s">
        <v>8327</v>
      </c>
      <c r="R3317" t="s">
        <v>8350</v>
      </c>
      <c r="S3317" s="15">
        <f t="shared" si="218"/>
        <v>41230.77311342593</v>
      </c>
      <c r="T3317" s="15">
        <f t="shared" si="219"/>
        <v>41290.77311342593</v>
      </c>
    </row>
    <row r="3318" spans="1:20" ht="48" x14ac:dyDescent="0.2">
      <c r="A3318">
        <v>3142</v>
      </c>
      <c r="B3318" s="9" t="s">
        <v>3142</v>
      </c>
      <c r="C3318" s="3" t="s">
        <v>7252</v>
      </c>
      <c r="D3318" s="5">
        <v>2750</v>
      </c>
      <c r="E3318" s="7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16"/>
        <v>2</v>
      </c>
      <c r="P3318">
        <f t="shared" si="217"/>
        <v>15</v>
      </c>
      <c r="Q3318" s="11" t="s">
        <v>8323</v>
      </c>
      <c r="R3318" t="s">
        <v>8326</v>
      </c>
      <c r="S3318" s="15">
        <f t="shared" si="218"/>
        <v>42783.513182870374</v>
      </c>
      <c r="T3318" s="15">
        <f t="shared" si="219"/>
        <v>42813.471516203703</v>
      </c>
    </row>
    <row r="3319" spans="1:20" ht="48" x14ac:dyDescent="0.2">
      <c r="A3319">
        <v>3960</v>
      </c>
      <c r="B3319" s="9" t="s">
        <v>3957</v>
      </c>
      <c r="C3319" s="3" t="s">
        <v>8067</v>
      </c>
      <c r="D3319" s="5">
        <v>3000</v>
      </c>
      <c r="E3319" s="7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>
        <f t="shared" si="216"/>
        <v>2</v>
      </c>
      <c r="P3319">
        <f t="shared" si="217"/>
        <v>11.25</v>
      </c>
      <c r="Q3319" s="11" t="s">
        <v>8323</v>
      </c>
      <c r="R3319" t="s">
        <v>8326</v>
      </c>
      <c r="S3319" s="15">
        <f t="shared" si="218"/>
        <v>42342.845555555556</v>
      </c>
      <c r="T3319" s="15">
        <f t="shared" si="219"/>
        <v>42372.845555555556</v>
      </c>
    </row>
    <row r="3320" spans="1:20" ht="32" x14ac:dyDescent="0.2">
      <c r="A3320">
        <v>873</v>
      </c>
      <c r="B3320" s="9" t="s">
        <v>874</v>
      </c>
      <c r="C3320" s="3" t="s">
        <v>4983</v>
      </c>
      <c r="D3320" s="5">
        <v>3500</v>
      </c>
      <c r="E3320" s="7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>
        <f t="shared" si="216"/>
        <v>1</v>
      </c>
      <c r="P3320">
        <f t="shared" si="217"/>
        <v>9</v>
      </c>
      <c r="Q3320" s="11" t="s">
        <v>8327</v>
      </c>
      <c r="R3320" t="s">
        <v>8350</v>
      </c>
      <c r="S3320" s="15">
        <f t="shared" si="218"/>
        <v>41184.167129629634</v>
      </c>
      <c r="T3320" s="15">
        <f t="shared" si="219"/>
        <v>41224.208796296298</v>
      </c>
    </row>
    <row r="3321" spans="1:20" ht="48" x14ac:dyDescent="0.2">
      <c r="A3321">
        <v>2764</v>
      </c>
      <c r="B3321" s="9" t="s">
        <v>2764</v>
      </c>
      <c r="C3321" s="3" t="s">
        <v>6874</v>
      </c>
      <c r="D3321" s="5">
        <v>4000</v>
      </c>
      <c r="E3321" s="7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>
        <f t="shared" si="216"/>
        <v>1</v>
      </c>
      <c r="P3321">
        <f t="shared" si="217"/>
        <v>11.25</v>
      </c>
      <c r="Q3321" s="11" t="s">
        <v>8311</v>
      </c>
      <c r="R3321" t="s">
        <v>8356</v>
      </c>
      <c r="S3321" s="15">
        <f t="shared" si="218"/>
        <v>41030.292025462964</v>
      </c>
      <c r="T3321" s="15">
        <f t="shared" si="219"/>
        <v>41059.791666666664</v>
      </c>
    </row>
    <row r="3322" spans="1:20" ht="48" x14ac:dyDescent="0.2">
      <c r="A3322">
        <v>2866</v>
      </c>
      <c r="B3322" s="9" t="s">
        <v>2866</v>
      </c>
      <c r="C3322" s="3" t="s">
        <v>6976</v>
      </c>
      <c r="D3322" s="5">
        <v>5000</v>
      </c>
      <c r="E3322" s="7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>
        <f t="shared" si="216"/>
        <v>1</v>
      </c>
      <c r="P3322">
        <f t="shared" si="217"/>
        <v>22.5</v>
      </c>
      <c r="Q3322" s="11" t="s">
        <v>8323</v>
      </c>
      <c r="R3322" t="s">
        <v>8326</v>
      </c>
      <c r="S3322" s="15">
        <f t="shared" si="218"/>
        <v>42627.955104166671</v>
      </c>
      <c r="T3322" s="15">
        <f t="shared" si="219"/>
        <v>42657.916666666672</v>
      </c>
    </row>
    <row r="3323" spans="1:20" ht="48" x14ac:dyDescent="0.2">
      <c r="A3323">
        <v>3966</v>
      </c>
      <c r="B3323" s="9" t="s">
        <v>3963</v>
      </c>
      <c r="C3323" s="3" t="s">
        <v>8073</v>
      </c>
      <c r="D3323" s="5">
        <v>7500</v>
      </c>
      <c r="E3323" s="7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>
        <f t="shared" si="216"/>
        <v>1</v>
      </c>
      <c r="P3323">
        <f t="shared" si="217"/>
        <v>22.5</v>
      </c>
      <c r="Q3323" s="11" t="s">
        <v>8323</v>
      </c>
      <c r="R3323" t="s">
        <v>8326</v>
      </c>
      <c r="S3323" s="15">
        <f t="shared" si="218"/>
        <v>41801.711550925924</v>
      </c>
      <c r="T3323" s="15">
        <f t="shared" si="219"/>
        <v>41844.124305555553</v>
      </c>
    </row>
    <row r="3324" spans="1:20" ht="48" x14ac:dyDescent="0.2">
      <c r="A3324">
        <v>1109</v>
      </c>
      <c r="B3324" s="9" t="s">
        <v>1110</v>
      </c>
      <c r="C3324" s="3" t="s">
        <v>5219</v>
      </c>
      <c r="D3324" s="5">
        <v>10000</v>
      </c>
      <c r="E3324" s="7">
        <v>45</v>
      </c>
      <c r="F3324" t="s">
        <v>8220</v>
      </c>
      <c r="G3324" t="s">
        <v>8223</v>
      </c>
      <c r="H3324" t="s">
        <v>8245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8280</v>
      </c>
      <c r="O3324">
        <f t="shared" si="216"/>
        <v>0</v>
      </c>
      <c r="P3324">
        <f t="shared" si="217"/>
        <v>15</v>
      </c>
      <c r="Q3324" s="11" t="s">
        <v>8316</v>
      </c>
      <c r="R3324" t="s">
        <v>8334</v>
      </c>
      <c r="S3324" s="15">
        <f t="shared" si="218"/>
        <v>42662.752199074079</v>
      </c>
      <c r="T3324" s="15">
        <f t="shared" si="219"/>
        <v>42692.793865740736</v>
      </c>
    </row>
    <row r="3325" spans="1:20" ht="48" x14ac:dyDescent="0.2">
      <c r="A3325">
        <v>1068</v>
      </c>
      <c r="B3325" s="9" t="s">
        <v>1069</v>
      </c>
      <c r="C3325" s="3" t="s">
        <v>5178</v>
      </c>
      <c r="D3325" s="5">
        <v>30000</v>
      </c>
      <c r="E3325" s="7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>
        <f t="shared" si="216"/>
        <v>0</v>
      </c>
      <c r="P3325">
        <f t="shared" si="217"/>
        <v>11.25</v>
      </c>
      <c r="Q3325" s="11" t="s">
        <v>8316</v>
      </c>
      <c r="R3325" t="s">
        <v>8334</v>
      </c>
      <c r="S3325" s="15">
        <f t="shared" si="218"/>
        <v>42440.371111111104</v>
      </c>
      <c r="T3325" s="15">
        <f t="shared" si="219"/>
        <v>42470.329444444447</v>
      </c>
    </row>
    <row r="3326" spans="1:20" ht="48" x14ac:dyDescent="0.2">
      <c r="A3326">
        <v>455</v>
      </c>
      <c r="B3326" s="9" t="s">
        <v>456</v>
      </c>
      <c r="C3326" s="3" t="s">
        <v>4565</v>
      </c>
      <c r="D3326" s="5">
        <v>65000</v>
      </c>
      <c r="E3326" s="7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>
        <f t="shared" si="216"/>
        <v>0</v>
      </c>
      <c r="P3326">
        <f t="shared" si="217"/>
        <v>22.5</v>
      </c>
      <c r="Q3326" s="11" t="s">
        <v>8321</v>
      </c>
      <c r="R3326" t="s">
        <v>8339</v>
      </c>
      <c r="S3326" s="15">
        <f t="shared" si="218"/>
        <v>40971.002569444441</v>
      </c>
      <c r="T3326" s="15">
        <f t="shared" si="219"/>
        <v>41016.021527777775</v>
      </c>
    </row>
    <row r="3327" spans="1:20" ht="48" x14ac:dyDescent="0.2">
      <c r="A3327">
        <v>2436</v>
      </c>
      <c r="B3327" s="9" t="s">
        <v>2437</v>
      </c>
      <c r="C3327" s="3" t="s">
        <v>6546</v>
      </c>
      <c r="D3327" s="5">
        <v>117000</v>
      </c>
      <c r="E3327" s="7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 t="shared" si="216"/>
        <v>0</v>
      </c>
      <c r="P3327">
        <f t="shared" si="217"/>
        <v>22.5</v>
      </c>
      <c r="Q3327" s="11" t="s">
        <v>8319</v>
      </c>
      <c r="R3327" t="s">
        <v>8345</v>
      </c>
      <c r="S3327" s="15">
        <f t="shared" si="218"/>
        <v>42338.615393518514</v>
      </c>
      <c r="T3327" s="15">
        <f t="shared" si="219"/>
        <v>42398.615393518514</v>
      </c>
    </row>
    <row r="3328" spans="1:20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1" t="s">
        <v>8316</v>
      </c>
      <c r="R3328" t="s">
        <v>8334</v>
      </c>
      <c r="S3328" s="15">
        <f t="shared" si="218"/>
        <v>42396.973807870367</v>
      </c>
      <c r="T3328" s="15">
        <f t="shared" si="219"/>
        <v>42411.973807870367</v>
      </c>
    </row>
    <row r="3329" spans="1:20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6"/>
        <v>4</v>
      </c>
      <c r="P3329">
        <f t="shared" si="217"/>
        <v>10.5</v>
      </c>
      <c r="Q3329" s="11" t="s">
        <v>8319</v>
      </c>
      <c r="R3329" t="s">
        <v>8345</v>
      </c>
      <c r="S3329" s="15">
        <f t="shared" si="218"/>
        <v>42728.827407407407</v>
      </c>
      <c r="T3329" s="15">
        <f t="shared" si="219"/>
        <v>42747.695833333331</v>
      </c>
    </row>
    <row r="3330" spans="1:20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16"/>
        <v>0</v>
      </c>
      <c r="P3330">
        <f t="shared" si="217"/>
        <v>10.5</v>
      </c>
      <c r="Q3330" s="11" t="s">
        <v>8308</v>
      </c>
      <c r="R3330" t="s">
        <v>8318</v>
      </c>
      <c r="S3330" s="15">
        <f t="shared" si="218"/>
        <v>41859.925856481481</v>
      </c>
      <c r="T3330" s="15">
        <f t="shared" si="219"/>
        <v>41889.925856481481</v>
      </c>
    </row>
    <row r="3331" spans="1:20" ht="48" x14ac:dyDescent="0.2">
      <c r="A3331">
        <v>3106</v>
      </c>
      <c r="B3331" s="9" t="s">
        <v>3106</v>
      </c>
      <c r="C3331" s="3" t="s">
        <v>7216</v>
      </c>
      <c r="D3331" s="5">
        <v>1000</v>
      </c>
      <c r="E3331" s="7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>
        <f t="shared" ref="O3331:O3394" si="220">ROUND(E3331/D3331*100,0)</f>
        <v>4</v>
      </c>
      <c r="P3331">
        <f t="shared" ref="P3331:P3394" si="221">IFERROR(ROUND(E3331/L3331,2),0)</f>
        <v>10.25</v>
      </c>
      <c r="Q3331" s="11" t="s">
        <v>8323</v>
      </c>
      <c r="R3331" t="s">
        <v>8324</v>
      </c>
      <c r="S3331" s="15">
        <f t="shared" ref="S3331:S3394" si="222">(((J3331/60)/60)/24)+DATE(1970,1,1)</f>
        <v>42241.429120370376</v>
      </c>
      <c r="T3331" s="15">
        <f t="shared" ref="T3331:T3394" si="223">(((I3331/60)/60)/24)+DATE(1970,1,1)</f>
        <v>42263.916666666672</v>
      </c>
    </row>
    <row r="3332" spans="1:20" ht="48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20"/>
        <v>2</v>
      </c>
      <c r="P3332">
        <f t="shared" si="221"/>
        <v>10.25</v>
      </c>
      <c r="Q3332" s="11" t="s">
        <v>8323</v>
      </c>
      <c r="R3332" t="s">
        <v>8326</v>
      </c>
      <c r="S3332" s="15">
        <f t="shared" si="222"/>
        <v>41883.916678240741</v>
      </c>
      <c r="T3332" s="15">
        <f t="shared" si="223"/>
        <v>41906.916678240741</v>
      </c>
    </row>
    <row r="3333" spans="1:20" ht="32" x14ac:dyDescent="0.2">
      <c r="A3333">
        <v>1101</v>
      </c>
      <c r="B3333" s="9" t="s">
        <v>1102</v>
      </c>
      <c r="C3333" s="3" t="s">
        <v>5211</v>
      </c>
      <c r="D3333" s="5">
        <v>100000</v>
      </c>
      <c r="E3333" s="7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 t="shared" si="220"/>
        <v>0</v>
      </c>
      <c r="P3333">
        <f t="shared" si="221"/>
        <v>6.83</v>
      </c>
      <c r="Q3333" s="11" t="s">
        <v>8316</v>
      </c>
      <c r="R3333" t="s">
        <v>8334</v>
      </c>
      <c r="S3333" s="15">
        <f t="shared" si="222"/>
        <v>42538.77243055556</v>
      </c>
      <c r="T3333" s="15">
        <f t="shared" si="223"/>
        <v>42565.758333333331</v>
      </c>
    </row>
    <row r="3334" spans="1:20" ht="32" x14ac:dyDescent="0.2">
      <c r="A3334">
        <v>154</v>
      </c>
      <c r="B3334" s="9" t="s">
        <v>156</v>
      </c>
      <c r="C3334" s="3" t="s">
        <v>4264</v>
      </c>
      <c r="D3334" s="5">
        <v>1500</v>
      </c>
      <c r="E3334" s="7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>
        <f t="shared" si="220"/>
        <v>3</v>
      </c>
      <c r="P3334">
        <f t="shared" si="221"/>
        <v>13.33</v>
      </c>
      <c r="Q3334" s="11" t="s">
        <v>8321</v>
      </c>
      <c r="R3334" t="s">
        <v>8337</v>
      </c>
      <c r="S3334" s="15">
        <f t="shared" si="222"/>
        <v>42115.547395833331</v>
      </c>
      <c r="T3334" s="15">
        <f t="shared" si="223"/>
        <v>42158.547395833331</v>
      </c>
    </row>
    <row r="3335" spans="1:20" ht="32" x14ac:dyDescent="0.2">
      <c r="A3335">
        <v>3871</v>
      </c>
      <c r="B3335" s="9" t="s">
        <v>3868</v>
      </c>
      <c r="C3335" s="3" t="s">
        <v>7980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>
        <f t="shared" si="220"/>
        <v>3</v>
      </c>
      <c r="P3335">
        <f t="shared" si="221"/>
        <v>13.33</v>
      </c>
      <c r="Q3335" s="11" t="s">
        <v>8323</v>
      </c>
      <c r="R3335" t="s">
        <v>8335</v>
      </c>
      <c r="S3335" s="15">
        <f t="shared" si="222"/>
        <v>42763.780671296292</v>
      </c>
      <c r="T3335" s="15">
        <f t="shared" si="223"/>
        <v>42823.739004629635</v>
      </c>
    </row>
    <row r="3336" spans="1:20" ht="16" x14ac:dyDescent="0.2">
      <c r="A3336">
        <v>2864</v>
      </c>
      <c r="B3336" s="9" t="s">
        <v>2864</v>
      </c>
      <c r="C3336" s="3" t="s">
        <v>6974</v>
      </c>
      <c r="D3336" s="5">
        <v>2500</v>
      </c>
      <c r="E3336" s="7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>
        <f t="shared" si="220"/>
        <v>2</v>
      </c>
      <c r="P3336">
        <f t="shared" si="221"/>
        <v>13.33</v>
      </c>
      <c r="Q3336" s="11" t="s">
        <v>8323</v>
      </c>
      <c r="R3336" t="s">
        <v>8326</v>
      </c>
      <c r="S3336" s="15">
        <f t="shared" si="222"/>
        <v>42172.613506944443</v>
      </c>
      <c r="T3336" s="15">
        <f t="shared" si="223"/>
        <v>42202.554166666669</v>
      </c>
    </row>
    <row r="3337" spans="1:20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0"/>
        <v>1</v>
      </c>
      <c r="P3337">
        <f t="shared" si="221"/>
        <v>20</v>
      </c>
      <c r="Q3337" s="11" t="s">
        <v>8327</v>
      </c>
      <c r="R3337" t="s">
        <v>8350</v>
      </c>
      <c r="S3337" s="15">
        <f t="shared" si="222"/>
        <v>41416.763171296298</v>
      </c>
      <c r="T3337" s="15">
        <f t="shared" si="223"/>
        <v>41455.831944444442</v>
      </c>
    </row>
    <row r="3338" spans="1:20" ht="48" x14ac:dyDescent="0.2">
      <c r="A3338">
        <v>1793</v>
      </c>
      <c r="B3338" s="9" t="s">
        <v>1794</v>
      </c>
      <c r="C3338" s="3" t="s">
        <v>5903</v>
      </c>
      <c r="D3338" s="5">
        <v>3000</v>
      </c>
      <c r="E3338" s="7">
        <v>40</v>
      </c>
      <c r="F3338" t="s">
        <v>8220</v>
      </c>
      <c r="G3338" t="s">
        <v>8225</v>
      </c>
      <c r="H3338" t="s">
        <v>8247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8283</v>
      </c>
      <c r="O3338">
        <f t="shared" si="220"/>
        <v>1</v>
      </c>
      <c r="P3338">
        <f t="shared" si="221"/>
        <v>20</v>
      </c>
      <c r="Q3338" s="11" t="s">
        <v>8313</v>
      </c>
      <c r="R3338" t="s">
        <v>8314</v>
      </c>
      <c r="S3338" s="15">
        <f t="shared" si="222"/>
        <v>41940.89166666667</v>
      </c>
      <c r="T3338" s="15">
        <f t="shared" si="223"/>
        <v>41970.933333333334</v>
      </c>
    </row>
    <row r="3339" spans="1:20" ht="48" x14ac:dyDescent="0.2">
      <c r="A3339">
        <v>4005</v>
      </c>
      <c r="B3339" s="9" t="s">
        <v>4001</v>
      </c>
      <c r="C3339" s="3" t="s">
        <v>8110</v>
      </c>
      <c r="D3339" s="5">
        <v>3000</v>
      </c>
      <c r="E3339" s="7">
        <v>40</v>
      </c>
      <c r="F3339" t="s">
        <v>8220</v>
      </c>
      <c r="G3339" t="s">
        <v>8223</v>
      </c>
      <c r="H3339" t="s">
        <v>8245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8269</v>
      </c>
      <c r="O3339">
        <f t="shared" si="220"/>
        <v>1</v>
      </c>
      <c r="P3339">
        <f t="shared" si="221"/>
        <v>20</v>
      </c>
      <c r="Q3339" s="11" t="s">
        <v>8323</v>
      </c>
      <c r="R3339" t="s">
        <v>8326</v>
      </c>
      <c r="S3339" s="15">
        <f t="shared" si="222"/>
        <v>41872.807696759257</v>
      </c>
      <c r="T3339" s="15">
        <f t="shared" si="223"/>
        <v>41932.807696759257</v>
      </c>
    </row>
    <row r="3340" spans="1:20" ht="48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20"/>
        <v>1</v>
      </c>
      <c r="P3340">
        <f t="shared" si="221"/>
        <v>20</v>
      </c>
      <c r="Q3340" s="11" t="s">
        <v>8327</v>
      </c>
      <c r="R3340" t="s">
        <v>8350</v>
      </c>
      <c r="S3340" s="15">
        <f t="shared" si="222"/>
        <v>41551.798113425924</v>
      </c>
      <c r="T3340" s="15">
        <f t="shared" si="223"/>
        <v>41581.839780092596</v>
      </c>
    </row>
    <row r="3341" spans="1:20" ht="48" x14ac:dyDescent="0.2">
      <c r="A3341">
        <v>1232</v>
      </c>
      <c r="B3341" s="9" t="s">
        <v>1233</v>
      </c>
      <c r="C3341" s="3" t="s">
        <v>5342</v>
      </c>
      <c r="D3341" s="5">
        <v>5000</v>
      </c>
      <c r="E3341" s="7">
        <v>40</v>
      </c>
      <c r="F3341" t="s">
        <v>8219</v>
      </c>
      <c r="G3341" t="s">
        <v>8223</v>
      </c>
      <c r="H3341" t="s">
        <v>8245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8284</v>
      </c>
      <c r="O3341">
        <f t="shared" si="220"/>
        <v>1</v>
      </c>
      <c r="P3341">
        <f t="shared" si="221"/>
        <v>40</v>
      </c>
      <c r="Q3341" s="11" t="s">
        <v>8327</v>
      </c>
      <c r="R3341" t="s">
        <v>8354</v>
      </c>
      <c r="S3341" s="15">
        <f t="shared" si="222"/>
        <v>41506.848032407412</v>
      </c>
      <c r="T3341" s="15">
        <f t="shared" si="223"/>
        <v>41553.848032407412</v>
      </c>
    </row>
    <row r="3342" spans="1:20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0"/>
        <v>1</v>
      </c>
      <c r="P3342">
        <f t="shared" si="221"/>
        <v>13.33</v>
      </c>
      <c r="Q3342" s="11" t="s">
        <v>8319</v>
      </c>
      <c r="R3342" t="s">
        <v>8345</v>
      </c>
      <c r="S3342" s="15">
        <f t="shared" si="222"/>
        <v>41834.138495370367</v>
      </c>
      <c r="T3342" s="15">
        <f t="shared" si="223"/>
        <v>41864.138495370367</v>
      </c>
    </row>
    <row r="3343" spans="1:20" ht="48" x14ac:dyDescent="0.2">
      <c r="A3343">
        <v>1789</v>
      </c>
      <c r="B3343" s="9" t="s">
        <v>1790</v>
      </c>
      <c r="C3343" s="3" t="s">
        <v>5899</v>
      </c>
      <c r="D3343" s="5">
        <v>8000</v>
      </c>
      <c r="E3343" s="7">
        <v>40</v>
      </c>
      <c r="F3343" t="s">
        <v>8220</v>
      </c>
      <c r="G3343" t="s">
        <v>8223</v>
      </c>
      <c r="H3343" t="s">
        <v>8245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8283</v>
      </c>
      <c r="O3343">
        <f t="shared" si="220"/>
        <v>1</v>
      </c>
      <c r="P3343">
        <f t="shared" si="221"/>
        <v>10</v>
      </c>
      <c r="Q3343" s="11" t="s">
        <v>8313</v>
      </c>
      <c r="R3343" t="s">
        <v>8314</v>
      </c>
      <c r="S3343" s="15">
        <f t="shared" si="222"/>
        <v>41956.250034722223</v>
      </c>
      <c r="T3343" s="15">
        <f t="shared" si="223"/>
        <v>42016.250034722223</v>
      </c>
    </row>
    <row r="3344" spans="1:20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0"/>
        <v>0</v>
      </c>
      <c r="P3344">
        <f t="shared" si="221"/>
        <v>13.33</v>
      </c>
      <c r="Q3344" s="11" t="s">
        <v>8323</v>
      </c>
      <c r="R3344" t="s">
        <v>8324</v>
      </c>
      <c r="S3344" s="15">
        <f t="shared" si="222"/>
        <v>41862.761724537035</v>
      </c>
      <c r="T3344" s="15">
        <f t="shared" si="223"/>
        <v>41914.165972222225</v>
      </c>
    </row>
    <row r="3345" spans="1:20" ht="48" x14ac:dyDescent="0.2">
      <c r="A3345">
        <v>148</v>
      </c>
      <c r="B3345" s="9" t="s">
        <v>150</v>
      </c>
      <c r="C3345" s="3" t="s">
        <v>4258</v>
      </c>
      <c r="D3345" s="5">
        <v>50000</v>
      </c>
      <c r="E3345" s="7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>
        <f t="shared" si="220"/>
        <v>0</v>
      </c>
      <c r="P3345">
        <f t="shared" si="221"/>
        <v>20</v>
      </c>
      <c r="Q3345" s="11" t="s">
        <v>8321</v>
      </c>
      <c r="R3345" t="s">
        <v>8337</v>
      </c>
      <c r="S3345" s="15">
        <f t="shared" si="222"/>
        <v>42397.281666666662</v>
      </c>
      <c r="T3345" s="15">
        <f t="shared" si="223"/>
        <v>42427.281666666662</v>
      </c>
    </row>
    <row r="3346" spans="1:20" ht="32" x14ac:dyDescent="0.2">
      <c r="A3346">
        <v>1811</v>
      </c>
      <c r="B3346" s="9" t="s">
        <v>1812</v>
      </c>
      <c r="C3346" s="3" t="s">
        <v>5921</v>
      </c>
      <c r="D3346" s="5">
        <v>54000</v>
      </c>
      <c r="E3346" s="7">
        <v>40</v>
      </c>
      <c r="F3346" t="s">
        <v>8220</v>
      </c>
      <c r="G3346" t="s">
        <v>8223</v>
      </c>
      <c r="H3346" t="s">
        <v>8245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8283</v>
      </c>
      <c r="O3346">
        <f t="shared" si="220"/>
        <v>0</v>
      </c>
      <c r="P3346">
        <f t="shared" si="221"/>
        <v>1.54</v>
      </c>
      <c r="Q3346" s="11" t="s">
        <v>8313</v>
      </c>
      <c r="R3346" t="s">
        <v>8314</v>
      </c>
      <c r="S3346" s="15">
        <f t="shared" si="222"/>
        <v>41876.433680555558</v>
      </c>
      <c r="T3346" s="15">
        <f t="shared" si="223"/>
        <v>41936.166666666664</v>
      </c>
    </row>
    <row r="3347" spans="1:20" ht="48" x14ac:dyDescent="0.2">
      <c r="A3347">
        <v>2903</v>
      </c>
      <c r="B3347" s="9" t="s">
        <v>2903</v>
      </c>
      <c r="C3347" s="3" t="s">
        <v>7013</v>
      </c>
      <c r="D3347" s="5">
        <v>5000</v>
      </c>
      <c r="E3347" s="7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20"/>
        <v>1</v>
      </c>
      <c r="P3347">
        <f t="shared" si="221"/>
        <v>9.75</v>
      </c>
      <c r="Q3347" s="11" t="s">
        <v>8323</v>
      </c>
      <c r="R3347" t="s">
        <v>8326</v>
      </c>
      <c r="S3347" s="15">
        <f t="shared" si="222"/>
        <v>42196.166874999995</v>
      </c>
      <c r="T3347" s="15">
        <f t="shared" si="223"/>
        <v>42256.166874999995</v>
      </c>
    </row>
    <row r="3348" spans="1:20" ht="48" x14ac:dyDescent="0.2">
      <c r="A3348">
        <v>2346</v>
      </c>
      <c r="B3348" s="9" t="s">
        <v>2347</v>
      </c>
      <c r="C3348" s="3" t="s">
        <v>6456</v>
      </c>
      <c r="D3348" s="5">
        <v>60000</v>
      </c>
      <c r="E3348" s="7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20"/>
        <v>0</v>
      </c>
      <c r="P3348">
        <f t="shared" si="221"/>
        <v>13</v>
      </c>
      <c r="Q3348" s="11" t="s">
        <v>8308</v>
      </c>
      <c r="R3348" t="s">
        <v>8342</v>
      </c>
      <c r="S3348" s="15">
        <f t="shared" si="222"/>
        <v>42615.79896990741</v>
      </c>
      <c r="T3348" s="15">
        <f t="shared" si="223"/>
        <v>42660.79896990741</v>
      </c>
    </row>
    <row r="3349" spans="1:20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1" t="s">
        <v>8323</v>
      </c>
      <c r="R3349" t="s">
        <v>8326</v>
      </c>
      <c r="S3349" s="15">
        <f t="shared" si="222"/>
        <v>41975.124340277776</v>
      </c>
      <c r="T3349" s="15">
        <f t="shared" si="223"/>
        <v>42005.124340277776</v>
      </c>
    </row>
    <row r="3350" spans="1:20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1" t="s">
        <v>8323</v>
      </c>
      <c r="R3350" t="s">
        <v>8326</v>
      </c>
      <c r="S3350" s="15">
        <f t="shared" si="222"/>
        <v>42078.34520833334</v>
      </c>
      <c r="T3350" s="15">
        <f t="shared" si="223"/>
        <v>42133.166666666672</v>
      </c>
    </row>
    <row r="3351" spans="1:20" ht="48" x14ac:dyDescent="0.2">
      <c r="A3351">
        <v>2647</v>
      </c>
      <c r="B3351" s="9" t="s">
        <v>2647</v>
      </c>
      <c r="C3351" s="3" t="s">
        <v>6757</v>
      </c>
      <c r="D3351" s="5">
        <v>2500</v>
      </c>
      <c r="E3351" s="7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 t="shared" si="220"/>
        <v>1</v>
      </c>
      <c r="P3351">
        <f t="shared" si="221"/>
        <v>12</v>
      </c>
      <c r="Q3351" s="11" t="s">
        <v>8308</v>
      </c>
      <c r="R3351" t="s">
        <v>8315</v>
      </c>
      <c r="S3351" s="15">
        <f t="shared" si="222"/>
        <v>42200.261793981481</v>
      </c>
      <c r="T3351" s="15">
        <f t="shared" si="223"/>
        <v>42230.261793981481</v>
      </c>
    </row>
    <row r="3352" spans="1:20" ht="32" x14ac:dyDescent="0.2">
      <c r="A3352">
        <v>2761</v>
      </c>
      <c r="B3352" s="9" t="s">
        <v>2761</v>
      </c>
      <c r="C3352" s="3" t="s">
        <v>6871</v>
      </c>
      <c r="D3352" s="5">
        <v>5000</v>
      </c>
      <c r="E3352" s="7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>
        <f t="shared" si="220"/>
        <v>1</v>
      </c>
      <c r="P3352">
        <f t="shared" si="221"/>
        <v>9</v>
      </c>
      <c r="Q3352" s="11" t="s">
        <v>8311</v>
      </c>
      <c r="R3352" t="s">
        <v>8356</v>
      </c>
      <c r="S3352" s="15">
        <f t="shared" si="222"/>
        <v>41247.063576388886</v>
      </c>
      <c r="T3352" s="15">
        <f t="shared" si="223"/>
        <v>41277.063576388886</v>
      </c>
    </row>
    <row r="3353" spans="1:20" ht="48" x14ac:dyDescent="0.2">
      <c r="A3353">
        <v>1873</v>
      </c>
      <c r="B3353" s="9" t="s">
        <v>1874</v>
      </c>
      <c r="C3353" s="3" t="s">
        <v>5983</v>
      </c>
      <c r="D3353" s="5">
        <v>8000</v>
      </c>
      <c r="E3353" s="7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 t="shared" si="220"/>
        <v>0</v>
      </c>
      <c r="P3353">
        <f t="shared" si="221"/>
        <v>18</v>
      </c>
      <c r="Q3353" s="11" t="s">
        <v>8316</v>
      </c>
      <c r="R3353" t="s">
        <v>8344</v>
      </c>
      <c r="S3353" s="15">
        <f t="shared" si="222"/>
        <v>42164.615856481483</v>
      </c>
      <c r="T3353" s="15">
        <f t="shared" si="223"/>
        <v>42193.697916666672</v>
      </c>
    </row>
    <row r="3354" spans="1:20" ht="48" x14ac:dyDescent="0.2">
      <c r="A3354">
        <v>2683</v>
      </c>
      <c r="B3354" s="9" t="s">
        <v>2683</v>
      </c>
      <c r="C3354" s="3" t="s">
        <v>6793</v>
      </c>
      <c r="D3354" s="5">
        <v>15000</v>
      </c>
      <c r="E3354" s="7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>
        <f t="shared" si="220"/>
        <v>0</v>
      </c>
      <c r="P3354">
        <f t="shared" si="221"/>
        <v>12</v>
      </c>
      <c r="Q3354" s="11" t="s">
        <v>8319</v>
      </c>
      <c r="R3354" t="s">
        <v>8345</v>
      </c>
      <c r="S3354" s="15">
        <f t="shared" si="222"/>
        <v>42034.75509259259</v>
      </c>
      <c r="T3354" s="15">
        <f t="shared" si="223"/>
        <v>42064.75509259259</v>
      </c>
    </row>
    <row r="3355" spans="1:20" ht="32" x14ac:dyDescent="0.2">
      <c r="A3355">
        <v>1558</v>
      </c>
      <c r="B3355" s="9" t="s">
        <v>1559</v>
      </c>
      <c r="C3355" s="3" t="s">
        <v>5668</v>
      </c>
      <c r="D3355" s="5">
        <v>750</v>
      </c>
      <c r="E3355" s="7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>
        <f t="shared" si="220"/>
        <v>5</v>
      </c>
      <c r="P3355">
        <f t="shared" si="221"/>
        <v>11.67</v>
      </c>
      <c r="Q3355" s="11" t="s">
        <v>8313</v>
      </c>
      <c r="R3355" t="s">
        <v>8355</v>
      </c>
      <c r="S3355" s="15">
        <f t="shared" si="222"/>
        <v>42185.397673611107</v>
      </c>
      <c r="T3355" s="15">
        <f t="shared" si="223"/>
        <v>42244.508333333331</v>
      </c>
    </row>
    <row r="3356" spans="1:20" ht="32" x14ac:dyDescent="0.2">
      <c r="A3356">
        <v>2859</v>
      </c>
      <c r="B3356" s="9" t="s">
        <v>2859</v>
      </c>
      <c r="C3356" s="3" t="s">
        <v>6969</v>
      </c>
      <c r="D3356" s="5">
        <v>2000</v>
      </c>
      <c r="E3356" s="7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>
        <f t="shared" si="220"/>
        <v>2</v>
      </c>
      <c r="P3356">
        <f t="shared" si="221"/>
        <v>35</v>
      </c>
      <c r="Q3356" s="11" t="s">
        <v>8323</v>
      </c>
      <c r="R3356" t="s">
        <v>8326</v>
      </c>
      <c r="S3356" s="15">
        <f t="shared" si="222"/>
        <v>42233.362314814818</v>
      </c>
      <c r="T3356" s="15">
        <f t="shared" si="223"/>
        <v>42293.362314814818</v>
      </c>
    </row>
    <row r="3357" spans="1:20" ht="48" x14ac:dyDescent="0.2">
      <c r="A3357">
        <v>3887</v>
      </c>
      <c r="B3357" s="9" t="s">
        <v>3884</v>
      </c>
      <c r="C3357" s="3" t="s">
        <v>7995</v>
      </c>
      <c r="D3357" s="5">
        <v>2000</v>
      </c>
      <c r="E3357" s="7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>
        <f t="shared" si="220"/>
        <v>2</v>
      </c>
      <c r="P3357">
        <f t="shared" si="221"/>
        <v>17.5</v>
      </c>
      <c r="Q3357" s="11" t="s">
        <v>8323</v>
      </c>
      <c r="R3357" t="s">
        <v>8335</v>
      </c>
      <c r="S3357" s="15">
        <f t="shared" si="222"/>
        <v>42079.857974537037</v>
      </c>
      <c r="T3357" s="15">
        <f t="shared" si="223"/>
        <v>42125.916666666672</v>
      </c>
    </row>
    <row r="3358" spans="1:20" ht="48" x14ac:dyDescent="0.2">
      <c r="A3358">
        <v>1719</v>
      </c>
      <c r="B3358" s="9" t="s">
        <v>1720</v>
      </c>
      <c r="C3358" s="3" t="s">
        <v>5829</v>
      </c>
      <c r="D3358" s="5">
        <v>4000</v>
      </c>
      <c r="E3358" s="7">
        <v>35</v>
      </c>
      <c r="F3358" t="s">
        <v>8220</v>
      </c>
      <c r="G3358" t="s">
        <v>8223</v>
      </c>
      <c r="H3358" t="s">
        <v>8245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8291</v>
      </c>
      <c r="O3358">
        <f t="shared" si="220"/>
        <v>1</v>
      </c>
      <c r="P3358">
        <f t="shared" si="221"/>
        <v>11.67</v>
      </c>
      <c r="Q3358" s="11" t="s">
        <v>8327</v>
      </c>
      <c r="R3358" t="s">
        <v>8330</v>
      </c>
      <c r="S3358" s="15">
        <f t="shared" si="222"/>
        <v>41869.534618055557</v>
      </c>
      <c r="T3358" s="15">
        <f t="shared" si="223"/>
        <v>41899.534618055557</v>
      </c>
    </row>
    <row r="3359" spans="1:20" ht="48" x14ac:dyDescent="0.2">
      <c r="A3359">
        <v>550</v>
      </c>
      <c r="B3359" s="9" t="s">
        <v>551</v>
      </c>
      <c r="C3359" s="3" t="s">
        <v>4660</v>
      </c>
      <c r="D3359" s="5">
        <v>5000</v>
      </c>
      <c r="E3359" s="7">
        <v>35</v>
      </c>
      <c r="F3359" t="s">
        <v>8220</v>
      </c>
      <c r="G3359" t="s">
        <v>8228</v>
      </c>
      <c r="H3359" t="s">
        <v>8250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8270</v>
      </c>
      <c r="O3359">
        <f t="shared" si="220"/>
        <v>1</v>
      </c>
      <c r="P3359">
        <f t="shared" si="221"/>
        <v>8.75</v>
      </c>
      <c r="Q3359" s="11" t="s">
        <v>8308</v>
      </c>
      <c r="R3359" t="s">
        <v>8342</v>
      </c>
      <c r="S3359" s="15">
        <f t="shared" si="222"/>
        <v>42753.678761574076</v>
      </c>
      <c r="T3359" s="15">
        <f t="shared" si="223"/>
        <v>42766.208333333328</v>
      </c>
    </row>
    <row r="3360" spans="1:20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1" t="s">
        <v>8327</v>
      </c>
      <c r="R3360" t="s">
        <v>8330</v>
      </c>
      <c r="S3360" s="15">
        <f t="shared" si="222"/>
        <v>41912.932430555556</v>
      </c>
      <c r="T3360" s="15">
        <f t="shared" si="223"/>
        <v>41942.932430555556</v>
      </c>
    </row>
    <row r="3361" spans="1:21" ht="48" x14ac:dyDescent="0.2">
      <c r="A3361">
        <v>1158</v>
      </c>
      <c r="B3361" s="9" t="s">
        <v>1159</v>
      </c>
      <c r="C3361" s="3" t="s">
        <v>5268</v>
      </c>
      <c r="D3361" s="5">
        <v>7500</v>
      </c>
      <c r="E3361" s="7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>
        <f t="shared" si="220"/>
        <v>0</v>
      </c>
      <c r="P3361">
        <f t="shared" si="221"/>
        <v>11.67</v>
      </c>
      <c r="Q3361" s="11" t="s">
        <v>8319</v>
      </c>
      <c r="R3361" t="s">
        <v>8345</v>
      </c>
      <c r="S3361" s="15">
        <f t="shared" si="222"/>
        <v>41952.09175925926</v>
      </c>
      <c r="T3361" s="15">
        <f t="shared" si="223"/>
        <v>41982.09175925926</v>
      </c>
    </row>
    <row r="3362" spans="1:21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0"/>
        <v>0</v>
      </c>
      <c r="P3362">
        <f t="shared" si="221"/>
        <v>8.75</v>
      </c>
      <c r="Q3362" s="11" t="s">
        <v>8311</v>
      </c>
      <c r="R3362" t="s">
        <v>8356</v>
      </c>
      <c r="S3362" s="15">
        <f t="shared" si="222"/>
        <v>41911.657430555555</v>
      </c>
      <c r="T3362" s="15">
        <f t="shared" si="223"/>
        <v>41932.088194444441</v>
      </c>
    </row>
    <row r="3363" spans="1:21" ht="32" x14ac:dyDescent="0.2">
      <c r="A3363">
        <v>3792</v>
      </c>
      <c r="B3363" s="9" t="s">
        <v>3789</v>
      </c>
      <c r="C3363" s="3" t="s">
        <v>7902</v>
      </c>
      <c r="D3363" s="5">
        <v>12500</v>
      </c>
      <c r="E3363" s="7">
        <v>35</v>
      </c>
      <c r="F3363" t="s">
        <v>8220</v>
      </c>
      <c r="G3363" t="s">
        <v>8223</v>
      </c>
      <c r="H3363" t="s">
        <v>8245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8303</v>
      </c>
      <c r="O3363">
        <f t="shared" si="220"/>
        <v>0</v>
      </c>
      <c r="P3363">
        <f t="shared" si="221"/>
        <v>17.5</v>
      </c>
      <c r="Q3363" s="11" t="s">
        <v>8323</v>
      </c>
      <c r="R3363" t="s">
        <v>8335</v>
      </c>
      <c r="S3363" s="15">
        <f t="shared" si="222"/>
        <v>42170.447013888886</v>
      </c>
      <c r="T3363" s="15">
        <f t="shared" si="223"/>
        <v>42200.447013888886</v>
      </c>
    </row>
    <row r="3364" spans="1:21" ht="48" x14ac:dyDescent="0.2">
      <c r="A3364">
        <v>1162</v>
      </c>
      <c r="B3364" s="9" t="s">
        <v>1163</v>
      </c>
      <c r="C3364" s="3" t="s">
        <v>5272</v>
      </c>
      <c r="D3364" s="5">
        <v>60000</v>
      </c>
      <c r="E3364" s="7">
        <v>35</v>
      </c>
      <c r="F3364" t="s">
        <v>8220</v>
      </c>
      <c r="G3364" t="s">
        <v>8223</v>
      </c>
      <c r="H3364" t="s">
        <v>8245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8282</v>
      </c>
      <c r="O3364">
        <f t="shared" si="220"/>
        <v>0</v>
      </c>
      <c r="P3364">
        <f t="shared" si="221"/>
        <v>17.5</v>
      </c>
      <c r="Q3364" s="11" t="s">
        <v>8319</v>
      </c>
      <c r="R3364" t="s">
        <v>8345</v>
      </c>
      <c r="S3364" s="15">
        <f t="shared" si="222"/>
        <v>41876.683611111112</v>
      </c>
      <c r="T3364" s="15">
        <f t="shared" si="223"/>
        <v>41907.683611111112</v>
      </c>
    </row>
    <row r="3365" spans="1:21" ht="32" x14ac:dyDescent="0.2">
      <c r="A3365">
        <v>2691</v>
      </c>
      <c r="B3365" s="9" t="s">
        <v>2691</v>
      </c>
      <c r="C3365" s="3" t="s">
        <v>6801</v>
      </c>
      <c r="D3365" s="5">
        <v>65000</v>
      </c>
      <c r="E3365" s="7">
        <v>35</v>
      </c>
      <c r="F3365" t="s">
        <v>8220</v>
      </c>
      <c r="G3365" t="s">
        <v>8228</v>
      </c>
      <c r="H3365" t="s">
        <v>8250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8282</v>
      </c>
      <c r="O3365">
        <f t="shared" si="220"/>
        <v>0</v>
      </c>
      <c r="P3365">
        <f t="shared" si="221"/>
        <v>17.5</v>
      </c>
      <c r="Q3365" s="11" t="s">
        <v>8319</v>
      </c>
      <c r="R3365" t="s">
        <v>8345</v>
      </c>
      <c r="S3365" s="15">
        <f t="shared" si="222"/>
        <v>42089.724039351851</v>
      </c>
      <c r="T3365" s="15">
        <f t="shared" si="223"/>
        <v>42134.724039351851</v>
      </c>
    </row>
    <row r="3366" spans="1:21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1" t="s">
        <v>8323</v>
      </c>
      <c r="R3366" t="s">
        <v>8326</v>
      </c>
      <c r="S3366" s="15">
        <f t="shared" si="222"/>
        <v>42718.963599537034</v>
      </c>
      <c r="T3366" s="15">
        <f t="shared" si="223"/>
        <v>42748.961805555555</v>
      </c>
    </row>
    <row r="3367" spans="1:21" ht="48" x14ac:dyDescent="0.2">
      <c r="A3367">
        <v>2767</v>
      </c>
      <c r="B3367" s="9" t="s">
        <v>2767</v>
      </c>
      <c r="C3367" s="3" t="s">
        <v>6877</v>
      </c>
      <c r="D3367" s="5">
        <v>4000</v>
      </c>
      <c r="E3367" s="7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>
        <f t="shared" si="220"/>
        <v>1</v>
      </c>
      <c r="P3367">
        <f t="shared" si="221"/>
        <v>11.33</v>
      </c>
      <c r="Q3367" s="11" t="s">
        <v>8311</v>
      </c>
      <c r="R3367" t="s">
        <v>8356</v>
      </c>
      <c r="S3367" s="15">
        <f t="shared" si="222"/>
        <v>42172.958912037036</v>
      </c>
      <c r="T3367" s="15">
        <f t="shared" si="223"/>
        <v>42232.958912037036</v>
      </c>
    </row>
    <row r="3368" spans="1:21" ht="32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20"/>
        <v>1</v>
      </c>
      <c r="P3368">
        <f t="shared" si="221"/>
        <v>34</v>
      </c>
      <c r="Q3368" s="11" t="s">
        <v>8327</v>
      </c>
      <c r="R3368" t="s">
        <v>8330</v>
      </c>
      <c r="S3368" s="15">
        <f t="shared" si="222"/>
        <v>42341.59129629629</v>
      </c>
      <c r="T3368" s="15">
        <f t="shared" si="223"/>
        <v>42387.541666666672</v>
      </c>
    </row>
    <row r="3369" spans="1:21" ht="48" x14ac:dyDescent="0.2">
      <c r="A3369">
        <v>2153</v>
      </c>
      <c r="B3369" s="9" t="s">
        <v>2154</v>
      </c>
      <c r="C3369" s="3" t="s">
        <v>6263</v>
      </c>
      <c r="D3369" s="5">
        <v>372625</v>
      </c>
      <c r="E3369" s="7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 t="shared" si="220"/>
        <v>0</v>
      </c>
      <c r="P3369">
        <f t="shared" si="221"/>
        <v>8.5</v>
      </c>
      <c r="Q3369" s="11" t="s">
        <v>8316</v>
      </c>
      <c r="R3369" t="s">
        <v>8334</v>
      </c>
      <c r="S3369" s="15">
        <f t="shared" si="222"/>
        <v>41974.911087962959</v>
      </c>
      <c r="T3369" s="15">
        <f t="shared" si="223"/>
        <v>42014.332638888889</v>
      </c>
    </row>
    <row r="3370" spans="1:21" ht="48" x14ac:dyDescent="0.2">
      <c r="A3370">
        <v>4090</v>
      </c>
      <c r="B3370" s="9" t="s">
        <v>4086</v>
      </c>
      <c r="C3370" s="3" t="s">
        <v>8193</v>
      </c>
      <c r="D3370" s="5">
        <v>1000</v>
      </c>
      <c r="E3370" s="7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>
        <f t="shared" si="220"/>
        <v>3</v>
      </c>
      <c r="P3370">
        <f t="shared" si="221"/>
        <v>10.67</v>
      </c>
      <c r="Q3370" s="11" t="s">
        <v>8323</v>
      </c>
      <c r="R3370" t="s">
        <v>8326</v>
      </c>
      <c r="S3370" s="15">
        <f t="shared" si="222"/>
        <v>42209.67288194444</v>
      </c>
      <c r="T3370" s="15">
        <f t="shared" si="223"/>
        <v>42223.625</v>
      </c>
    </row>
    <row r="3371" spans="1:21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1" t="s">
        <v>8323</v>
      </c>
      <c r="R3371" t="s">
        <v>8326</v>
      </c>
      <c r="S3371" s="15">
        <f t="shared" si="222"/>
        <v>42230.08116898148</v>
      </c>
      <c r="T3371" s="15">
        <f t="shared" si="223"/>
        <v>42245.08116898148</v>
      </c>
    </row>
    <row r="3372" spans="1:21" ht="48" x14ac:dyDescent="0.2">
      <c r="A3372">
        <v>773</v>
      </c>
      <c r="B3372" s="9" t="s">
        <v>774</v>
      </c>
      <c r="C3372" s="3" t="s">
        <v>4883</v>
      </c>
      <c r="D3372" s="5">
        <v>3759</v>
      </c>
      <c r="E3372" s="7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 t="shared" si="220"/>
        <v>1</v>
      </c>
      <c r="P3372">
        <f t="shared" si="221"/>
        <v>16</v>
      </c>
      <c r="Q3372" s="11" t="s">
        <v>8311</v>
      </c>
      <c r="R3372" t="s">
        <v>8352</v>
      </c>
      <c r="S3372" s="15">
        <f t="shared" si="222"/>
        <v>42100.735937499994</v>
      </c>
      <c r="T3372" s="15">
        <f t="shared" si="223"/>
        <v>42134.959027777775</v>
      </c>
    </row>
    <row r="3373" spans="1:21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0"/>
        <v>0</v>
      </c>
      <c r="P3373">
        <f t="shared" si="221"/>
        <v>10.33</v>
      </c>
      <c r="Q3373" s="11" t="s">
        <v>8321</v>
      </c>
      <c r="R3373" t="s">
        <v>8339</v>
      </c>
      <c r="S3373" s="15">
        <f t="shared" si="222"/>
        <v>41799.830613425926</v>
      </c>
      <c r="T3373" s="15">
        <f t="shared" si="223"/>
        <v>41823.125</v>
      </c>
    </row>
    <row r="3374" spans="1:21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0"/>
        <v>0</v>
      </c>
      <c r="P3374">
        <f t="shared" si="221"/>
        <v>15.5</v>
      </c>
      <c r="Q3374" s="11" t="s">
        <v>8308</v>
      </c>
      <c r="R3374" t="s">
        <v>8342</v>
      </c>
      <c r="S3374" s="15">
        <f t="shared" si="222"/>
        <v>42047.812523148154</v>
      </c>
      <c r="T3374" s="15">
        <f t="shared" si="223"/>
        <v>42071.636111111111</v>
      </c>
    </row>
    <row r="3375" spans="1:21" ht="48" x14ac:dyDescent="0.2">
      <c r="A3375">
        <v>1755</v>
      </c>
      <c r="B3375" s="9" t="s">
        <v>1756</v>
      </c>
      <c r="C3375" s="3" t="s">
        <v>5865</v>
      </c>
      <c r="D3375" s="5">
        <v>25</v>
      </c>
      <c r="E3375" s="7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 t="shared" si="220"/>
        <v>120</v>
      </c>
      <c r="P3375">
        <f t="shared" si="221"/>
        <v>7.5</v>
      </c>
      <c r="Q3375" s="11" t="s">
        <v>8313</v>
      </c>
      <c r="R3375" t="s">
        <v>8314</v>
      </c>
      <c r="S3375" s="15">
        <f t="shared" si="222"/>
        <v>42252.788900462961</v>
      </c>
      <c r="T3375" s="15">
        <f t="shared" si="223"/>
        <v>42282.788900462961</v>
      </c>
    </row>
    <row r="3376" spans="1:21" ht="48" x14ac:dyDescent="0.2">
      <c r="A3376">
        <v>3647</v>
      </c>
      <c r="B3376" s="9" t="s">
        <v>3645</v>
      </c>
      <c r="C3376" s="3" t="s">
        <v>7757</v>
      </c>
      <c r="D3376" s="5">
        <v>500</v>
      </c>
      <c r="E3376" s="7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>
        <f t="shared" si="220"/>
        <v>6</v>
      </c>
      <c r="P3376">
        <f t="shared" si="221"/>
        <v>15</v>
      </c>
      <c r="Q3376" s="11" t="s">
        <v>8323</v>
      </c>
      <c r="R3376" t="s">
        <v>8335</v>
      </c>
      <c r="S3376" s="15">
        <f t="shared" si="222"/>
        <v>42598.749155092592</v>
      </c>
      <c r="T3376" s="15">
        <f t="shared" si="223"/>
        <v>42643.749155092592</v>
      </c>
      <c r="U3376">
        <f>YEAR(S3376)</f>
        <v>2016</v>
      </c>
    </row>
    <row r="3377" spans="1:20" ht="48" x14ac:dyDescent="0.2">
      <c r="A3377">
        <v>2844</v>
      </c>
      <c r="B3377" s="9" t="s">
        <v>2844</v>
      </c>
      <c r="C3377" s="3" t="s">
        <v>6954</v>
      </c>
      <c r="D3377" s="5">
        <v>550</v>
      </c>
      <c r="E3377" s="7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>
        <f t="shared" si="220"/>
        <v>5</v>
      </c>
      <c r="P3377">
        <f t="shared" si="221"/>
        <v>30</v>
      </c>
      <c r="Q3377" s="11" t="s">
        <v>8323</v>
      </c>
      <c r="R3377" t="s">
        <v>8326</v>
      </c>
      <c r="S3377" s="15">
        <f t="shared" si="222"/>
        <v>42709.546064814815</v>
      </c>
      <c r="T3377" s="15">
        <f t="shared" si="223"/>
        <v>42739.546064814815</v>
      </c>
    </row>
    <row r="3378" spans="1:20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0"/>
        <v>1</v>
      </c>
      <c r="P3378">
        <f t="shared" si="221"/>
        <v>15</v>
      </c>
      <c r="Q3378" s="11" t="s">
        <v>8327</v>
      </c>
      <c r="R3378" t="s">
        <v>8350</v>
      </c>
      <c r="S3378" s="15">
        <f t="shared" si="222"/>
        <v>41194.109340277777</v>
      </c>
      <c r="T3378" s="15">
        <f t="shared" si="223"/>
        <v>41254.151006944441</v>
      </c>
    </row>
    <row r="3379" spans="1:20" ht="48" x14ac:dyDescent="0.2">
      <c r="A3379">
        <v>881</v>
      </c>
      <c r="B3379" s="9" t="s">
        <v>882</v>
      </c>
      <c r="C3379" s="3" t="s">
        <v>4991</v>
      </c>
      <c r="D3379" s="5">
        <v>3750</v>
      </c>
      <c r="E3379" s="7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 t="shared" si="220"/>
        <v>1</v>
      </c>
      <c r="P3379">
        <f t="shared" si="221"/>
        <v>30</v>
      </c>
      <c r="Q3379" s="11" t="s">
        <v>8327</v>
      </c>
      <c r="R3379" t="s">
        <v>8328</v>
      </c>
      <c r="S3379" s="15">
        <f t="shared" si="222"/>
        <v>40877.25099537037</v>
      </c>
      <c r="T3379" s="15">
        <f t="shared" si="223"/>
        <v>40922.25099537037</v>
      </c>
    </row>
    <row r="3380" spans="1:20" ht="48" x14ac:dyDescent="0.2">
      <c r="A3380">
        <v>1492</v>
      </c>
      <c r="B3380" s="9" t="s">
        <v>1493</v>
      </c>
      <c r="C3380" s="3" t="s">
        <v>5602</v>
      </c>
      <c r="D3380" s="5">
        <v>4000</v>
      </c>
      <c r="E3380" s="7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8273</v>
      </c>
      <c r="O3380">
        <f t="shared" si="220"/>
        <v>1</v>
      </c>
      <c r="P3380">
        <f t="shared" si="221"/>
        <v>15</v>
      </c>
      <c r="Q3380" s="11" t="s">
        <v>8311</v>
      </c>
      <c r="R3380" t="s">
        <v>8352</v>
      </c>
      <c r="S3380" s="15">
        <f t="shared" si="222"/>
        <v>40682.884791666671</v>
      </c>
      <c r="T3380" s="15">
        <f t="shared" si="223"/>
        <v>40712.884791666671</v>
      </c>
    </row>
    <row r="3381" spans="1:20" ht="16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20"/>
        <v>1</v>
      </c>
      <c r="P3381">
        <f t="shared" si="221"/>
        <v>10</v>
      </c>
      <c r="Q3381" s="11" t="s">
        <v>8321</v>
      </c>
      <c r="R3381" t="s">
        <v>8339</v>
      </c>
      <c r="S3381" s="15">
        <f t="shared" si="222"/>
        <v>41945.037789351853</v>
      </c>
      <c r="T3381" s="15">
        <f t="shared" si="223"/>
        <v>41998.208333333328</v>
      </c>
    </row>
    <row r="3382" spans="1:20" ht="48" x14ac:dyDescent="0.2">
      <c r="A3382">
        <v>917</v>
      </c>
      <c r="B3382" s="9" t="s">
        <v>918</v>
      </c>
      <c r="C3382" s="3" t="s">
        <v>5027</v>
      </c>
      <c r="D3382" s="5">
        <v>5000</v>
      </c>
      <c r="E3382" s="7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8276</v>
      </c>
      <c r="O3382">
        <f t="shared" si="220"/>
        <v>1</v>
      </c>
      <c r="P3382">
        <f t="shared" si="221"/>
        <v>30</v>
      </c>
      <c r="Q3382" s="11" t="s">
        <v>8327</v>
      </c>
      <c r="R3382" t="s">
        <v>8350</v>
      </c>
      <c r="S3382" s="15">
        <f t="shared" si="222"/>
        <v>41802.94363425926</v>
      </c>
      <c r="T3382" s="15">
        <f t="shared" si="223"/>
        <v>41834.104166666664</v>
      </c>
    </row>
    <row r="3383" spans="1:20" ht="48" x14ac:dyDescent="0.2">
      <c r="A3383">
        <v>2506</v>
      </c>
      <c r="B3383" s="9" t="s">
        <v>2506</v>
      </c>
      <c r="C3383" s="3" t="s">
        <v>6616</v>
      </c>
      <c r="D3383" s="5">
        <v>5000</v>
      </c>
      <c r="E3383" s="7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>
        <f t="shared" si="220"/>
        <v>1</v>
      </c>
      <c r="P3383">
        <f t="shared" si="221"/>
        <v>15</v>
      </c>
      <c r="Q3383" s="11" t="s">
        <v>8319</v>
      </c>
      <c r="R3383" t="s">
        <v>8357</v>
      </c>
      <c r="S3383" s="15">
        <f t="shared" si="222"/>
        <v>42258.297094907408</v>
      </c>
      <c r="T3383" s="15">
        <f t="shared" si="223"/>
        <v>42280.875</v>
      </c>
    </row>
    <row r="3384" spans="1:20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0"/>
        <v>0</v>
      </c>
      <c r="P3384">
        <f t="shared" si="221"/>
        <v>15</v>
      </c>
      <c r="Q3384" s="11" t="s">
        <v>8319</v>
      </c>
      <c r="R3384" t="s">
        <v>8345</v>
      </c>
      <c r="S3384" s="15">
        <f t="shared" si="222"/>
        <v>41919.140706018516</v>
      </c>
      <c r="T3384" s="15">
        <f t="shared" si="223"/>
        <v>41949.182372685187</v>
      </c>
    </row>
    <row r="3385" spans="1:20" ht="48" x14ac:dyDescent="0.2">
      <c r="A3385">
        <v>2389</v>
      </c>
      <c r="B3385" s="9" t="s">
        <v>2390</v>
      </c>
      <c r="C3385" s="3" t="s">
        <v>6499</v>
      </c>
      <c r="D3385" s="5">
        <v>16000</v>
      </c>
      <c r="E3385" s="7">
        <v>30</v>
      </c>
      <c r="F3385" t="s">
        <v>8219</v>
      </c>
      <c r="G3385" t="s">
        <v>8229</v>
      </c>
      <c r="H3385" t="s">
        <v>8248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8270</v>
      </c>
      <c r="O3385">
        <f t="shared" si="220"/>
        <v>0</v>
      </c>
      <c r="P3385">
        <f t="shared" si="221"/>
        <v>30</v>
      </c>
      <c r="Q3385" s="11" t="s">
        <v>8308</v>
      </c>
      <c r="R3385" t="s">
        <v>8342</v>
      </c>
      <c r="S3385" s="15">
        <f t="shared" si="222"/>
        <v>42179.653379629628</v>
      </c>
      <c r="T3385" s="15">
        <f t="shared" si="223"/>
        <v>42210.915972222225</v>
      </c>
    </row>
    <row r="3386" spans="1:20" ht="48" x14ac:dyDescent="0.2">
      <c r="A3386">
        <v>1173</v>
      </c>
      <c r="B3386" s="9" t="s">
        <v>1174</v>
      </c>
      <c r="C3386" s="3" t="s">
        <v>5283</v>
      </c>
      <c r="D3386" s="5">
        <v>125000</v>
      </c>
      <c r="E3386" s="7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>
        <f t="shared" si="220"/>
        <v>0</v>
      </c>
      <c r="P3386">
        <f t="shared" si="221"/>
        <v>30</v>
      </c>
      <c r="Q3386" s="11" t="s">
        <v>8319</v>
      </c>
      <c r="R3386" t="s">
        <v>8345</v>
      </c>
      <c r="S3386" s="15">
        <f t="shared" si="222"/>
        <v>42184.185844907406</v>
      </c>
      <c r="T3386" s="15">
        <f t="shared" si="223"/>
        <v>42219.185844907406</v>
      </c>
    </row>
    <row r="3387" spans="1:20" ht="32" x14ac:dyDescent="0.2">
      <c r="A3387">
        <v>152</v>
      </c>
      <c r="B3387" s="9" t="s">
        <v>154</v>
      </c>
      <c r="C3387" s="3" t="s">
        <v>4262</v>
      </c>
      <c r="D3387" s="5">
        <v>380000</v>
      </c>
      <c r="E3387" s="7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8265</v>
      </c>
      <c r="O3387">
        <f t="shared" si="220"/>
        <v>0</v>
      </c>
      <c r="P3387">
        <f t="shared" si="221"/>
        <v>15</v>
      </c>
      <c r="Q3387" s="11" t="s">
        <v>8321</v>
      </c>
      <c r="R3387" t="s">
        <v>8337</v>
      </c>
      <c r="S3387" s="15">
        <f t="shared" si="222"/>
        <v>41875.077546296299</v>
      </c>
      <c r="T3387" s="15">
        <f t="shared" si="223"/>
        <v>41905.077546296299</v>
      </c>
    </row>
    <row r="3388" spans="1:20" ht="48" x14ac:dyDescent="0.2">
      <c r="A3388">
        <v>2536</v>
      </c>
      <c r="B3388" s="9" t="s">
        <v>2536</v>
      </c>
      <c r="C3388" s="3" t="s">
        <v>6646</v>
      </c>
      <c r="D3388" s="5">
        <v>25</v>
      </c>
      <c r="E3388" s="7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 t="shared" si="220"/>
        <v>116</v>
      </c>
      <c r="P3388">
        <f t="shared" si="221"/>
        <v>7.25</v>
      </c>
      <c r="Q3388" s="11" t="s">
        <v>8327</v>
      </c>
      <c r="R3388" t="s">
        <v>8341</v>
      </c>
      <c r="S3388" s="15">
        <f t="shared" si="222"/>
        <v>41464.106087962966</v>
      </c>
      <c r="T3388" s="15">
        <f t="shared" si="223"/>
        <v>41485.106087962966</v>
      </c>
    </row>
    <row r="3389" spans="1:20" ht="48" x14ac:dyDescent="0.2">
      <c r="A3389">
        <v>4019</v>
      </c>
      <c r="B3389" s="9" t="s">
        <v>4015</v>
      </c>
      <c r="C3389" s="3" t="s">
        <v>8124</v>
      </c>
      <c r="D3389" s="5">
        <v>3500</v>
      </c>
      <c r="E3389" s="7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>
        <f t="shared" si="220"/>
        <v>1</v>
      </c>
      <c r="P3389">
        <f t="shared" si="221"/>
        <v>7.25</v>
      </c>
      <c r="Q3389" s="11" t="s">
        <v>8323</v>
      </c>
      <c r="R3389" t="s">
        <v>8326</v>
      </c>
      <c r="S3389" s="15">
        <f t="shared" si="222"/>
        <v>42417.675879629634</v>
      </c>
      <c r="T3389" s="15">
        <f t="shared" si="223"/>
        <v>42475.686111111107</v>
      </c>
    </row>
    <row r="3390" spans="1:20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0"/>
        <v>0</v>
      </c>
      <c r="P3390">
        <f t="shared" si="221"/>
        <v>29</v>
      </c>
      <c r="Q3390" s="11" t="s">
        <v>8323</v>
      </c>
      <c r="R3390" t="s">
        <v>8326</v>
      </c>
      <c r="S3390" s="15">
        <f t="shared" si="222"/>
        <v>42359.725243055553</v>
      </c>
      <c r="T3390" s="15">
        <f t="shared" si="223"/>
        <v>42389.725243055553</v>
      </c>
    </row>
    <row r="3391" spans="1:20" ht="48" x14ac:dyDescent="0.2">
      <c r="A3391">
        <v>1121</v>
      </c>
      <c r="B3391" s="9" t="s">
        <v>1122</v>
      </c>
      <c r="C3391" s="3" t="s">
        <v>5231</v>
      </c>
      <c r="D3391" s="5">
        <v>250000</v>
      </c>
      <c r="E3391" s="7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>
        <f t="shared" si="220"/>
        <v>0</v>
      </c>
      <c r="P3391">
        <f t="shared" si="221"/>
        <v>5.8</v>
      </c>
      <c r="Q3391" s="11" t="s">
        <v>8316</v>
      </c>
      <c r="R3391" t="s">
        <v>8334</v>
      </c>
      <c r="S3391" s="15">
        <f t="shared" si="222"/>
        <v>42412.934212962966</v>
      </c>
      <c r="T3391" s="15">
        <f t="shared" si="223"/>
        <v>42442.892546296294</v>
      </c>
    </row>
    <row r="3392" spans="1:20" ht="32" x14ac:dyDescent="0.2">
      <c r="A3392">
        <v>1579</v>
      </c>
      <c r="B3392" s="9" t="s">
        <v>1580</v>
      </c>
      <c r="C3392" s="3" t="s">
        <v>5689</v>
      </c>
      <c r="D3392" s="5">
        <v>3333</v>
      </c>
      <c r="E3392" s="7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>
        <f t="shared" si="220"/>
        <v>1</v>
      </c>
      <c r="P3392">
        <f t="shared" si="221"/>
        <v>14</v>
      </c>
      <c r="Q3392" s="11" t="s">
        <v>8311</v>
      </c>
      <c r="R3392" t="s">
        <v>8349</v>
      </c>
      <c r="S3392" s="15">
        <f t="shared" si="222"/>
        <v>41481.996423611112</v>
      </c>
      <c r="T3392" s="15">
        <f t="shared" si="223"/>
        <v>41514.996423611112</v>
      </c>
    </row>
    <row r="3393" spans="1:20" ht="48" x14ac:dyDescent="0.2">
      <c r="A3393">
        <v>1312</v>
      </c>
      <c r="B3393" s="9" t="s">
        <v>1313</v>
      </c>
      <c r="C3393" s="3" t="s">
        <v>5422</v>
      </c>
      <c r="D3393" s="5">
        <v>4600</v>
      </c>
      <c r="E3393" s="7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>
        <f t="shared" si="220"/>
        <v>1</v>
      </c>
      <c r="P3393">
        <f t="shared" si="221"/>
        <v>28</v>
      </c>
      <c r="Q3393" s="11" t="s">
        <v>8308</v>
      </c>
      <c r="R3393" t="s">
        <v>8310</v>
      </c>
      <c r="S3393" s="15">
        <f t="shared" si="222"/>
        <v>42082.702800925923</v>
      </c>
      <c r="T3393" s="15">
        <f t="shared" si="223"/>
        <v>42112.702800925923</v>
      </c>
    </row>
    <row r="3394" spans="1:20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0"/>
        <v>1</v>
      </c>
      <c r="P3394">
        <f t="shared" si="221"/>
        <v>6.75</v>
      </c>
      <c r="Q3394" s="11" t="s">
        <v>8323</v>
      </c>
      <c r="R3394" t="s">
        <v>8326</v>
      </c>
      <c r="S3394" s="15">
        <f t="shared" si="222"/>
        <v>41833.951516203706</v>
      </c>
      <c r="T3394" s="15">
        <f t="shared" si="223"/>
        <v>41863.951516203706</v>
      </c>
    </row>
    <row r="3395" spans="1:20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4">ROUND(E3395/D3395*100,0)</f>
        <v>0</v>
      </c>
      <c r="P3395">
        <f t="shared" ref="P3395:P3458" si="225">IFERROR(ROUND(E3395/L3395,2),0)</f>
        <v>13.01</v>
      </c>
      <c r="Q3395" s="11" t="s">
        <v>8319</v>
      </c>
      <c r="R3395" t="s">
        <v>8345</v>
      </c>
      <c r="S3395" s="15">
        <f t="shared" ref="S3395:S3458" si="226">(((J3395/60)/60)/24)+DATE(1970,1,1)</f>
        <v>41787.898240740738</v>
      </c>
      <c r="T3395" s="15">
        <f t="shared" ref="T3395:T3458" si="227">(((I3395/60)/60)/24)+DATE(1970,1,1)</f>
        <v>41817.898240740738</v>
      </c>
    </row>
    <row r="3396" spans="1:20" ht="48" x14ac:dyDescent="0.2">
      <c r="A3396">
        <v>2591</v>
      </c>
      <c r="B3396" s="9" t="s">
        <v>2591</v>
      </c>
      <c r="C3396" s="3" t="s">
        <v>6701</v>
      </c>
      <c r="D3396" s="5">
        <v>1500</v>
      </c>
      <c r="E3396" s="7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>
        <f t="shared" si="224"/>
        <v>2</v>
      </c>
      <c r="P3396">
        <f t="shared" si="225"/>
        <v>13</v>
      </c>
      <c r="Q3396" s="11" t="s">
        <v>8319</v>
      </c>
      <c r="R3396" t="s">
        <v>8345</v>
      </c>
      <c r="S3396" s="15">
        <f t="shared" si="226"/>
        <v>42382.906527777777</v>
      </c>
      <c r="T3396" s="15">
        <f t="shared" si="227"/>
        <v>42442.864861111113</v>
      </c>
    </row>
    <row r="3397" spans="1:20" ht="48" x14ac:dyDescent="0.2">
      <c r="A3397">
        <v>4013</v>
      </c>
      <c r="B3397" s="9" t="s">
        <v>4009</v>
      </c>
      <c r="C3397" s="3" t="s">
        <v>8118</v>
      </c>
      <c r="D3397" s="5">
        <v>2000</v>
      </c>
      <c r="E3397" s="7">
        <v>26</v>
      </c>
      <c r="F3397" t="s">
        <v>8220</v>
      </c>
      <c r="G3397" t="s">
        <v>8223</v>
      </c>
      <c r="H3397" t="s">
        <v>8245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8269</v>
      </c>
      <c r="O3397">
        <f t="shared" si="224"/>
        <v>1</v>
      </c>
      <c r="P3397">
        <f t="shared" si="225"/>
        <v>13</v>
      </c>
      <c r="Q3397" s="11" t="s">
        <v>8323</v>
      </c>
      <c r="R3397" t="s">
        <v>8326</v>
      </c>
      <c r="S3397" s="15">
        <f t="shared" si="226"/>
        <v>42021.301192129627</v>
      </c>
      <c r="T3397" s="15">
        <f t="shared" si="227"/>
        <v>42051.301192129627</v>
      </c>
    </row>
    <row r="3398" spans="1:20" ht="64" x14ac:dyDescent="0.2">
      <c r="A3398">
        <v>2159</v>
      </c>
      <c r="B3398" s="9" t="s">
        <v>2160</v>
      </c>
      <c r="C3398" s="3" t="s">
        <v>6269</v>
      </c>
      <c r="D3398" s="5">
        <v>3600</v>
      </c>
      <c r="E3398" s="7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8280</v>
      </c>
      <c r="O3398">
        <f t="shared" si="224"/>
        <v>1</v>
      </c>
      <c r="P3398">
        <f t="shared" si="225"/>
        <v>13</v>
      </c>
      <c r="Q3398" s="11" t="s">
        <v>8316</v>
      </c>
      <c r="R3398" t="s">
        <v>8334</v>
      </c>
      <c r="S3398" s="15">
        <f t="shared" si="226"/>
        <v>40710.731180555551</v>
      </c>
      <c r="T3398" s="15">
        <f t="shared" si="227"/>
        <v>40740.731180555551</v>
      </c>
    </row>
    <row r="3399" spans="1:20" ht="48" x14ac:dyDescent="0.2">
      <c r="A3399">
        <v>2434</v>
      </c>
      <c r="B3399" s="9" t="s">
        <v>2435</v>
      </c>
      <c r="C3399" s="3" t="s">
        <v>6544</v>
      </c>
      <c r="D3399" s="5">
        <v>20000</v>
      </c>
      <c r="E3399" s="7">
        <v>26</v>
      </c>
      <c r="F3399" t="s">
        <v>8220</v>
      </c>
      <c r="G3399" t="s">
        <v>8223</v>
      </c>
      <c r="H3399" t="s">
        <v>8245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8282</v>
      </c>
      <c r="O3399">
        <f t="shared" si="224"/>
        <v>0</v>
      </c>
      <c r="P3399">
        <f t="shared" si="225"/>
        <v>13</v>
      </c>
      <c r="Q3399" s="11" t="s">
        <v>8319</v>
      </c>
      <c r="R3399" t="s">
        <v>8345</v>
      </c>
      <c r="S3399" s="15">
        <f t="shared" si="226"/>
        <v>42180.18604166666</v>
      </c>
      <c r="T3399" s="15">
        <f t="shared" si="227"/>
        <v>42220.18604166666</v>
      </c>
    </row>
    <row r="3400" spans="1:20" ht="32" x14ac:dyDescent="0.2">
      <c r="A3400">
        <v>594</v>
      </c>
      <c r="B3400" s="9" t="s">
        <v>595</v>
      </c>
      <c r="C3400" s="3" t="s">
        <v>4704</v>
      </c>
      <c r="D3400" s="5">
        <v>25000</v>
      </c>
      <c r="E3400" s="7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>
        <f t="shared" si="224"/>
        <v>0</v>
      </c>
      <c r="P3400">
        <f t="shared" si="225"/>
        <v>13</v>
      </c>
      <c r="Q3400" s="11" t="s">
        <v>8308</v>
      </c>
      <c r="R3400" t="s">
        <v>8342</v>
      </c>
      <c r="S3400" s="15">
        <f t="shared" si="226"/>
        <v>42446.780162037037</v>
      </c>
      <c r="T3400" s="15">
        <f t="shared" si="227"/>
        <v>42476.780162037037</v>
      </c>
    </row>
    <row r="3401" spans="1:20" ht="48" x14ac:dyDescent="0.2">
      <c r="A3401">
        <v>990</v>
      </c>
      <c r="B3401" s="9" t="s">
        <v>991</v>
      </c>
      <c r="C3401" s="3" t="s">
        <v>5100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>
        <f t="shared" si="224"/>
        <v>0</v>
      </c>
      <c r="P3401">
        <f t="shared" si="225"/>
        <v>13</v>
      </c>
      <c r="Q3401" s="11" t="s">
        <v>8308</v>
      </c>
      <c r="R3401" t="s">
        <v>8310</v>
      </c>
      <c r="S3401" s="15">
        <f t="shared" si="226"/>
        <v>41855.784305555557</v>
      </c>
      <c r="T3401" s="15">
        <f t="shared" si="227"/>
        <v>41885.784305555557</v>
      </c>
    </row>
    <row r="3402" spans="1:20" ht="48" x14ac:dyDescent="0.2">
      <c r="A3402">
        <v>1422</v>
      </c>
      <c r="B3402" s="9" t="s">
        <v>1423</v>
      </c>
      <c r="C3402" s="3" t="s">
        <v>5532</v>
      </c>
      <c r="D3402" s="5">
        <v>25000</v>
      </c>
      <c r="E3402" s="7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>
        <f t="shared" si="224"/>
        <v>0</v>
      </c>
      <c r="P3402">
        <f t="shared" si="225"/>
        <v>13</v>
      </c>
      <c r="Q3402" s="11" t="s">
        <v>8311</v>
      </c>
      <c r="R3402" t="s">
        <v>8348</v>
      </c>
      <c r="S3402" s="15">
        <f t="shared" si="226"/>
        <v>42604.239629629628</v>
      </c>
      <c r="T3402" s="15">
        <f t="shared" si="227"/>
        <v>42634.239629629628</v>
      </c>
    </row>
    <row r="3403" spans="1:20" ht="16" x14ac:dyDescent="0.2">
      <c r="A3403">
        <v>3108</v>
      </c>
      <c r="B3403" s="9" t="s">
        <v>3108</v>
      </c>
      <c r="C3403" s="3" t="s">
        <v>7218</v>
      </c>
      <c r="D3403" s="5">
        <v>50000</v>
      </c>
      <c r="E3403" s="7">
        <v>26</v>
      </c>
      <c r="F3403" t="s">
        <v>8220</v>
      </c>
      <c r="G3403" t="s">
        <v>8223</v>
      </c>
      <c r="H3403" t="s">
        <v>8245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8301</v>
      </c>
      <c r="O3403">
        <f t="shared" si="224"/>
        <v>0</v>
      </c>
      <c r="P3403">
        <f t="shared" si="225"/>
        <v>13</v>
      </c>
      <c r="Q3403" s="11" t="s">
        <v>8323</v>
      </c>
      <c r="R3403" t="s">
        <v>8324</v>
      </c>
      <c r="S3403" s="15">
        <f t="shared" si="226"/>
        <v>42062.680486111116</v>
      </c>
      <c r="T3403" s="15">
        <f t="shared" si="227"/>
        <v>42122.638819444444</v>
      </c>
    </row>
    <row r="3404" spans="1:20" ht="48" x14ac:dyDescent="0.2">
      <c r="A3404">
        <v>453</v>
      </c>
      <c r="B3404" s="9" t="s">
        <v>454</v>
      </c>
      <c r="C3404" s="3" t="s">
        <v>4563</v>
      </c>
      <c r="D3404" s="5">
        <v>94875</v>
      </c>
      <c r="E3404" s="7">
        <v>26</v>
      </c>
      <c r="F3404" t="s">
        <v>8220</v>
      </c>
      <c r="G3404" t="s">
        <v>8223</v>
      </c>
      <c r="H3404" t="s">
        <v>8245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8268</v>
      </c>
      <c r="O3404">
        <f t="shared" si="224"/>
        <v>0</v>
      </c>
      <c r="P3404">
        <f t="shared" si="225"/>
        <v>13</v>
      </c>
      <c r="Q3404" s="11" t="s">
        <v>8321</v>
      </c>
      <c r="R3404" t="s">
        <v>8339</v>
      </c>
      <c r="S3404" s="15">
        <f t="shared" si="226"/>
        <v>42038.824988425928</v>
      </c>
      <c r="T3404" s="15">
        <f t="shared" si="227"/>
        <v>42054.824988425928</v>
      </c>
    </row>
    <row r="3405" spans="1:20" ht="32" x14ac:dyDescent="0.2">
      <c r="A3405">
        <v>3853</v>
      </c>
      <c r="B3405" s="9" t="s">
        <v>3850</v>
      </c>
      <c r="C3405" s="3" t="s">
        <v>7962</v>
      </c>
      <c r="D3405" s="5">
        <v>100000</v>
      </c>
      <c r="E3405" s="7">
        <v>26</v>
      </c>
      <c r="F3405" t="s">
        <v>8220</v>
      </c>
      <c r="G3405" t="s">
        <v>8223</v>
      </c>
      <c r="H3405" t="s">
        <v>8245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8269</v>
      </c>
      <c r="O3405">
        <f t="shared" si="224"/>
        <v>0</v>
      </c>
      <c r="P3405">
        <f t="shared" si="225"/>
        <v>13</v>
      </c>
      <c r="Q3405" s="11" t="s">
        <v>8323</v>
      </c>
      <c r="R3405" t="s">
        <v>8326</v>
      </c>
      <c r="S3405" s="15">
        <f t="shared" si="226"/>
        <v>41848.84002314815</v>
      </c>
      <c r="T3405" s="15">
        <f t="shared" si="227"/>
        <v>41883.84002314815</v>
      </c>
    </row>
    <row r="3406" spans="1:20" ht="48" x14ac:dyDescent="0.2">
      <c r="A3406">
        <v>1874</v>
      </c>
      <c r="B3406" s="9" t="s">
        <v>1875</v>
      </c>
      <c r="C3406" s="3" t="s">
        <v>5984</v>
      </c>
      <c r="D3406" s="5">
        <v>160000</v>
      </c>
      <c r="E3406" s="7">
        <v>26</v>
      </c>
      <c r="F3406" t="s">
        <v>8220</v>
      </c>
      <c r="G3406" t="s">
        <v>8223</v>
      </c>
      <c r="H3406" t="s">
        <v>8245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8281</v>
      </c>
      <c r="O3406">
        <f t="shared" si="224"/>
        <v>0</v>
      </c>
      <c r="P3406">
        <f t="shared" si="225"/>
        <v>13</v>
      </c>
      <c r="Q3406" s="11" t="s">
        <v>8316</v>
      </c>
      <c r="R3406" t="s">
        <v>8344</v>
      </c>
      <c r="S3406" s="15">
        <f t="shared" si="226"/>
        <v>42529.969131944439</v>
      </c>
      <c r="T3406" s="15">
        <f t="shared" si="227"/>
        <v>42549.969131944439</v>
      </c>
    </row>
    <row r="3407" spans="1:20" ht="32" x14ac:dyDescent="0.2">
      <c r="A3407">
        <v>3124</v>
      </c>
      <c r="B3407" s="9" t="s">
        <v>3124</v>
      </c>
      <c r="C3407" s="3" t="s">
        <v>7234</v>
      </c>
      <c r="D3407" s="5">
        <v>800000</v>
      </c>
      <c r="E3407" s="7">
        <v>26</v>
      </c>
      <c r="F3407" t="s">
        <v>8219</v>
      </c>
      <c r="G3407" t="s">
        <v>8223</v>
      </c>
      <c r="H3407" t="s">
        <v>8245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8301</v>
      </c>
      <c r="O3407">
        <f t="shared" si="224"/>
        <v>0</v>
      </c>
      <c r="P3407">
        <f t="shared" si="225"/>
        <v>6.5</v>
      </c>
      <c r="Q3407" s="11" t="s">
        <v>8323</v>
      </c>
      <c r="R3407" t="s">
        <v>8324</v>
      </c>
      <c r="S3407" s="15">
        <f t="shared" si="226"/>
        <v>41977.780104166668</v>
      </c>
      <c r="T3407" s="15">
        <f t="shared" si="227"/>
        <v>42037.780104166668</v>
      </c>
    </row>
    <row r="3408" spans="1:20" ht="48" x14ac:dyDescent="0.2">
      <c r="A3408">
        <v>1091</v>
      </c>
      <c r="B3408" s="9" t="s">
        <v>1092</v>
      </c>
      <c r="C3408" s="3" t="s">
        <v>5201</v>
      </c>
      <c r="D3408" s="5">
        <v>200</v>
      </c>
      <c r="E3408" s="7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>
        <f t="shared" si="224"/>
        <v>13</v>
      </c>
      <c r="P3408">
        <f t="shared" si="225"/>
        <v>12.5</v>
      </c>
      <c r="Q3408" s="11" t="s">
        <v>8316</v>
      </c>
      <c r="R3408" t="s">
        <v>8334</v>
      </c>
      <c r="S3408" s="15">
        <f t="shared" si="226"/>
        <v>42440.820277777777</v>
      </c>
      <c r="T3408" s="15">
        <f t="shared" si="227"/>
        <v>42470.778611111105</v>
      </c>
    </row>
    <row r="3409" spans="1:21" ht="48" x14ac:dyDescent="0.2">
      <c r="A3409">
        <v>2131</v>
      </c>
      <c r="B3409" s="9" t="s">
        <v>2132</v>
      </c>
      <c r="C3409" s="3" t="s">
        <v>6241</v>
      </c>
      <c r="D3409" s="5">
        <v>500</v>
      </c>
      <c r="E3409" s="7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 t="shared" si="224"/>
        <v>5</v>
      </c>
      <c r="P3409">
        <f t="shared" si="225"/>
        <v>8.33</v>
      </c>
      <c r="Q3409" s="11" t="s">
        <v>8316</v>
      </c>
      <c r="R3409" t="s">
        <v>8334</v>
      </c>
      <c r="S3409" s="15">
        <f t="shared" si="226"/>
        <v>42167.207071759258</v>
      </c>
      <c r="T3409" s="15">
        <f t="shared" si="227"/>
        <v>42197.207071759258</v>
      </c>
    </row>
    <row r="3410" spans="1:21" ht="32" x14ac:dyDescent="0.2">
      <c r="A3410">
        <v>3881</v>
      </c>
      <c r="B3410" s="9" t="s">
        <v>3878</v>
      </c>
      <c r="C3410" s="3" t="s">
        <v>7990</v>
      </c>
      <c r="D3410" s="5">
        <v>500</v>
      </c>
      <c r="E3410" s="7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>
        <f t="shared" si="224"/>
        <v>5</v>
      </c>
      <c r="P3410">
        <f t="shared" si="225"/>
        <v>25</v>
      </c>
      <c r="Q3410" s="11" t="s">
        <v>8323</v>
      </c>
      <c r="R3410" t="s">
        <v>8335</v>
      </c>
      <c r="S3410" s="15">
        <f t="shared" si="226"/>
        <v>42756.018506944441</v>
      </c>
      <c r="T3410" s="15">
        <f t="shared" si="227"/>
        <v>42786.018506944441</v>
      </c>
    </row>
    <row r="3411" spans="1:21" ht="48" x14ac:dyDescent="0.2">
      <c r="A3411">
        <v>2949</v>
      </c>
      <c r="B3411" s="9" t="s">
        <v>2949</v>
      </c>
      <c r="C3411" s="3" t="s">
        <v>7059</v>
      </c>
      <c r="D3411" s="5">
        <v>1000</v>
      </c>
      <c r="E3411" s="7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>
        <f t="shared" si="224"/>
        <v>3</v>
      </c>
      <c r="P3411">
        <f t="shared" si="225"/>
        <v>12.5</v>
      </c>
      <c r="Q3411" s="11" t="s">
        <v>8323</v>
      </c>
      <c r="R3411" t="s">
        <v>8324</v>
      </c>
      <c r="S3411" s="15">
        <f t="shared" si="226"/>
        <v>42297.823113425926</v>
      </c>
      <c r="T3411" s="15">
        <f t="shared" si="227"/>
        <v>42327.864780092597</v>
      </c>
    </row>
    <row r="3412" spans="1:21" ht="48" x14ac:dyDescent="0.2">
      <c r="A3412">
        <v>3855</v>
      </c>
      <c r="B3412" s="9" t="s">
        <v>3852</v>
      </c>
      <c r="C3412" s="3" t="s">
        <v>7964</v>
      </c>
      <c r="D3412" s="5">
        <v>1000</v>
      </c>
      <c r="E3412" s="7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>
        <f t="shared" si="224"/>
        <v>3</v>
      </c>
      <c r="P3412">
        <f t="shared" si="225"/>
        <v>25</v>
      </c>
      <c r="Q3412" s="11" t="s">
        <v>8323</v>
      </c>
      <c r="R3412" t="s">
        <v>8326</v>
      </c>
      <c r="S3412" s="15">
        <f t="shared" si="226"/>
        <v>42059.970729166671</v>
      </c>
      <c r="T3412" s="15">
        <f t="shared" si="227"/>
        <v>42089.929062499999</v>
      </c>
    </row>
    <row r="3413" spans="1:21" ht="48" x14ac:dyDescent="0.2">
      <c r="A3413">
        <v>1819</v>
      </c>
      <c r="B3413" s="9" t="s">
        <v>1820</v>
      </c>
      <c r="C3413" s="3" t="s">
        <v>5929</v>
      </c>
      <c r="D3413" s="5">
        <v>1200</v>
      </c>
      <c r="E3413" s="7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24"/>
        <v>2</v>
      </c>
      <c r="P3413">
        <f t="shared" si="225"/>
        <v>6.25</v>
      </c>
      <c r="Q3413" s="11" t="s">
        <v>8313</v>
      </c>
      <c r="R3413" t="s">
        <v>8314</v>
      </c>
      <c r="S3413" s="15">
        <f t="shared" si="226"/>
        <v>41820.752268518518</v>
      </c>
      <c r="T3413" s="15">
        <f t="shared" si="227"/>
        <v>41850.752268518518</v>
      </c>
    </row>
    <row r="3414" spans="1:21" ht="48" x14ac:dyDescent="0.2">
      <c r="A3414">
        <v>3201</v>
      </c>
      <c r="B3414" s="9" t="s">
        <v>3201</v>
      </c>
      <c r="C3414" s="3" t="s">
        <v>7311</v>
      </c>
      <c r="D3414" s="5">
        <v>2000</v>
      </c>
      <c r="E3414" s="7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8303</v>
      </c>
      <c r="O3414">
        <f t="shared" si="224"/>
        <v>1</v>
      </c>
      <c r="P3414">
        <f t="shared" si="225"/>
        <v>12.5</v>
      </c>
      <c r="Q3414" s="11" t="s">
        <v>8323</v>
      </c>
      <c r="R3414" t="s">
        <v>8335</v>
      </c>
      <c r="S3414" s="15">
        <f t="shared" si="226"/>
        <v>41861.767094907409</v>
      </c>
      <c r="T3414" s="15">
        <f t="shared" si="227"/>
        <v>41882.767094907409</v>
      </c>
      <c r="U3414">
        <f>YEAR(S3414)</f>
        <v>2014</v>
      </c>
    </row>
    <row r="3415" spans="1:21" ht="32" x14ac:dyDescent="0.2">
      <c r="A3415">
        <v>3747</v>
      </c>
      <c r="B3415" s="9" t="s">
        <v>3744</v>
      </c>
      <c r="C3415" s="3" t="s">
        <v>7857</v>
      </c>
      <c r="D3415" s="5">
        <v>2500</v>
      </c>
      <c r="E3415" s="7">
        <v>25</v>
      </c>
      <c r="F3415" t="s">
        <v>8220</v>
      </c>
      <c r="G3415" t="s">
        <v>8224</v>
      </c>
      <c r="H3415" t="s">
        <v>8246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8269</v>
      </c>
      <c r="O3415">
        <f t="shared" si="224"/>
        <v>1</v>
      </c>
      <c r="P3415">
        <f t="shared" si="225"/>
        <v>25</v>
      </c>
      <c r="Q3415" s="11" t="s">
        <v>8323</v>
      </c>
      <c r="R3415" t="s">
        <v>8326</v>
      </c>
      <c r="S3415" s="15">
        <f t="shared" si="226"/>
        <v>42164.299722222218</v>
      </c>
      <c r="T3415" s="15">
        <f t="shared" si="227"/>
        <v>42190.957638888889</v>
      </c>
    </row>
    <row r="3416" spans="1:21" ht="48" x14ac:dyDescent="0.2">
      <c r="A3416">
        <v>3927</v>
      </c>
      <c r="B3416" s="9" t="s">
        <v>3924</v>
      </c>
      <c r="C3416" s="3" t="s">
        <v>8035</v>
      </c>
      <c r="D3416" s="5">
        <v>2500</v>
      </c>
      <c r="E3416" s="7">
        <v>25</v>
      </c>
      <c r="F3416" t="s">
        <v>8220</v>
      </c>
      <c r="G3416" t="s">
        <v>8224</v>
      </c>
      <c r="H3416" t="s">
        <v>8246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8269</v>
      </c>
      <c r="O3416">
        <f t="shared" si="224"/>
        <v>1</v>
      </c>
      <c r="P3416">
        <f t="shared" si="225"/>
        <v>12.5</v>
      </c>
      <c r="Q3416" s="11" t="s">
        <v>8323</v>
      </c>
      <c r="R3416" t="s">
        <v>8326</v>
      </c>
      <c r="S3416" s="15">
        <f t="shared" si="226"/>
        <v>41830.267407407409</v>
      </c>
      <c r="T3416" s="15">
        <f t="shared" si="227"/>
        <v>41860.267407407409</v>
      </c>
    </row>
    <row r="3417" spans="1:21" ht="48" x14ac:dyDescent="0.2">
      <c r="A3417">
        <v>1229</v>
      </c>
      <c r="B3417" s="9" t="s">
        <v>1230</v>
      </c>
      <c r="C3417" s="3" t="s">
        <v>5339</v>
      </c>
      <c r="D3417" s="5">
        <v>2750</v>
      </c>
      <c r="E3417" s="7">
        <v>25</v>
      </c>
      <c r="F3417" t="s">
        <v>8219</v>
      </c>
      <c r="G3417" t="s">
        <v>8223</v>
      </c>
      <c r="H3417" t="s">
        <v>8245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8284</v>
      </c>
      <c r="O3417">
        <f t="shared" si="224"/>
        <v>1</v>
      </c>
      <c r="P3417">
        <f t="shared" si="225"/>
        <v>25</v>
      </c>
      <c r="Q3417" s="11" t="s">
        <v>8327</v>
      </c>
      <c r="R3417" t="s">
        <v>8354</v>
      </c>
      <c r="S3417" s="15">
        <f t="shared" si="226"/>
        <v>40985.459803240738</v>
      </c>
      <c r="T3417" s="15">
        <f t="shared" si="227"/>
        <v>41015.666666666664</v>
      </c>
    </row>
    <row r="3418" spans="1:21" ht="48" x14ac:dyDescent="0.2">
      <c r="A3418">
        <v>2413</v>
      </c>
      <c r="B3418" s="9" t="s">
        <v>2414</v>
      </c>
      <c r="C3418" s="3" t="s">
        <v>6523</v>
      </c>
      <c r="D3418" s="5">
        <v>3000</v>
      </c>
      <c r="E3418" s="7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8282</v>
      </c>
      <c r="O3418">
        <f t="shared" si="224"/>
        <v>1</v>
      </c>
      <c r="P3418">
        <f t="shared" si="225"/>
        <v>8.33</v>
      </c>
      <c r="Q3418" s="11" t="s">
        <v>8319</v>
      </c>
      <c r="R3418" t="s">
        <v>8345</v>
      </c>
      <c r="S3418" s="15">
        <f t="shared" si="226"/>
        <v>41760.10974537037</v>
      </c>
      <c r="T3418" s="15">
        <f t="shared" si="227"/>
        <v>41790.979166666664</v>
      </c>
    </row>
    <row r="3419" spans="1:21" ht="48" x14ac:dyDescent="0.2">
      <c r="A3419">
        <v>3901</v>
      </c>
      <c r="B3419" s="9" t="s">
        <v>3898</v>
      </c>
      <c r="C3419" s="3" t="s">
        <v>8009</v>
      </c>
      <c r="D3419" s="5">
        <v>3000</v>
      </c>
      <c r="E3419" s="7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>
        <f t="shared" si="224"/>
        <v>1</v>
      </c>
      <c r="P3419">
        <f t="shared" si="225"/>
        <v>25</v>
      </c>
      <c r="Q3419" s="11" t="s">
        <v>8323</v>
      </c>
      <c r="R3419" t="s">
        <v>8326</v>
      </c>
      <c r="S3419" s="15">
        <f t="shared" si="226"/>
        <v>42317.826377314821</v>
      </c>
      <c r="T3419" s="15">
        <f t="shared" si="227"/>
        <v>42357.826377314821</v>
      </c>
    </row>
    <row r="3420" spans="1:21" ht="48" x14ac:dyDescent="0.2">
      <c r="A3420">
        <v>2762</v>
      </c>
      <c r="B3420" s="9" t="s">
        <v>2762</v>
      </c>
      <c r="C3420" s="3" t="s">
        <v>6872</v>
      </c>
      <c r="D3420" s="5">
        <v>3250</v>
      </c>
      <c r="E3420" s="7">
        <v>25</v>
      </c>
      <c r="F3420" t="s">
        <v>8220</v>
      </c>
      <c r="G3420" t="s">
        <v>8223</v>
      </c>
      <c r="H3420" t="s">
        <v>8245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8302</v>
      </c>
      <c r="O3420">
        <f t="shared" si="224"/>
        <v>1</v>
      </c>
      <c r="P3420">
        <f t="shared" si="225"/>
        <v>25</v>
      </c>
      <c r="Q3420" s="11" t="s">
        <v>8311</v>
      </c>
      <c r="R3420" t="s">
        <v>8356</v>
      </c>
      <c r="S3420" s="15">
        <f t="shared" si="226"/>
        <v>40927.036979166667</v>
      </c>
      <c r="T3420" s="15">
        <f t="shared" si="227"/>
        <v>40986.995312500003</v>
      </c>
    </row>
    <row r="3421" spans="1:21" ht="48" x14ac:dyDescent="0.2">
      <c r="A3421">
        <v>2692</v>
      </c>
      <c r="B3421" s="9" t="s">
        <v>2692</v>
      </c>
      <c r="C3421" s="3" t="s">
        <v>6802</v>
      </c>
      <c r="D3421" s="5">
        <v>3500</v>
      </c>
      <c r="E3421" s="7">
        <v>25</v>
      </c>
      <c r="F3421" t="s">
        <v>8220</v>
      </c>
      <c r="G3421" t="s">
        <v>8223</v>
      </c>
      <c r="H3421" t="s">
        <v>8245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8282</v>
      </c>
      <c r="O3421">
        <f t="shared" si="224"/>
        <v>1</v>
      </c>
      <c r="P3421">
        <f t="shared" si="225"/>
        <v>25</v>
      </c>
      <c r="Q3421" s="11" t="s">
        <v>8319</v>
      </c>
      <c r="R3421" t="s">
        <v>8345</v>
      </c>
      <c r="S3421" s="15">
        <f t="shared" si="226"/>
        <v>42058.334027777775</v>
      </c>
      <c r="T3421" s="15">
        <f t="shared" si="227"/>
        <v>42088.292361111111</v>
      </c>
    </row>
    <row r="3422" spans="1:21" ht="48" x14ac:dyDescent="0.2">
      <c r="A3422">
        <v>3950</v>
      </c>
      <c r="B3422" s="9" t="s">
        <v>3947</v>
      </c>
      <c r="C3422" s="3" t="s">
        <v>8058</v>
      </c>
      <c r="D3422" s="5">
        <v>4000</v>
      </c>
      <c r="E3422" s="7">
        <v>25</v>
      </c>
      <c r="F3422" t="s">
        <v>8220</v>
      </c>
      <c r="G3422" t="s">
        <v>8223</v>
      </c>
      <c r="H3422" t="s">
        <v>8245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8269</v>
      </c>
      <c r="O3422">
        <f t="shared" si="224"/>
        <v>1</v>
      </c>
      <c r="P3422">
        <f t="shared" si="225"/>
        <v>25</v>
      </c>
      <c r="Q3422" s="11" t="s">
        <v>8323</v>
      </c>
      <c r="R3422" t="s">
        <v>8326</v>
      </c>
      <c r="S3422" s="15">
        <f t="shared" si="226"/>
        <v>42439.702314814815</v>
      </c>
      <c r="T3422" s="15">
        <f t="shared" si="227"/>
        <v>42468.774305555555</v>
      </c>
    </row>
    <row r="3423" spans="1:21" ht="48" x14ac:dyDescent="0.2">
      <c r="A3423">
        <v>541</v>
      </c>
      <c r="B3423" s="9" t="s">
        <v>542</v>
      </c>
      <c r="C3423" s="3" t="s">
        <v>4651</v>
      </c>
      <c r="D3423" s="5">
        <v>4500</v>
      </c>
      <c r="E3423" s="7">
        <v>25</v>
      </c>
      <c r="F3423" t="s">
        <v>8220</v>
      </c>
      <c r="G3423" t="s">
        <v>8223</v>
      </c>
      <c r="H3423" t="s">
        <v>8245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8270</v>
      </c>
      <c r="O3423">
        <f t="shared" si="224"/>
        <v>1</v>
      </c>
      <c r="P3423">
        <f t="shared" si="225"/>
        <v>25</v>
      </c>
      <c r="Q3423" s="11" t="s">
        <v>8308</v>
      </c>
      <c r="R3423" t="s">
        <v>8342</v>
      </c>
      <c r="S3423" s="15">
        <f t="shared" si="226"/>
        <v>42276.046689814815</v>
      </c>
      <c r="T3423" s="15">
        <f t="shared" si="227"/>
        <v>42306.046689814815</v>
      </c>
    </row>
    <row r="3424" spans="1:21" ht="48" x14ac:dyDescent="0.2">
      <c r="A3424">
        <v>1099</v>
      </c>
      <c r="B3424" s="9" t="s">
        <v>1100</v>
      </c>
      <c r="C3424" s="3" t="s">
        <v>5209</v>
      </c>
      <c r="D3424" s="5">
        <v>5000</v>
      </c>
      <c r="E3424" s="7">
        <v>25</v>
      </c>
      <c r="F3424" t="s">
        <v>8220</v>
      </c>
      <c r="G3424" t="s">
        <v>8224</v>
      </c>
      <c r="H3424" t="s">
        <v>8246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8280</v>
      </c>
      <c r="O3424">
        <f t="shared" si="224"/>
        <v>1</v>
      </c>
      <c r="P3424">
        <f t="shared" si="225"/>
        <v>25</v>
      </c>
      <c r="Q3424" s="11" t="s">
        <v>8316</v>
      </c>
      <c r="R3424" t="s">
        <v>8334</v>
      </c>
      <c r="S3424" s="15">
        <f t="shared" si="226"/>
        <v>42107.836435185185</v>
      </c>
      <c r="T3424" s="15">
        <f t="shared" si="227"/>
        <v>42137.836435185185</v>
      </c>
    </row>
    <row r="3425" spans="1:20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4"/>
        <v>1</v>
      </c>
      <c r="P3425">
        <f t="shared" si="225"/>
        <v>12.5</v>
      </c>
      <c r="Q3425" s="11" t="s">
        <v>8323</v>
      </c>
      <c r="R3425" t="s">
        <v>8326</v>
      </c>
      <c r="S3425" s="15">
        <f t="shared" si="226"/>
        <v>41953.773090277777</v>
      </c>
      <c r="T3425" s="15">
        <f t="shared" si="227"/>
        <v>42013.083333333328</v>
      </c>
    </row>
    <row r="3426" spans="1:20" ht="16" x14ac:dyDescent="0.2">
      <c r="A3426">
        <v>1988</v>
      </c>
      <c r="B3426" s="9" t="s">
        <v>1989</v>
      </c>
      <c r="C3426" s="3" t="s">
        <v>6098</v>
      </c>
      <c r="D3426" s="5">
        <v>6000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8294</v>
      </c>
      <c r="O3426">
        <f t="shared" si="224"/>
        <v>0</v>
      </c>
      <c r="P3426">
        <f t="shared" si="225"/>
        <v>25</v>
      </c>
      <c r="Q3426" s="11" t="s">
        <v>8313</v>
      </c>
      <c r="R3426" t="s">
        <v>8353</v>
      </c>
      <c r="S3426" s="15">
        <f t="shared" si="226"/>
        <v>42206.763217592597</v>
      </c>
      <c r="T3426" s="15">
        <f t="shared" si="227"/>
        <v>42236.763217592597</v>
      </c>
    </row>
    <row r="3427" spans="1:20" ht="48" x14ac:dyDescent="0.2">
      <c r="A3427">
        <v>938</v>
      </c>
      <c r="B3427" s="9" t="s">
        <v>939</v>
      </c>
      <c r="C3427" s="3" t="s">
        <v>5048</v>
      </c>
      <c r="D3427" s="5">
        <v>7000</v>
      </c>
      <c r="E3427" s="7">
        <v>25</v>
      </c>
      <c r="F3427" t="s">
        <v>8220</v>
      </c>
      <c r="G3427" t="s">
        <v>8223</v>
      </c>
      <c r="H3427" t="s">
        <v>8245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8276</v>
      </c>
      <c r="O3427">
        <f t="shared" si="224"/>
        <v>0</v>
      </c>
      <c r="P3427">
        <f t="shared" si="225"/>
        <v>25</v>
      </c>
      <c r="Q3427" s="11" t="s">
        <v>8327</v>
      </c>
      <c r="R3427" t="s">
        <v>8350</v>
      </c>
      <c r="S3427" s="15">
        <f t="shared" si="226"/>
        <v>41124.479722222226</v>
      </c>
      <c r="T3427" s="15">
        <f t="shared" si="227"/>
        <v>41154.479722222226</v>
      </c>
    </row>
    <row r="3428" spans="1:20" ht="32" x14ac:dyDescent="0.2">
      <c r="A3428">
        <v>460</v>
      </c>
      <c r="B3428" s="9" t="s">
        <v>461</v>
      </c>
      <c r="C3428" s="3" t="s">
        <v>4570</v>
      </c>
      <c r="D3428" s="5">
        <v>8500</v>
      </c>
      <c r="E3428" s="7">
        <v>25</v>
      </c>
      <c r="F3428" t="s">
        <v>8220</v>
      </c>
      <c r="G3428" t="s">
        <v>8223</v>
      </c>
      <c r="H3428" t="s">
        <v>8245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8268</v>
      </c>
      <c r="O3428">
        <f t="shared" si="224"/>
        <v>0</v>
      </c>
      <c r="P3428">
        <f t="shared" si="225"/>
        <v>12.5</v>
      </c>
      <c r="Q3428" s="11" t="s">
        <v>8321</v>
      </c>
      <c r="R3428" t="s">
        <v>8339</v>
      </c>
      <c r="S3428" s="15">
        <f t="shared" si="226"/>
        <v>41759.542534722219</v>
      </c>
      <c r="T3428" s="15">
        <f t="shared" si="227"/>
        <v>41791.166666666664</v>
      </c>
    </row>
    <row r="3429" spans="1:20" ht="48" x14ac:dyDescent="0.2">
      <c r="A3429">
        <v>2128</v>
      </c>
      <c r="B3429" s="9" t="s">
        <v>2129</v>
      </c>
      <c r="C3429" s="3" t="s">
        <v>6238</v>
      </c>
      <c r="D3429" s="5">
        <v>15000</v>
      </c>
      <c r="E3429" s="7">
        <v>25</v>
      </c>
      <c r="F3429" t="s">
        <v>8220</v>
      </c>
      <c r="G3429" t="s">
        <v>8228</v>
      </c>
      <c r="H3429" t="s">
        <v>8250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8280</v>
      </c>
      <c r="O3429">
        <f t="shared" si="224"/>
        <v>0</v>
      </c>
      <c r="P3429">
        <f t="shared" si="225"/>
        <v>25</v>
      </c>
      <c r="Q3429" s="11" t="s">
        <v>8316</v>
      </c>
      <c r="R3429" t="s">
        <v>8334</v>
      </c>
      <c r="S3429" s="15">
        <f t="shared" si="226"/>
        <v>41843.772789351853</v>
      </c>
      <c r="T3429" s="15">
        <f t="shared" si="227"/>
        <v>41903.772789351853</v>
      </c>
    </row>
    <row r="3430" spans="1:20" ht="48" x14ac:dyDescent="0.2">
      <c r="A3430">
        <v>4066</v>
      </c>
      <c r="B3430" s="9" t="s">
        <v>4062</v>
      </c>
      <c r="C3430" s="3" t="s">
        <v>8170</v>
      </c>
      <c r="D3430" s="5">
        <v>15000</v>
      </c>
      <c r="E3430" s="7">
        <v>25</v>
      </c>
      <c r="F3430" t="s">
        <v>8220</v>
      </c>
      <c r="G3430" t="s">
        <v>8223</v>
      </c>
      <c r="H3430" t="s">
        <v>8245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8269</v>
      </c>
      <c r="O3430">
        <f t="shared" si="224"/>
        <v>0</v>
      </c>
      <c r="P3430">
        <f t="shared" si="225"/>
        <v>25</v>
      </c>
      <c r="Q3430" s="11" t="s">
        <v>8323</v>
      </c>
      <c r="R3430" t="s">
        <v>8326</v>
      </c>
      <c r="S3430" s="15">
        <f t="shared" si="226"/>
        <v>42479.039212962962</v>
      </c>
      <c r="T3430" s="15">
        <f t="shared" si="227"/>
        <v>42509.039212962962</v>
      </c>
    </row>
    <row r="3431" spans="1:20" ht="32" x14ac:dyDescent="0.2">
      <c r="A3431">
        <v>2391</v>
      </c>
      <c r="B3431" s="9" t="s">
        <v>2392</v>
      </c>
      <c r="C3431" s="3" t="s">
        <v>6501</v>
      </c>
      <c r="D3431" s="5">
        <v>20000</v>
      </c>
      <c r="E3431" s="7">
        <v>25</v>
      </c>
      <c r="F3431" t="s">
        <v>8219</v>
      </c>
      <c r="G3431" t="s">
        <v>8223</v>
      </c>
      <c r="H3431" t="s">
        <v>8245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8270</v>
      </c>
      <c r="O3431">
        <f t="shared" si="224"/>
        <v>0</v>
      </c>
      <c r="P3431">
        <f t="shared" si="225"/>
        <v>25</v>
      </c>
      <c r="Q3431" s="11" t="s">
        <v>8308</v>
      </c>
      <c r="R3431" t="s">
        <v>8342</v>
      </c>
      <c r="S3431" s="15">
        <f t="shared" si="226"/>
        <v>42064.794490740736</v>
      </c>
      <c r="T3431" s="15">
        <f t="shared" si="227"/>
        <v>42094.752824074079</v>
      </c>
    </row>
    <row r="3432" spans="1:20" ht="32" x14ac:dyDescent="0.2">
      <c r="A3432">
        <v>1171</v>
      </c>
      <c r="B3432" s="9" t="s">
        <v>1172</v>
      </c>
      <c r="C3432" s="3" t="s">
        <v>5281</v>
      </c>
      <c r="D3432" s="5">
        <v>25000</v>
      </c>
      <c r="E3432" s="7">
        <v>25</v>
      </c>
      <c r="F3432" t="s">
        <v>8220</v>
      </c>
      <c r="G3432" t="s">
        <v>8223</v>
      </c>
      <c r="H3432" t="s">
        <v>8245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8282</v>
      </c>
      <c r="O3432">
        <f t="shared" si="224"/>
        <v>0</v>
      </c>
      <c r="P3432">
        <f t="shared" si="225"/>
        <v>25</v>
      </c>
      <c r="Q3432" s="11" t="s">
        <v>8319</v>
      </c>
      <c r="R3432" t="s">
        <v>8345</v>
      </c>
      <c r="S3432" s="15">
        <f t="shared" si="226"/>
        <v>41938.804710648146</v>
      </c>
      <c r="T3432" s="15">
        <f t="shared" si="227"/>
        <v>41956.846377314811</v>
      </c>
    </row>
    <row r="3433" spans="1:20" ht="48" x14ac:dyDescent="0.2">
      <c r="A3433">
        <v>3952</v>
      </c>
      <c r="B3433" s="9" t="s">
        <v>3949</v>
      </c>
      <c r="C3433" s="3" t="s">
        <v>8059</v>
      </c>
      <c r="D3433" s="5">
        <v>26000</v>
      </c>
      <c r="E3433" s="7">
        <v>25</v>
      </c>
      <c r="F3433" t="s">
        <v>8220</v>
      </c>
      <c r="G3433" t="s">
        <v>8223</v>
      </c>
      <c r="H3433" t="s">
        <v>8245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8269</v>
      </c>
      <c r="O3433">
        <f t="shared" si="224"/>
        <v>0</v>
      </c>
      <c r="P3433">
        <f t="shared" si="225"/>
        <v>25</v>
      </c>
      <c r="Q3433" s="11" t="s">
        <v>8323</v>
      </c>
      <c r="R3433" t="s">
        <v>8326</v>
      </c>
      <c r="S3433" s="15">
        <f t="shared" si="226"/>
        <v>42243.790393518517</v>
      </c>
      <c r="T3433" s="15">
        <f t="shared" si="227"/>
        <v>42303.790393518517</v>
      </c>
    </row>
    <row r="3434" spans="1:20" ht="48" x14ac:dyDescent="0.2">
      <c r="A3434">
        <v>2354</v>
      </c>
      <c r="B3434" s="9" t="s">
        <v>2355</v>
      </c>
      <c r="C3434" s="3" t="s">
        <v>6464</v>
      </c>
      <c r="D3434" s="5">
        <v>35000</v>
      </c>
      <c r="E3434" s="7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8270</v>
      </c>
      <c r="O3434">
        <f t="shared" si="224"/>
        <v>0</v>
      </c>
      <c r="P3434">
        <f t="shared" si="225"/>
        <v>25</v>
      </c>
      <c r="Q3434" s="11" t="s">
        <v>8308</v>
      </c>
      <c r="R3434" t="s">
        <v>8342</v>
      </c>
      <c r="S3434" s="15">
        <f t="shared" si="226"/>
        <v>41954.722916666666</v>
      </c>
      <c r="T3434" s="15">
        <f t="shared" si="227"/>
        <v>42014.722916666666</v>
      </c>
    </row>
    <row r="3435" spans="1:20" ht="48" x14ac:dyDescent="0.2">
      <c r="A3435">
        <v>459</v>
      </c>
      <c r="B3435" s="9" t="s">
        <v>460</v>
      </c>
      <c r="C3435" s="3" t="s">
        <v>4569</v>
      </c>
      <c r="D3435" s="5">
        <v>39000</v>
      </c>
      <c r="E3435" s="7">
        <v>25</v>
      </c>
      <c r="F3435" t="s">
        <v>8220</v>
      </c>
      <c r="G3435" t="s">
        <v>8223</v>
      </c>
      <c r="H3435" t="s">
        <v>8245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8268</v>
      </c>
      <c r="O3435">
        <f t="shared" si="224"/>
        <v>0</v>
      </c>
      <c r="P3435">
        <f t="shared" si="225"/>
        <v>25</v>
      </c>
      <c r="Q3435" s="11" t="s">
        <v>8321</v>
      </c>
      <c r="R3435" t="s">
        <v>8339</v>
      </c>
      <c r="S3435" s="15">
        <f t="shared" si="226"/>
        <v>40800.6403587963</v>
      </c>
      <c r="T3435" s="15">
        <f t="shared" si="227"/>
        <v>40860.682025462964</v>
      </c>
    </row>
    <row r="3436" spans="1:20" ht="32" x14ac:dyDescent="0.2">
      <c r="A3436">
        <v>3094</v>
      </c>
      <c r="B3436" s="9" t="s">
        <v>3094</v>
      </c>
      <c r="C3436" s="3" t="s">
        <v>7204</v>
      </c>
      <c r="D3436" s="5">
        <v>100000</v>
      </c>
      <c r="E3436" s="7">
        <v>25</v>
      </c>
      <c r="F3436" t="s">
        <v>8220</v>
      </c>
      <c r="G3436" t="s">
        <v>8223</v>
      </c>
      <c r="H3436" t="s">
        <v>8245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8301</v>
      </c>
      <c r="O3436">
        <f t="shared" si="224"/>
        <v>0</v>
      </c>
      <c r="P3436">
        <f t="shared" si="225"/>
        <v>25</v>
      </c>
      <c r="Q3436" s="11" t="s">
        <v>8323</v>
      </c>
      <c r="R3436" t="s">
        <v>8324</v>
      </c>
      <c r="S3436" s="15">
        <f t="shared" si="226"/>
        <v>42207.795787037037</v>
      </c>
      <c r="T3436" s="15">
        <f t="shared" si="227"/>
        <v>42267.795787037037</v>
      </c>
    </row>
    <row r="3437" spans="1:20" ht="32" x14ac:dyDescent="0.2">
      <c r="A3437">
        <v>2902</v>
      </c>
      <c r="B3437" s="9" t="s">
        <v>2902</v>
      </c>
      <c r="C3437" s="3" t="s">
        <v>7012</v>
      </c>
      <c r="D3437" s="5">
        <v>150000</v>
      </c>
      <c r="E3437" s="7">
        <v>25</v>
      </c>
      <c r="F3437" t="s">
        <v>8220</v>
      </c>
      <c r="G3437" t="s">
        <v>8223</v>
      </c>
      <c r="H3437" t="s">
        <v>8245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8269</v>
      </c>
      <c r="O3437">
        <f t="shared" si="224"/>
        <v>0</v>
      </c>
      <c r="P3437">
        <f t="shared" si="225"/>
        <v>25</v>
      </c>
      <c r="Q3437" s="11" t="s">
        <v>8323</v>
      </c>
      <c r="R3437" t="s">
        <v>8326</v>
      </c>
      <c r="S3437" s="15">
        <f t="shared" si="226"/>
        <v>42210.439768518518</v>
      </c>
      <c r="T3437" s="15">
        <f t="shared" si="227"/>
        <v>42240.439768518518</v>
      </c>
    </row>
    <row r="3438" spans="1:20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4"/>
        <v>2</v>
      </c>
      <c r="P3438">
        <f t="shared" si="225"/>
        <v>4.8</v>
      </c>
      <c r="Q3438" s="11" t="s">
        <v>8321</v>
      </c>
      <c r="R3438" t="s">
        <v>8339</v>
      </c>
      <c r="S3438" s="15">
        <f t="shared" si="226"/>
        <v>41513.107256944444</v>
      </c>
      <c r="T3438" s="15">
        <f t="shared" si="227"/>
        <v>41528.107256944444</v>
      </c>
    </row>
    <row r="3439" spans="1:20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4"/>
        <v>0</v>
      </c>
      <c r="P3439">
        <f t="shared" si="225"/>
        <v>2.67</v>
      </c>
      <c r="Q3439" s="11" t="s">
        <v>8323</v>
      </c>
      <c r="R3439" t="s">
        <v>8324</v>
      </c>
      <c r="S3439" s="15">
        <f t="shared" si="226"/>
        <v>42097.649224537032</v>
      </c>
      <c r="T3439" s="15">
        <f t="shared" si="227"/>
        <v>42157.649224537032</v>
      </c>
    </row>
    <row r="3440" spans="1:20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5</v>
      </c>
      <c r="P3440">
        <f t="shared" si="225"/>
        <v>5.75</v>
      </c>
      <c r="Q3440" s="11" t="s">
        <v>8323</v>
      </c>
      <c r="R3440" t="s">
        <v>8326</v>
      </c>
      <c r="S3440" s="15">
        <f t="shared" si="226"/>
        <v>41811.555462962962</v>
      </c>
      <c r="T3440" s="15">
        <f t="shared" si="227"/>
        <v>41812.875</v>
      </c>
    </row>
    <row r="3441" spans="1:20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2</v>
      </c>
      <c r="P3441">
        <f t="shared" si="225"/>
        <v>5.75</v>
      </c>
      <c r="Q3441" s="11" t="s">
        <v>8323</v>
      </c>
      <c r="R3441" t="s">
        <v>8326</v>
      </c>
      <c r="S3441" s="15">
        <f t="shared" si="226"/>
        <v>41879.043530092589</v>
      </c>
      <c r="T3441" s="15">
        <f t="shared" si="227"/>
        <v>41909.043530092589</v>
      </c>
    </row>
    <row r="3442" spans="1:20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4"/>
        <v>1</v>
      </c>
      <c r="P3442">
        <f t="shared" si="225"/>
        <v>22</v>
      </c>
      <c r="Q3442" s="11" t="s">
        <v>8327</v>
      </c>
      <c r="R3442" t="s">
        <v>8330</v>
      </c>
      <c r="S3442" s="15">
        <f t="shared" si="226"/>
        <v>42286.861493055556</v>
      </c>
      <c r="T3442" s="15">
        <f t="shared" si="227"/>
        <v>42316.90315972222</v>
      </c>
    </row>
    <row r="3443" spans="1:20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4"/>
        <v>0</v>
      </c>
      <c r="P3443">
        <f t="shared" si="225"/>
        <v>7.33</v>
      </c>
      <c r="Q3443" s="11" t="s">
        <v>8323</v>
      </c>
      <c r="R3443" t="s">
        <v>8324</v>
      </c>
      <c r="S3443" s="15">
        <f t="shared" si="226"/>
        <v>42409.571284722217</v>
      </c>
      <c r="T3443" s="15">
        <f t="shared" si="227"/>
        <v>42439.571284722217</v>
      </c>
    </row>
    <row r="3444" spans="1:20" ht="48" x14ac:dyDescent="0.2">
      <c r="A3444">
        <v>1092</v>
      </c>
      <c r="B3444" s="9" t="s">
        <v>1093</v>
      </c>
      <c r="C3444" s="3" t="s">
        <v>5202</v>
      </c>
      <c r="D3444" s="5">
        <v>2000</v>
      </c>
      <c r="E3444" s="7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8280</v>
      </c>
      <c r="O3444">
        <f t="shared" si="224"/>
        <v>1</v>
      </c>
      <c r="P3444">
        <f t="shared" si="225"/>
        <v>3</v>
      </c>
      <c r="Q3444" s="11" t="s">
        <v>8316</v>
      </c>
      <c r="R3444" t="s">
        <v>8334</v>
      </c>
      <c r="S3444" s="15">
        <f t="shared" si="226"/>
        <v>41250.025902777779</v>
      </c>
      <c r="T3444" s="15">
        <f t="shared" si="227"/>
        <v>41280.025902777779</v>
      </c>
    </row>
    <row r="3445" spans="1:20" ht="48" x14ac:dyDescent="0.2">
      <c r="A3445">
        <v>2890</v>
      </c>
      <c r="B3445" s="9" t="s">
        <v>2890</v>
      </c>
      <c r="C3445" s="3" t="s">
        <v>7000</v>
      </c>
      <c r="D3445" s="5">
        <v>2000</v>
      </c>
      <c r="E3445" s="7">
        <v>21</v>
      </c>
      <c r="F3445" t="s">
        <v>8220</v>
      </c>
      <c r="G3445" t="s">
        <v>8223</v>
      </c>
      <c r="H3445" t="s">
        <v>8245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8269</v>
      </c>
      <c r="O3445">
        <f t="shared" si="224"/>
        <v>1</v>
      </c>
      <c r="P3445">
        <f t="shared" si="225"/>
        <v>7</v>
      </c>
      <c r="Q3445" s="11" t="s">
        <v>8323</v>
      </c>
      <c r="R3445" t="s">
        <v>8326</v>
      </c>
      <c r="S3445" s="15">
        <f t="shared" si="226"/>
        <v>41831.742962962962</v>
      </c>
      <c r="T3445" s="15">
        <f t="shared" si="227"/>
        <v>41860.125</v>
      </c>
    </row>
    <row r="3446" spans="1:20" ht="48" x14ac:dyDescent="0.2">
      <c r="A3446">
        <v>777</v>
      </c>
      <c r="B3446" s="9" t="s">
        <v>778</v>
      </c>
      <c r="C3446" s="3" t="s">
        <v>4887</v>
      </c>
      <c r="D3446" s="5">
        <v>3000</v>
      </c>
      <c r="E3446" s="7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>
        <f t="shared" si="224"/>
        <v>1</v>
      </c>
      <c r="P3446">
        <f t="shared" si="225"/>
        <v>7</v>
      </c>
      <c r="Q3446" s="11" t="s">
        <v>8311</v>
      </c>
      <c r="R3446" t="s">
        <v>8352</v>
      </c>
      <c r="S3446" s="15">
        <f t="shared" si="226"/>
        <v>41456.981215277774</v>
      </c>
      <c r="T3446" s="15">
        <f t="shared" si="227"/>
        <v>41486.981215277774</v>
      </c>
    </row>
    <row r="3447" spans="1:20" ht="48" x14ac:dyDescent="0.2">
      <c r="A3447">
        <v>2430</v>
      </c>
      <c r="B3447" s="9" t="s">
        <v>2431</v>
      </c>
      <c r="C3447" s="3" t="s">
        <v>6540</v>
      </c>
      <c r="D3447" s="5">
        <v>3000</v>
      </c>
      <c r="E3447" s="7">
        <v>21</v>
      </c>
      <c r="F3447" t="s">
        <v>8220</v>
      </c>
      <c r="G3447" t="s">
        <v>8223</v>
      </c>
      <c r="H3447" t="s">
        <v>8245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8282</v>
      </c>
      <c r="O3447">
        <f t="shared" si="224"/>
        <v>1</v>
      </c>
      <c r="P3447">
        <f t="shared" si="225"/>
        <v>10.5</v>
      </c>
      <c r="Q3447" s="11" t="s">
        <v>8319</v>
      </c>
      <c r="R3447" t="s">
        <v>8345</v>
      </c>
      <c r="S3447" s="15">
        <f t="shared" si="226"/>
        <v>42382.130833333329</v>
      </c>
      <c r="T3447" s="15">
        <f t="shared" si="227"/>
        <v>42412.130833333329</v>
      </c>
    </row>
    <row r="3448" spans="1:20" ht="32" x14ac:dyDescent="0.2">
      <c r="A3448">
        <v>900</v>
      </c>
      <c r="B3448" s="9" t="s">
        <v>901</v>
      </c>
      <c r="C3448" s="3" t="s">
        <v>5010</v>
      </c>
      <c r="D3448" s="5">
        <v>5000</v>
      </c>
      <c r="E3448" s="7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>
        <f t="shared" si="224"/>
        <v>0</v>
      </c>
      <c r="P3448">
        <f t="shared" si="225"/>
        <v>10.5</v>
      </c>
      <c r="Q3448" s="11" t="s">
        <v>8327</v>
      </c>
      <c r="R3448" t="s">
        <v>8350</v>
      </c>
      <c r="S3448" s="15">
        <f t="shared" si="226"/>
        <v>42429.84956018519</v>
      </c>
      <c r="T3448" s="15">
        <f t="shared" si="227"/>
        <v>42459.807893518519</v>
      </c>
    </row>
    <row r="3449" spans="1:20" ht="48" x14ac:dyDescent="0.2">
      <c r="A3449">
        <v>3961</v>
      </c>
      <c r="B3449" s="9" t="s">
        <v>3958</v>
      </c>
      <c r="C3449" s="3" t="s">
        <v>8068</v>
      </c>
      <c r="D3449" s="5">
        <v>5000</v>
      </c>
      <c r="E3449" s="7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8269</v>
      </c>
      <c r="O3449">
        <f t="shared" si="224"/>
        <v>0</v>
      </c>
      <c r="P3449">
        <f t="shared" si="225"/>
        <v>10.5</v>
      </c>
      <c r="Q3449" s="11" t="s">
        <v>8323</v>
      </c>
      <c r="R3449" t="s">
        <v>8326</v>
      </c>
      <c r="S3449" s="15">
        <f t="shared" si="226"/>
        <v>41745.891319444447</v>
      </c>
      <c r="T3449" s="15">
        <f t="shared" si="227"/>
        <v>41767.891319444447</v>
      </c>
    </row>
    <row r="3450" spans="1:20" ht="32" x14ac:dyDescent="0.2">
      <c r="A3450">
        <v>4041</v>
      </c>
      <c r="B3450" s="9" t="s">
        <v>4037</v>
      </c>
      <c r="C3450" s="3" t="s">
        <v>8145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8269</v>
      </c>
      <c r="O3450">
        <f t="shared" si="224"/>
        <v>0</v>
      </c>
      <c r="P3450">
        <f t="shared" si="225"/>
        <v>10.5</v>
      </c>
      <c r="Q3450" s="11" t="s">
        <v>8323</v>
      </c>
      <c r="R3450" t="s">
        <v>8326</v>
      </c>
      <c r="S3450" s="15">
        <f t="shared" si="226"/>
        <v>42559.474004629628</v>
      </c>
      <c r="T3450" s="15">
        <f t="shared" si="227"/>
        <v>42619.474004629628</v>
      </c>
    </row>
    <row r="3451" spans="1:20" ht="48" x14ac:dyDescent="0.2">
      <c r="A3451">
        <v>4042</v>
      </c>
      <c r="B3451" s="9" t="s">
        <v>4038</v>
      </c>
      <c r="C3451" s="3" t="s">
        <v>8146</v>
      </c>
      <c r="D3451" s="5">
        <v>10000</v>
      </c>
      <c r="E3451" s="7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8269</v>
      </c>
      <c r="O3451">
        <f t="shared" si="224"/>
        <v>0</v>
      </c>
      <c r="P3451">
        <f t="shared" si="225"/>
        <v>7</v>
      </c>
      <c r="Q3451" s="11" t="s">
        <v>8323</v>
      </c>
      <c r="R3451" t="s">
        <v>8326</v>
      </c>
      <c r="S3451" s="15">
        <f t="shared" si="226"/>
        <v>41995.084074074075</v>
      </c>
      <c r="T3451" s="15">
        <f t="shared" si="227"/>
        <v>42024.802777777775</v>
      </c>
    </row>
    <row r="3452" spans="1:20" ht="48" x14ac:dyDescent="0.2">
      <c r="A3452">
        <v>1129</v>
      </c>
      <c r="B3452" s="9" t="s">
        <v>1130</v>
      </c>
      <c r="C3452" s="3" t="s">
        <v>5239</v>
      </c>
      <c r="D3452" s="5">
        <v>20000</v>
      </c>
      <c r="E3452" s="7">
        <v>21</v>
      </c>
      <c r="F3452" t="s">
        <v>8220</v>
      </c>
      <c r="G3452" t="s">
        <v>8223</v>
      </c>
      <c r="H3452" t="s">
        <v>8245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8281</v>
      </c>
      <c r="O3452">
        <f t="shared" si="224"/>
        <v>0</v>
      </c>
      <c r="P3452">
        <f t="shared" si="225"/>
        <v>10.5</v>
      </c>
      <c r="Q3452" s="11" t="s">
        <v>8316</v>
      </c>
      <c r="R3452" t="s">
        <v>8344</v>
      </c>
      <c r="S3452" s="15">
        <f t="shared" si="226"/>
        <v>42496.264965277776</v>
      </c>
      <c r="T3452" s="15">
        <f t="shared" si="227"/>
        <v>42526.264965277776</v>
      </c>
    </row>
    <row r="3453" spans="1:20" ht="32" x14ac:dyDescent="0.2">
      <c r="A3453">
        <v>3735</v>
      </c>
      <c r="B3453" s="9" t="s">
        <v>3732</v>
      </c>
      <c r="C3453" s="3" t="s">
        <v>7845</v>
      </c>
      <c r="D3453" s="5">
        <v>150</v>
      </c>
      <c r="E3453" s="7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>
        <f t="shared" si="224"/>
        <v>13</v>
      </c>
      <c r="P3453">
        <f t="shared" si="225"/>
        <v>10</v>
      </c>
      <c r="Q3453" s="11" t="s">
        <v>8323</v>
      </c>
      <c r="R3453" t="s">
        <v>8326</v>
      </c>
      <c r="S3453" s="15">
        <f t="shared" si="226"/>
        <v>42122.693159722221</v>
      </c>
      <c r="T3453" s="15">
        <f t="shared" si="227"/>
        <v>42152.693159722221</v>
      </c>
    </row>
    <row r="3454" spans="1:20" ht="48" x14ac:dyDescent="0.2">
      <c r="A3454">
        <v>1542</v>
      </c>
      <c r="B3454" s="9" t="s">
        <v>1543</v>
      </c>
      <c r="C3454" s="3" t="s">
        <v>5652</v>
      </c>
      <c r="D3454" s="5">
        <v>500</v>
      </c>
      <c r="E3454" s="7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>
        <f t="shared" si="224"/>
        <v>4</v>
      </c>
      <c r="P3454">
        <f t="shared" si="225"/>
        <v>20</v>
      </c>
      <c r="Q3454" s="11" t="s">
        <v>8313</v>
      </c>
      <c r="R3454" t="s">
        <v>8355</v>
      </c>
      <c r="S3454" s="15">
        <f t="shared" si="226"/>
        <v>42170.996527777781</v>
      </c>
      <c r="T3454" s="15">
        <f t="shared" si="227"/>
        <v>42185.996527777781</v>
      </c>
    </row>
    <row r="3455" spans="1:20" ht="48" x14ac:dyDescent="0.2">
      <c r="A3455">
        <v>884</v>
      </c>
      <c r="B3455" s="9" t="s">
        <v>885</v>
      </c>
      <c r="C3455" s="3" t="s">
        <v>4994</v>
      </c>
      <c r="D3455" s="5">
        <v>2000</v>
      </c>
      <c r="E3455" s="7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8277</v>
      </c>
      <c r="O3455">
        <f t="shared" si="224"/>
        <v>1</v>
      </c>
      <c r="P3455">
        <f t="shared" si="225"/>
        <v>10</v>
      </c>
      <c r="Q3455" s="11" t="s">
        <v>8327</v>
      </c>
      <c r="R3455" t="s">
        <v>8328</v>
      </c>
      <c r="S3455" s="15">
        <f t="shared" si="226"/>
        <v>40981.802615740737</v>
      </c>
      <c r="T3455" s="15">
        <f t="shared" si="227"/>
        <v>41041.104861111111</v>
      </c>
    </row>
    <row r="3456" spans="1:20" ht="48" x14ac:dyDescent="0.2">
      <c r="A3456">
        <v>569</v>
      </c>
      <c r="B3456" s="9" t="s">
        <v>570</v>
      </c>
      <c r="C3456" s="3" t="s">
        <v>4679</v>
      </c>
      <c r="D3456" s="5">
        <v>2500</v>
      </c>
      <c r="E3456" s="7">
        <v>20</v>
      </c>
      <c r="F3456" t="s">
        <v>8220</v>
      </c>
      <c r="G3456" t="s">
        <v>8228</v>
      </c>
      <c r="H3456" t="s">
        <v>8250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8270</v>
      </c>
      <c r="O3456">
        <f t="shared" si="224"/>
        <v>1</v>
      </c>
      <c r="P3456">
        <f t="shared" si="225"/>
        <v>20</v>
      </c>
      <c r="Q3456" s="11" t="s">
        <v>8308</v>
      </c>
      <c r="R3456" t="s">
        <v>8342</v>
      </c>
      <c r="S3456" s="15">
        <f t="shared" si="226"/>
        <v>42340.847361111111</v>
      </c>
      <c r="T3456" s="15">
        <f t="shared" si="227"/>
        <v>42370.847361111111</v>
      </c>
    </row>
    <row r="3457" spans="1:20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4"/>
        <v>1</v>
      </c>
      <c r="P3457">
        <f t="shared" si="225"/>
        <v>20</v>
      </c>
      <c r="Q3457" s="11" t="s">
        <v>8316</v>
      </c>
      <c r="R3457" t="s">
        <v>8344</v>
      </c>
      <c r="S3457" s="15">
        <f t="shared" si="226"/>
        <v>41821.407187500001</v>
      </c>
      <c r="T3457" s="15">
        <f t="shared" si="227"/>
        <v>41851.407187500001</v>
      </c>
    </row>
    <row r="3458" spans="1:20" ht="32" x14ac:dyDescent="0.2">
      <c r="A3458">
        <v>1738</v>
      </c>
      <c r="B3458" s="9" t="s">
        <v>1739</v>
      </c>
      <c r="C3458" s="3" t="s">
        <v>5848</v>
      </c>
      <c r="D3458" s="5">
        <v>5000</v>
      </c>
      <c r="E3458" s="7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>
        <f t="shared" si="224"/>
        <v>0</v>
      </c>
      <c r="P3458">
        <f t="shared" si="225"/>
        <v>20</v>
      </c>
      <c r="Q3458" s="11" t="s">
        <v>8327</v>
      </c>
      <c r="R3458" t="s">
        <v>8330</v>
      </c>
      <c r="S3458" s="15">
        <f t="shared" si="226"/>
        <v>41884.874328703707</v>
      </c>
      <c r="T3458" s="15">
        <f t="shared" si="227"/>
        <v>41914.874328703707</v>
      </c>
    </row>
    <row r="3459" spans="1:20" ht="48" x14ac:dyDescent="0.2">
      <c r="A3459">
        <v>597</v>
      </c>
      <c r="B3459" s="9" t="s">
        <v>598</v>
      </c>
      <c r="C3459" s="3" t="s">
        <v>4707</v>
      </c>
      <c r="D3459" s="5">
        <v>7500</v>
      </c>
      <c r="E3459" s="7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>
        <f t="shared" ref="O3459:O3522" si="228">ROUND(E3459/D3459*100,0)</f>
        <v>0</v>
      </c>
      <c r="P3459">
        <f t="shared" ref="P3459:P3522" si="229">IFERROR(ROUND(E3459/L3459,2),0)</f>
        <v>10</v>
      </c>
      <c r="Q3459" s="11" t="s">
        <v>8308</v>
      </c>
      <c r="R3459" t="s">
        <v>8342</v>
      </c>
      <c r="S3459" s="15">
        <f t="shared" ref="S3459:S3522" si="230">(((J3459/60)/60)/24)+DATE(1970,1,1)</f>
        <v>42545.705266203702</v>
      </c>
      <c r="T3459" s="15">
        <f t="shared" ref="T3459:T3522" si="231">(((I3459/60)/60)/24)+DATE(1970,1,1)</f>
        <v>42582.666666666672</v>
      </c>
    </row>
    <row r="3460" spans="1:20" ht="48" x14ac:dyDescent="0.2">
      <c r="A3460">
        <v>3852</v>
      </c>
      <c r="B3460" s="9" t="s">
        <v>3849</v>
      </c>
      <c r="C3460" s="3" t="s">
        <v>7961</v>
      </c>
      <c r="D3460" s="5">
        <v>10000</v>
      </c>
      <c r="E3460" s="7">
        <v>20</v>
      </c>
      <c r="F3460" t="s">
        <v>8220</v>
      </c>
      <c r="G3460" t="s">
        <v>8223</v>
      </c>
      <c r="H3460" t="s">
        <v>8245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8269</v>
      </c>
      <c r="O3460">
        <f t="shared" si="228"/>
        <v>0</v>
      </c>
      <c r="P3460">
        <f t="shared" si="229"/>
        <v>10</v>
      </c>
      <c r="Q3460" s="11" t="s">
        <v>8323</v>
      </c>
      <c r="R3460" t="s">
        <v>8326</v>
      </c>
      <c r="S3460" s="15">
        <f t="shared" si="230"/>
        <v>42065.190694444449</v>
      </c>
      <c r="T3460" s="15">
        <f t="shared" si="231"/>
        <v>42090.149027777778</v>
      </c>
    </row>
    <row r="3461" spans="1:20" ht="48" x14ac:dyDescent="0.2">
      <c r="A3461">
        <v>213</v>
      </c>
      <c r="B3461" s="9" t="s">
        <v>215</v>
      </c>
      <c r="C3461" s="3" t="s">
        <v>4323</v>
      </c>
      <c r="D3461" s="5">
        <v>50000</v>
      </c>
      <c r="E3461" s="7">
        <v>20</v>
      </c>
      <c r="F3461" t="s">
        <v>8220</v>
      </c>
      <c r="G3461" t="s">
        <v>8223</v>
      </c>
      <c r="H3461" t="s">
        <v>8245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8266</v>
      </c>
      <c r="O3461">
        <f t="shared" si="228"/>
        <v>0</v>
      </c>
      <c r="P3461">
        <f t="shared" si="229"/>
        <v>20</v>
      </c>
      <c r="Q3461" s="11" t="s">
        <v>8321</v>
      </c>
      <c r="R3461" t="s">
        <v>8325</v>
      </c>
      <c r="S3461" s="15">
        <f t="shared" si="230"/>
        <v>42202.594293981485</v>
      </c>
      <c r="T3461" s="15">
        <f t="shared" si="231"/>
        <v>42232.587974537033</v>
      </c>
    </row>
    <row r="3462" spans="1:20" ht="48" x14ac:dyDescent="0.2">
      <c r="A3462">
        <v>2863</v>
      </c>
      <c r="B3462" s="9" t="s">
        <v>2863</v>
      </c>
      <c r="C3462" s="3" t="s">
        <v>6973</v>
      </c>
      <c r="D3462" s="5">
        <v>50000</v>
      </c>
      <c r="E3462" s="7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8269</v>
      </c>
      <c r="O3462">
        <f t="shared" si="228"/>
        <v>0</v>
      </c>
      <c r="P3462">
        <f t="shared" si="229"/>
        <v>20</v>
      </c>
      <c r="Q3462" s="11" t="s">
        <v>8323</v>
      </c>
      <c r="R3462" t="s">
        <v>8326</v>
      </c>
      <c r="S3462" s="15">
        <f t="shared" si="230"/>
        <v>41831.675034722226</v>
      </c>
      <c r="T3462" s="15">
        <f t="shared" si="231"/>
        <v>41891.675034722226</v>
      </c>
    </row>
    <row r="3463" spans="1:20" ht="48" x14ac:dyDescent="0.2">
      <c r="A3463">
        <v>4092</v>
      </c>
      <c r="B3463" s="9" t="s">
        <v>4088</v>
      </c>
      <c r="C3463" s="3" t="s">
        <v>8195</v>
      </c>
      <c r="D3463" s="5">
        <v>110000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8269</v>
      </c>
      <c r="O3463">
        <f t="shared" si="228"/>
        <v>0</v>
      </c>
      <c r="P3463">
        <f t="shared" si="229"/>
        <v>20</v>
      </c>
      <c r="Q3463" s="11" t="s">
        <v>8323</v>
      </c>
      <c r="R3463" t="s">
        <v>8326</v>
      </c>
      <c r="S3463" s="15">
        <f t="shared" si="230"/>
        <v>42039.194988425923</v>
      </c>
      <c r="T3463" s="15">
        <f t="shared" si="231"/>
        <v>42099.153321759266</v>
      </c>
    </row>
    <row r="3464" spans="1:20" ht="48" x14ac:dyDescent="0.2">
      <c r="A3464">
        <v>2909</v>
      </c>
      <c r="B3464" s="9" t="s">
        <v>2909</v>
      </c>
      <c r="C3464" s="3" t="s">
        <v>7019</v>
      </c>
      <c r="D3464" s="5">
        <v>180000</v>
      </c>
      <c r="E3464" s="7">
        <v>20</v>
      </c>
      <c r="F3464" t="s">
        <v>8220</v>
      </c>
      <c r="G3464" t="s">
        <v>8223</v>
      </c>
      <c r="H3464" t="s">
        <v>8245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8269</v>
      </c>
      <c r="O3464">
        <f t="shared" si="228"/>
        <v>0</v>
      </c>
      <c r="P3464">
        <f t="shared" si="229"/>
        <v>20</v>
      </c>
      <c r="Q3464" s="11" t="s">
        <v>8323</v>
      </c>
      <c r="R3464" t="s">
        <v>8326</v>
      </c>
      <c r="S3464" s="15">
        <f t="shared" si="230"/>
        <v>41929.266215277778</v>
      </c>
      <c r="T3464" s="15">
        <f t="shared" si="231"/>
        <v>41968.823611111111</v>
      </c>
    </row>
    <row r="3465" spans="1:20" ht="48" x14ac:dyDescent="0.2">
      <c r="A3465">
        <v>4011</v>
      </c>
      <c r="B3465" s="9" t="s">
        <v>4007</v>
      </c>
      <c r="C3465" s="3" t="s">
        <v>8116</v>
      </c>
      <c r="D3465" s="5">
        <v>250</v>
      </c>
      <c r="E3465" s="7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 t="shared" si="228"/>
        <v>8</v>
      </c>
      <c r="P3465">
        <f t="shared" si="229"/>
        <v>4.75</v>
      </c>
      <c r="Q3465" s="11" t="s">
        <v>8323</v>
      </c>
      <c r="R3465" t="s">
        <v>8326</v>
      </c>
      <c r="S3465" s="15">
        <f t="shared" si="230"/>
        <v>42002.54488425926</v>
      </c>
      <c r="T3465" s="15">
        <f t="shared" si="231"/>
        <v>42032.54488425926</v>
      </c>
    </row>
    <row r="3466" spans="1:20" ht="48" x14ac:dyDescent="0.2">
      <c r="A3466">
        <v>2660</v>
      </c>
      <c r="B3466" s="9" t="s">
        <v>2660</v>
      </c>
      <c r="C3466" s="3" t="s">
        <v>6770</v>
      </c>
      <c r="D3466" s="5">
        <v>20000</v>
      </c>
      <c r="E3466" s="7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 t="shared" si="228"/>
        <v>0</v>
      </c>
      <c r="P3466">
        <f t="shared" si="229"/>
        <v>3.8</v>
      </c>
      <c r="Q3466" s="11" t="s">
        <v>8308</v>
      </c>
      <c r="R3466" t="s">
        <v>8315</v>
      </c>
      <c r="S3466" s="15">
        <f t="shared" si="230"/>
        <v>42272.713171296295</v>
      </c>
      <c r="T3466" s="15">
        <f t="shared" si="231"/>
        <v>42332.754837962959</v>
      </c>
    </row>
    <row r="3467" spans="1:20" ht="48" x14ac:dyDescent="0.2">
      <c r="A3467">
        <v>1686</v>
      </c>
      <c r="B3467" s="9" t="s">
        <v>1687</v>
      </c>
      <c r="C3467" s="3" t="s">
        <v>5796</v>
      </c>
      <c r="D3467" s="5">
        <v>5000</v>
      </c>
      <c r="E3467" s="7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>
        <f t="shared" si="228"/>
        <v>0</v>
      </c>
      <c r="P3467">
        <f t="shared" si="229"/>
        <v>18</v>
      </c>
      <c r="Q3467" s="11" t="s">
        <v>8327</v>
      </c>
      <c r="R3467" t="s">
        <v>8330</v>
      </c>
      <c r="S3467" s="15">
        <f t="shared" si="230"/>
        <v>42792.843969907408</v>
      </c>
      <c r="T3467" s="15">
        <f t="shared" si="231"/>
        <v>42852.802303240736</v>
      </c>
    </row>
    <row r="3468" spans="1:20" ht="16" x14ac:dyDescent="0.2">
      <c r="A3468">
        <v>638</v>
      </c>
      <c r="B3468" s="9" t="s">
        <v>639</v>
      </c>
      <c r="C3468" s="3" t="s">
        <v>4748</v>
      </c>
      <c r="D3468" s="5">
        <v>200000</v>
      </c>
      <c r="E3468" s="7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>
        <f t="shared" si="228"/>
        <v>0</v>
      </c>
      <c r="P3468">
        <f t="shared" si="229"/>
        <v>3</v>
      </c>
      <c r="Q3468" s="11" t="s">
        <v>8308</v>
      </c>
      <c r="R3468" t="s">
        <v>8342</v>
      </c>
      <c r="S3468" s="15">
        <f t="shared" si="230"/>
        <v>42759.593310185184</v>
      </c>
      <c r="T3468" s="15">
        <f t="shared" si="231"/>
        <v>42819.55164351852</v>
      </c>
    </row>
    <row r="3469" spans="1:20" ht="48" x14ac:dyDescent="0.2">
      <c r="A3469">
        <v>1169</v>
      </c>
      <c r="B3469" s="9" t="s">
        <v>1170</v>
      </c>
      <c r="C3469" s="3" t="s">
        <v>5279</v>
      </c>
      <c r="D3469" s="5">
        <v>10000</v>
      </c>
      <c r="E3469" s="7">
        <v>17</v>
      </c>
      <c r="F3469" t="s">
        <v>8220</v>
      </c>
      <c r="G3469" t="s">
        <v>8223</v>
      </c>
      <c r="H3469" t="s">
        <v>8245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8282</v>
      </c>
      <c r="O3469">
        <f t="shared" si="228"/>
        <v>0</v>
      </c>
      <c r="P3469">
        <f t="shared" si="229"/>
        <v>5.67</v>
      </c>
      <c r="Q3469" s="11" t="s">
        <v>8319</v>
      </c>
      <c r="R3469" t="s">
        <v>8345</v>
      </c>
      <c r="S3469" s="15">
        <f t="shared" si="230"/>
        <v>42027.353738425925</v>
      </c>
      <c r="T3469" s="15">
        <f t="shared" si="231"/>
        <v>42057.353738425925</v>
      </c>
    </row>
    <row r="3470" spans="1:20" ht="48" x14ac:dyDescent="0.2">
      <c r="A3470">
        <v>192</v>
      </c>
      <c r="B3470" s="9" t="s">
        <v>194</v>
      </c>
      <c r="C3470" s="3" t="s">
        <v>4302</v>
      </c>
      <c r="D3470" s="5">
        <v>1000000</v>
      </c>
      <c r="E3470" s="7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8266</v>
      </c>
      <c r="O3470">
        <f t="shared" si="228"/>
        <v>0</v>
      </c>
      <c r="P3470">
        <f t="shared" si="229"/>
        <v>5.67</v>
      </c>
      <c r="Q3470" s="11" t="s">
        <v>8321</v>
      </c>
      <c r="R3470" t="s">
        <v>8325</v>
      </c>
      <c r="S3470" s="15">
        <f t="shared" si="230"/>
        <v>41899.792037037041</v>
      </c>
      <c r="T3470" s="15">
        <f t="shared" si="231"/>
        <v>41929.792037037041</v>
      </c>
    </row>
    <row r="3471" spans="1:20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8"/>
        <v>2</v>
      </c>
      <c r="P3471">
        <f t="shared" si="229"/>
        <v>5.33</v>
      </c>
      <c r="Q3471" s="11" t="s">
        <v>8316</v>
      </c>
      <c r="R3471" t="s">
        <v>8334</v>
      </c>
      <c r="S3471" s="15">
        <f t="shared" si="230"/>
        <v>40619.097210648149</v>
      </c>
      <c r="T3471" s="15">
        <f t="shared" si="231"/>
        <v>40657.290972222225</v>
      </c>
    </row>
    <row r="3472" spans="1:20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8"/>
        <v>0</v>
      </c>
      <c r="P3472">
        <f t="shared" si="229"/>
        <v>16</v>
      </c>
      <c r="Q3472" s="11" t="s">
        <v>8323</v>
      </c>
      <c r="R3472" t="s">
        <v>8326</v>
      </c>
      <c r="S3472" s="15">
        <f t="shared" si="230"/>
        <v>42169.958506944444</v>
      </c>
      <c r="T3472" s="15">
        <f t="shared" si="231"/>
        <v>42199.958506944444</v>
      </c>
    </row>
    <row r="3473" spans="1:20" ht="48" x14ac:dyDescent="0.2">
      <c r="A3473">
        <v>3925</v>
      </c>
      <c r="B3473" s="9" t="s">
        <v>3922</v>
      </c>
      <c r="C3473" s="3" t="s">
        <v>8033</v>
      </c>
      <c r="D3473" s="5">
        <v>150</v>
      </c>
      <c r="E3473" s="7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>
        <f t="shared" si="228"/>
        <v>10</v>
      </c>
      <c r="P3473">
        <f t="shared" si="229"/>
        <v>5</v>
      </c>
      <c r="Q3473" s="11" t="s">
        <v>8323</v>
      </c>
      <c r="R3473" t="s">
        <v>8326</v>
      </c>
      <c r="S3473" s="15">
        <f t="shared" si="230"/>
        <v>41820.870821759258</v>
      </c>
      <c r="T3473" s="15">
        <f t="shared" si="231"/>
        <v>41850.870821759258</v>
      </c>
    </row>
    <row r="3474" spans="1:20" ht="48" x14ac:dyDescent="0.2">
      <c r="A3474">
        <v>1810</v>
      </c>
      <c r="B3474" s="9" t="s">
        <v>1811</v>
      </c>
      <c r="C3474" s="3" t="s">
        <v>5920</v>
      </c>
      <c r="D3474" s="5">
        <v>450</v>
      </c>
      <c r="E3474" s="7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>
        <f t="shared" si="228"/>
        <v>3</v>
      </c>
      <c r="P3474">
        <f t="shared" si="229"/>
        <v>7.5</v>
      </c>
      <c r="Q3474" s="11" t="s">
        <v>8313</v>
      </c>
      <c r="R3474" t="s">
        <v>8314</v>
      </c>
      <c r="S3474" s="15">
        <f t="shared" si="230"/>
        <v>41860.91002314815</v>
      </c>
      <c r="T3474" s="15">
        <f t="shared" si="231"/>
        <v>41872.91002314815</v>
      </c>
    </row>
    <row r="3475" spans="1:20" ht="64" x14ac:dyDescent="0.2">
      <c r="A3475">
        <v>3642</v>
      </c>
      <c r="B3475" s="9" t="s">
        <v>3640</v>
      </c>
      <c r="C3475" s="3" t="s">
        <v>7752</v>
      </c>
      <c r="D3475" s="5">
        <v>700</v>
      </c>
      <c r="E3475" s="7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>
        <f t="shared" si="228"/>
        <v>2</v>
      </c>
      <c r="P3475">
        <f t="shared" si="229"/>
        <v>7.5</v>
      </c>
      <c r="Q3475" s="11" t="s">
        <v>8323</v>
      </c>
      <c r="R3475" t="s">
        <v>8335</v>
      </c>
      <c r="S3475" s="15">
        <f t="shared" si="230"/>
        <v>42297.816284722227</v>
      </c>
      <c r="T3475" s="15">
        <f t="shared" si="231"/>
        <v>42338.708333333328</v>
      </c>
    </row>
    <row r="3476" spans="1:20" ht="48" x14ac:dyDescent="0.2">
      <c r="A3476">
        <v>2347</v>
      </c>
      <c r="B3476" s="9" t="s">
        <v>2348</v>
      </c>
      <c r="C3476" s="3" t="s">
        <v>6457</v>
      </c>
      <c r="D3476" s="5">
        <v>1000</v>
      </c>
      <c r="E3476" s="7">
        <v>15</v>
      </c>
      <c r="F3476" t="s">
        <v>8219</v>
      </c>
      <c r="G3476" t="s">
        <v>8223</v>
      </c>
      <c r="H3476" t="s">
        <v>8245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8270</v>
      </c>
      <c r="O3476">
        <f t="shared" si="228"/>
        <v>2</v>
      </c>
      <c r="P3476">
        <f t="shared" si="229"/>
        <v>15</v>
      </c>
      <c r="Q3476" s="11" t="s">
        <v>8308</v>
      </c>
      <c r="R3476" t="s">
        <v>8342</v>
      </c>
      <c r="S3476" s="15">
        <f t="shared" si="230"/>
        <v>42577.607361111113</v>
      </c>
      <c r="T3476" s="15">
        <f t="shared" si="231"/>
        <v>42607.607361111113</v>
      </c>
    </row>
    <row r="3477" spans="1:20" ht="48" x14ac:dyDescent="0.2">
      <c r="A3477">
        <v>1053</v>
      </c>
      <c r="B3477" s="9" t="s">
        <v>1054</v>
      </c>
      <c r="C3477" s="3" t="s">
        <v>5163</v>
      </c>
      <c r="D3477" s="5">
        <v>1500</v>
      </c>
      <c r="E3477" s="7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>
        <f t="shared" si="228"/>
        <v>1</v>
      </c>
      <c r="P3477">
        <f t="shared" si="229"/>
        <v>15</v>
      </c>
      <c r="Q3477" s="11" t="s">
        <v>8346</v>
      </c>
      <c r="R3477" t="s">
        <v>8347</v>
      </c>
      <c r="S3477" s="15">
        <f t="shared" si="230"/>
        <v>42775.172824074078</v>
      </c>
      <c r="T3477" s="15">
        <f t="shared" si="231"/>
        <v>42800.172824074078</v>
      </c>
    </row>
    <row r="3478" spans="1:20" ht="32" x14ac:dyDescent="0.2">
      <c r="A3478">
        <v>2641</v>
      </c>
      <c r="B3478" s="9" t="s">
        <v>2641</v>
      </c>
      <c r="C3478" s="3" t="s">
        <v>6751</v>
      </c>
      <c r="D3478" s="5">
        <v>1500</v>
      </c>
      <c r="E3478" s="7">
        <v>15</v>
      </c>
      <c r="F3478" t="s">
        <v>8220</v>
      </c>
      <c r="G3478" t="s">
        <v>8223</v>
      </c>
      <c r="H3478" t="s">
        <v>8245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8299</v>
      </c>
      <c r="O3478">
        <f t="shared" si="228"/>
        <v>1</v>
      </c>
      <c r="P3478">
        <f t="shared" si="229"/>
        <v>15</v>
      </c>
      <c r="Q3478" s="11" t="s">
        <v>8308</v>
      </c>
      <c r="R3478" t="s">
        <v>8315</v>
      </c>
      <c r="S3478" s="15">
        <f t="shared" si="230"/>
        <v>41880.827118055553</v>
      </c>
      <c r="T3478" s="15">
        <f t="shared" si="231"/>
        <v>41897.839583333334</v>
      </c>
    </row>
    <row r="3479" spans="1:20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8"/>
        <v>1</v>
      </c>
      <c r="P3479">
        <f t="shared" si="229"/>
        <v>15</v>
      </c>
      <c r="Q3479" s="11" t="s">
        <v>8311</v>
      </c>
      <c r="R3479" t="s">
        <v>8348</v>
      </c>
      <c r="S3479" s="15">
        <f t="shared" si="230"/>
        <v>42463.866666666669</v>
      </c>
      <c r="T3479" s="15">
        <f t="shared" si="231"/>
        <v>42484.915972222225</v>
      </c>
    </row>
    <row r="3480" spans="1:20" ht="48" x14ac:dyDescent="0.2">
      <c r="A3480">
        <v>1407</v>
      </c>
      <c r="B3480" s="9" t="s">
        <v>1408</v>
      </c>
      <c r="C3480" s="3" t="s">
        <v>5517</v>
      </c>
      <c r="D3480" s="5">
        <v>3000</v>
      </c>
      <c r="E3480" s="7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8285</v>
      </c>
      <c r="O3480">
        <f t="shared" si="228"/>
        <v>1</v>
      </c>
      <c r="P3480">
        <f t="shared" si="229"/>
        <v>7.5</v>
      </c>
      <c r="Q3480" s="11" t="s">
        <v>8311</v>
      </c>
      <c r="R3480" t="s">
        <v>8348</v>
      </c>
      <c r="S3480" s="15">
        <f t="shared" si="230"/>
        <v>41838.536782407406</v>
      </c>
      <c r="T3480" s="15">
        <f t="shared" si="231"/>
        <v>41863.536782407406</v>
      </c>
    </row>
    <row r="3481" spans="1:20" ht="32" x14ac:dyDescent="0.2">
      <c r="A3481">
        <v>3926</v>
      </c>
      <c r="B3481" s="9" t="s">
        <v>3923</v>
      </c>
      <c r="C3481" s="3" t="s">
        <v>8034</v>
      </c>
      <c r="D3481" s="5">
        <v>5000</v>
      </c>
      <c r="E3481" s="7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8269</v>
      </c>
      <c r="O3481">
        <f t="shared" si="228"/>
        <v>0</v>
      </c>
      <c r="P3481">
        <f t="shared" si="229"/>
        <v>15</v>
      </c>
      <c r="Q3481" s="11" t="s">
        <v>8323</v>
      </c>
      <c r="R3481" t="s">
        <v>8326</v>
      </c>
      <c r="S3481" s="15">
        <f t="shared" si="230"/>
        <v>41970.085046296299</v>
      </c>
      <c r="T3481" s="15">
        <f t="shared" si="231"/>
        <v>42000.085046296299</v>
      </c>
    </row>
    <row r="3482" spans="1:20" ht="16" x14ac:dyDescent="0.2">
      <c r="A3482">
        <v>1406</v>
      </c>
      <c r="B3482" s="9" t="s">
        <v>1407</v>
      </c>
      <c r="C3482" s="3" t="s">
        <v>5516</v>
      </c>
      <c r="D3482" s="5">
        <v>12000</v>
      </c>
      <c r="E3482" s="7">
        <v>15</v>
      </c>
      <c r="F3482" t="s">
        <v>8220</v>
      </c>
      <c r="G3482" t="s">
        <v>8236</v>
      </c>
      <c r="H3482" t="s">
        <v>8248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8285</v>
      </c>
      <c r="O3482">
        <f t="shared" si="228"/>
        <v>0</v>
      </c>
      <c r="P3482">
        <f t="shared" si="229"/>
        <v>5</v>
      </c>
      <c r="Q3482" s="11" t="s">
        <v>8311</v>
      </c>
      <c r="R3482" t="s">
        <v>8348</v>
      </c>
      <c r="S3482" s="15">
        <f t="shared" si="230"/>
        <v>42297.432951388888</v>
      </c>
      <c r="T3482" s="15">
        <f t="shared" si="231"/>
        <v>42350.416666666672</v>
      </c>
    </row>
    <row r="3483" spans="1:20" ht="32" x14ac:dyDescent="0.2">
      <c r="A3483">
        <v>1435</v>
      </c>
      <c r="B3483" s="9" t="s">
        <v>1436</v>
      </c>
      <c r="C3483" s="3" t="s">
        <v>5545</v>
      </c>
      <c r="D3483" s="5">
        <v>15000</v>
      </c>
      <c r="E3483" s="7">
        <v>15</v>
      </c>
      <c r="F3483" t="s">
        <v>8220</v>
      </c>
      <c r="G3483" t="s">
        <v>8236</v>
      </c>
      <c r="H3483" t="s">
        <v>8248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8285</v>
      </c>
      <c r="O3483">
        <f t="shared" si="228"/>
        <v>0</v>
      </c>
      <c r="P3483">
        <f t="shared" si="229"/>
        <v>7.5</v>
      </c>
      <c r="Q3483" s="11" t="s">
        <v>8311</v>
      </c>
      <c r="R3483" t="s">
        <v>8348</v>
      </c>
      <c r="S3483" s="15">
        <f t="shared" si="230"/>
        <v>42258.780324074076</v>
      </c>
      <c r="T3483" s="15">
        <f t="shared" si="231"/>
        <v>42288.780324074076</v>
      </c>
    </row>
    <row r="3484" spans="1:20" ht="16" x14ac:dyDescent="0.2">
      <c r="A3484">
        <v>1086</v>
      </c>
      <c r="B3484" s="9" t="s">
        <v>1087</v>
      </c>
      <c r="C3484" s="3" t="s">
        <v>5196</v>
      </c>
      <c r="D3484" s="5">
        <v>18000</v>
      </c>
      <c r="E3484" s="7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>
        <f t="shared" si="228"/>
        <v>0</v>
      </c>
      <c r="P3484">
        <f t="shared" si="229"/>
        <v>7.5</v>
      </c>
      <c r="Q3484" s="11" t="s">
        <v>8316</v>
      </c>
      <c r="R3484" t="s">
        <v>8334</v>
      </c>
      <c r="S3484" s="15">
        <f t="shared" si="230"/>
        <v>41845.866793981484</v>
      </c>
      <c r="T3484" s="15">
        <f t="shared" si="231"/>
        <v>41875.866793981484</v>
      </c>
    </row>
    <row r="3485" spans="1:20" ht="48" x14ac:dyDescent="0.2">
      <c r="A3485">
        <v>1583</v>
      </c>
      <c r="B3485" s="9" t="s">
        <v>1584</v>
      </c>
      <c r="C3485" s="3" t="s">
        <v>5693</v>
      </c>
      <c r="D3485" s="5">
        <v>20000</v>
      </c>
      <c r="E3485" s="7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 t="shared" si="228"/>
        <v>0</v>
      </c>
      <c r="P3485">
        <f t="shared" si="229"/>
        <v>15</v>
      </c>
      <c r="Q3485" s="11" t="s">
        <v>8313</v>
      </c>
      <c r="R3485" t="s">
        <v>8351</v>
      </c>
      <c r="S3485" s="15">
        <f t="shared" si="230"/>
        <v>41877.904988425929</v>
      </c>
      <c r="T3485" s="15">
        <f t="shared" si="231"/>
        <v>41907.904988425929</v>
      </c>
    </row>
    <row r="3486" spans="1:20" ht="32" x14ac:dyDescent="0.2">
      <c r="A3486">
        <v>674</v>
      </c>
      <c r="B3486" s="9" t="s">
        <v>675</v>
      </c>
      <c r="C3486" s="3" t="s">
        <v>4784</v>
      </c>
      <c r="D3486" s="5">
        <v>50000</v>
      </c>
      <c r="E3486" s="7">
        <v>15</v>
      </c>
      <c r="F3486" t="s">
        <v>8220</v>
      </c>
      <c r="G3486" t="s">
        <v>8223</v>
      </c>
      <c r="H3486" t="s">
        <v>8245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8271</v>
      </c>
      <c r="O3486">
        <f t="shared" si="228"/>
        <v>0</v>
      </c>
      <c r="P3486">
        <f t="shared" si="229"/>
        <v>7.5</v>
      </c>
      <c r="Q3486" s="11" t="s">
        <v>8308</v>
      </c>
      <c r="R3486" t="s">
        <v>8310</v>
      </c>
      <c r="S3486" s="15">
        <f t="shared" si="230"/>
        <v>41803.116053240738</v>
      </c>
      <c r="T3486" s="15">
        <f t="shared" si="231"/>
        <v>41863.116053240738</v>
      </c>
    </row>
    <row r="3487" spans="1:20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1" t="s">
        <v>8321</v>
      </c>
      <c r="R3487" t="s">
        <v>8339</v>
      </c>
      <c r="S3487" s="15">
        <f t="shared" si="230"/>
        <v>41682.23646990741</v>
      </c>
      <c r="T3487" s="15">
        <f t="shared" si="231"/>
        <v>41712.194803240738</v>
      </c>
    </row>
    <row r="3488" spans="1:20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1" t="s">
        <v>8308</v>
      </c>
      <c r="R3488" t="s">
        <v>8342</v>
      </c>
      <c r="S3488" s="15">
        <f t="shared" si="230"/>
        <v>42230.578622685185</v>
      </c>
      <c r="T3488" s="15">
        <f t="shared" si="231"/>
        <v>42254.578622685185</v>
      </c>
    </row>
    <row r="3489" spans="1:20" ht="32" x14ac:dyDescent="0.2">
      <c r="A3489">
        <v>3600</v>
      </c>
      <c r="B3489" s="9" t="s">
        <v>3599</v>
      </c>
      <c r="C3489" s="3" t="s">
        <v>7710</v>
      </c>
      <c r="D3489" s="5">
        <v>10</v>
      </c>
      <c r="E3489" s="7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 t="shared" si="228"/>
        <v>130</v>
      </c>
      <c r="P3489">
        <f t="shared" si="229"/>
        <v>3.25</v>
      </c>
      <c r="Q3489" s="11" t="s">
        <v>8323</v>
      </c>
      <c r="R3489" t="s">
        <v>8326</v>
      </c>
      <c r="S3489" s="15">
        <f t="shared" si="230"/>
        <v>42628.849120370374</v>
      </c>
      <c r="T3489" s="15">
        <f t="shared" si="231"/>
        <v>42656.849120370374</v>
      </c>
    </row>
    <row r="3490" spans="1:20" ht="48" x14ac:dyDescent="0.2">
      <c r="A3490">
        <v>31</v>
      </c>
      <c r="B3490" s="9" t="s">
        <v>33</v>
      </c>
      <c r="C3490" s="3" t="s">
        <v>4142</v>
      </c>
      <c r="D3490" s="5">
        <v>13</v>
      </c>
      <c r="E3490" s="7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28"/>
        <v>100</v>
      </c>
      <c r="P3490">
        <f t="shared" si="229"/>
        <v>13</v>
      </c>
      <c r="Q3490" s="11" t="s">
        <v>8321</v>
      </c>
      <c r="R3490" t="s">
        <v>8332</v>
      </c>
      <c r="S3490" s="15">
        <f t="shared" si="230"/>
        <v>42376.79206018518</v>
      </c>
      <c r="T3490" s="15">
        <f t="shared" si="231"/>
        <v>42394.79206018518</v>
      </c>
    </row>
    <row r="3491" spans="1:20" ht="48" x14ac:dyDescent="0.2">
      <c r="A3491">
        <v>1902</v>
      </c>
      <c r="B3491" s="9" t="s">
        <v>1903</v>
      </c>
      <c r="C3491" s="3" t="s">
        <v>6012</v>
      </c>
      <c r="D3491" s="5">
        <v>1000</v>
      </c>
      <c r="E3491" s="7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 t="shared" si="228"/>
        <v>1</v>
      </c>
      <c r="P3491">
        <f t="shared" si="229"/>
        <v>4</v>
      </c>
      <c r="Q3491" s="11" t="s">
        <v>8308</v>
      </c>
      <c r="R3491" t="s">
        <v>8318</v>
      </c>
      <c r="S3491" s="15">
        <f t="shared" si="230"/>
        <v>42037.789895833332</v>
      </c>
      <c r="T3491" s="15">
        <f t="shared" si="231"/>
        <v>42067.789895833332</v>
      </c>
    </row>
    <row r="3492" spans="1:20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1" t="s">
        <v>8316</v>
      </c>
      <c r="R3492" t="s">
        <v>8334</v>
      </c>
      <c r="S3492" s="15">
        <f t="shared" si="230"/>
        <v>42002.926990740743</v>
      </c>
      <c r="T3492" s="15">
        <f t="shared" si="231"/>
        <v>42032.926990740743</v>
      </c>
    </row>
    <row r="3493" spans="1:20" ht="48" x14ac:dyDescent="0.2">
      <c r="A3493">
        <v>560</v>
      </c>
      <c r="B3493" s="9" t="s">
        <v>561</v>
      </c>
      <c r="C3493" s="3" t="s">
        <v>4670</v>
      </c>
      <c r="D3493" s="5">
        <v>100000</v>
      </c>
      <c r="E3493" s="7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>
        <f t="shared" si="228"/>
        <v>0</v>
      </c>
      <c r="P3493">
        <f t="shared" si="229"/>
        <v>4</v>
      </c>
      <c r="Q3493" s="11" t="s">
        <v>8308</v>
      </c>
      <c r="R3493" t="s">
        <v>8342</v>
      </c>
      <c r="S3493" s="15">
        <f t="shared" si="230"/>
        <v>41960.771354166667</v>
      </c>
      <c r="T3493" s="15">
        <f t="shared" si="231"/>
        <v>41990.771354166667</v>
      </c>
    </row>
    <row r="3494" spans="1:20" ht="32" x14ac:dyDescent="0.2">
      <c r="A3494">
        <v>3866</v>
      </c>
      <c r="B3494" s="9" t="s">
        <v>3863</v>
      </c>
      <c r="C3494" s="3" t="s">
        <v>7975</v>
      </c>
      <c r="D3494" s="5">
        <v>2000</v>
      </c>
      <c r="E3494" s="7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>
        <f t="shared" si="228"/>
        <v>1</v>
      </c>
      <c r="P3494">
        <f t="shared" si="229"/>
        <v>5.5</v>
      </c>
      <c r="Q3494" s="11" t="s">
        <v>8323</v>
      </c>
      <c r="R3494" t="s">
        <v>8326</v>
      </c>
      <c r="S3494" s="15">
        <f t="shared" si="230"/>
        <v>42402.947002314817</v>
      </c>
      <c r="T3494" s="15">
        <f t="shared" si="231"/>
        <v>42452.145138888889</v>
      </c>
    </row>
    <row r="3495" spans="1:20" ht="32" x14ac:dyDescent="0.2">
      <c r="A3495">
        <v>3103</v>
      </c>
      <c r="B3495" s="9" t="s">
        <v>3103</v>
      </c>
      <c r="C3495" s="3" t="s">
        <v>7213</v>
      </c>
      <c r="D3495" s="5">
        <v>4100</v>
      </c>
      <c r="E3495" s="7">
        <v>11</v>
      </c>
      <c r="F3495" t="s">
        <v>8220</v>
      </c>
      <c r="G3495" t="s">
        <v>8223</v>
      </c>
      <c r="H3495" t="s">
        <v>8245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8301</v>
      </c>
      <c r="O3495">
        <f t="shared" si="228"/>
        <v>0</v>
      </c>
      <c r="P3495">
        <f t="shared" si="229"/>
        <v>5.5</v>
      </c>
      <c r="Q3495" s="11" t="s">
        <v>8323</v>
      </c>
      <c r="R3495" t="s">
        <v>8324</v>
      </c>
      <c r="S3495" s="15">
        <f t="shared" si="230"/>
        <v>42107.156319444446</v>
      </c>
      <c r="T3495" s="15">
        <f t="shared" si="231"/>
        <v>42167.156319444446</v>
      </c>
    </row>
    <row r="3496" spans="1:20" ht="48" x14ac:dyDescent="0.2">
      <c r="A3496">
        <v>1123</v>
      </c>
      <c r="B3496" s="9" t="s">
        <v>1124</v>
      </c>
      <c r="C3496" s="3" t="s">
        <v>5233</v>
      </c>
      <c r="D3496" s="5">
        <v>5000</v>
      </c>
      <c r="E3496" s="7">
        <v>11</v>
      </c>
      <c r="F3496" t="s">
        <v>8220</v>
      </c>
      <c r="G3496" t="s">
        <v>8223</v>
      </c>
      <c r="H3496" t="s">
        <v>8245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8280</v>
      </c>
      <c r="O3496">
        <f t="shared" si="228"/>
        <v>0</v>
      </c>
      <c r="P3496">
        <f t="shared" si="229"/>
        <v>3.67</v>
      </c>
      <c r="Q3496" s="11" t="s">
        <v>8316</v>
      </c>
      <c r="R3496" t="s">
        <v>8334</v>
      </c>
      <c r="S3496" s="15">
        <f t="shared" si="230"/>
        <v>41718.5237037037</v>
      </c>
      <c r="T3496" s="15">
        <f t="shared" si="231"/>
        <v>41748.5237037037</v>
      </c>
    </row>
    <row r="3497" spans="1:20" ht="48" x14ac:dyDescent="0.2">
      <c r="A3497">
        <v>1130</v>
      </c>
      <c r="B3497" s="9" t="s">
        <v>1131</v>
      </c>
      <c r="C3497" s="3" t="s">
        <v>5240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8281</v>
      </c>
      <c r="O3497">
        <f t="shared" si="228"/>
        <v>0</v>
      </c>
      <c r="P3497">
        <f t="shared" si="229"/>
        <v>3.67</v>
      </c>
      <c r="Q3497" s="11" t="s">
        <v>8316</v>
      </c>
      <c r="R3497" t="s">
        <v>8344</v>
      </c>
      <c r="S3497" s="15">
        <f t="shared" si="230"/>
        <v>41908.996527777781</v>
      </c>
      <c r="T3497" s="15">
        <f t="shared" si="231"/>
        <v>41969.038194444445</v>
      </c>
    </row>
    <row r="3498" spans="1:20" ht="48" x14ac:dyDescent="0.2">
      <c r="A3498">
        <v>1715</v>
      </c>
      <c r="B3498" s="9" t="s">
        <v>1716</v>
      </c>
      <c r="C3498" s="3" t="s">
        <v>5825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8291</v>
      </c>
      <c r="O3498">
        <f t="shared" si="228"/>
        <v>0</v>
      </c>
      <c r="P3498">
        <f t="shared" si="229"/>
        <v>5.5</v>
      </c>
      <c r="Q3498" s="11" t="s">
        <v>8327</v>
      </c>
      <c r="R3498" t="s">
        <v>8330</v>
      </c>
      <c r="S3498" s="15">
        <f t="shared" si="230"/>
        <v>42064.217418981483</v>
      </c>
      <c r="T3498" s="15">
        <f t="shared" si="231"/>
        <v>42094.140277777777</v>
      </c>
    </row>
    <row r="3499" spans="1:20" ht="48" x14ac:dyDescent="0.2">
      <c r="A3499">
        <v>3940</v>
      </c>
      <c r="B3499" s="9" t="s">
        <v>3937</v>
      </c>
      <c r="C3499" s="3" t="s">
        <v>8048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>
        <f t="shared" si="228"/>
        <v>0</v>
      </c>
      <c r="P3499">
        <f t="shared" si="229"/>
        <v>5.5</v>
      </c>
      <c r="Q3499" s="11" t="s">
        <v>8323</v>
      </c>
      <c r="R3499" t="s">
        <v>8326</v>
      </c>
      <c r="S3499" s="15">
        <f t="shared" si="230"/>
        <v>41961.492488425924</v>
      </c>
      <c r="T3499" s="15">
        <f t="shared" si="231"/>
        <v>42006.492488425924</v>
      </c>
    </row>
    <row r="3500" spans="1:20" ht="48" x14ac:dyDescent="0.2">
      <c r="A3500">
        <v>512</v>
      </c>
      <c r="B3500" s="9" t="s">
        <v>513</v>
      </c>
      <c r="C3500" s="3" t="s">
        <v>4622</v>
      </c>
      <c r="D3500" s="5">
        <v>8000</v>
      </c>
      <c r="E3500" s="7">
        <v>11</v>
      </c>
      <c r="F3500" t="s">
        <v>8220</v>
      </c>
      <c r="G3500" t="s">
        <v>8223</v>
      </c>
      <c r="H3500" t="s">
        <v>8245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8268</v>
      </c>
      <c r="O3500">
        <f t="shared" si="228"/>
        <v>0</v>
      </c>
      <c r="P3500">
        <f t="shared" si="229"/>
        <v>5.5</v>
      </c>
      <c r="Q3500" s="11" t="s">
        <v>8321</v>
      </c>
      <c r="R3500" t="s">
        <v>8339</v>
      </c>
      <c r="S3500" s="15">
        <f t="shared" si="230"/>
        <v>42649.742210648154</v>
      </c>
      <c r="T3500" s="15">
        <f t="shared" si="231"/>
        <v>42694.783877314811</v>
      </c>
    </row>
    <row r="3501" spans="1:20" ht="64" x14ac:dyDescent="0.2">
      <c r="A3501">
        <v>3970</v>
      </c>
      <c r="B3501" s="9" t="s">
        <v>3967</v>
      </c>
      <c r="C3501" s="3" t="s">
        <v>8077</v>
      </c>
      <c r="D3501" s="5">
        <v>15000</v>
      </c>
      <c r="E3501" s="7">
        <v>11</v>
      </c>
      <c r="F3501" t="s">
        <v>8220</v>
      </c>
      <c r="G3501" t="s">
        <v>8223</v>
      </c>
      <c r="H3501" t="s">
        <v>8245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0</v>
      </c>
      <c r="P3501">
        <f t="shared" si="229"/>
        <v>5.5</v>
      </c>
      <c r="Q3501" s="11" t="s">
        <v>8323</v>
      </c>
      <c r="R3501" t="s">
        <v>8326</v>
      </c>
      <c r="S3501" s="15">
        <f t="shared" si="230"/>
        <v>42447.863553240735</v>
      </c>
      <c r="T3501" s="15">
        <f t="shared" si="231"/>
        <v>42477.863553240735</v>
      </c>
    </row>
    <row r="3502" spans="1:20" ht="48" x14ac:dyDescent="0.2">
      <c r="A3502">
        <v>981</v>
      </c>
      <c r="B3502" s="9" t="s">
        <v>982</v>
      </c>
      <c r="C3502" s="3" t="s">
        <v>5091</v>
      </c>
      <c r="D3502" s="5">
        <v>88888</v>
      </c>
      <c r="E3502" s="7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>
        <f t="shared" si="228"/>
        <v>0</v>
      </c>
      <c r="P3502">
        <f t="shared" si="229"/>
        <v>2.75</v>
      </c>
      <c r="Q3502" s="11" t="s">
        <v>8308</v>
      </c>
      <c r="R3502" t="s">
        <v>8310</v>
      </c>
      <c r="S3502" s="15">
        <f t="shared" si="230"/>
        <v>41830.947013888886</v>
      </c>
      <c r="T3502" s="15">
        <f t="shared" si="231"/>
        <v>41860.947013888886</v>
      </c>
    </row>
    <row r="3503" spans="1:20" ht="48" x14ac:dyDescent="0.2">
      <c r="A3503">
        <v>167</v>
      </c>
      <c r="B3503" s="9" t="s">
        <v>169</v>
      </c>
      <c r="C3503" s="3" t="s">
        <v>4277</v>
      </c>
      <c r="D3503" s="5">
        <v>110000</v>
      </c>
      <c r="E3503" s="7">
        <v>11</v>
      </c>
      <c r="F3503" t="s">
        <v>8220</v>
      </c>
      <c r="G3503" t="s">
        <v>8223</v>
      </c>
      <c r="H3503" t="s">
        <v>8245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8266</v>
      </c>
      <c r="O3503">
        <f t="shared" si="228"/>
        <v>0</v>
      </c>
      <c r="P3503">
        <f t="shared" si="229"/>
        <v>5.5</v>
      </c>
      <c r="Q3503" s="11" t="s">
        <v>8321</v>
      </c>
      <c r="R3503" t="s">
        <v>8325</v>
      </c>
      <c r="S3503" s="15">
        <f t="shared" si="230"/>
        <v>42160.927488425921</v>
      </c>
      <c r="T3503" s="15">
        <f t="shared" si="231"/>
        <v>42220.927488425921</v>
      </c>
    </row>
    <row r="3504" spans="1:20" ht="48" x14ac:dyDescent="0.2">
      <c r="A3504">
        <v>2213</v>
      </c>
      <c r="B3504" s="9" t="s">
        <v>2214</v>
      </c>
      <c r="C3504" s="3" t="s">
        <v>6323</v>
      </c>
      <c r="D3504" s="5">
        <v>5</v>
      </c>
      <c r="E3504" s="7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>
        <f t="shared" si="228"/>
        <v>200</v>
      </c>
      <c r="P3504">
        <f t="shared" si="229"/>
        <v>10</v>
      </c>
      <c r="Q3504" s="11" t="s">
        <v>8327</v>
      </c>
      <c r="R3504" t="s">
        <v>8329</v>
      </c>
      <c r="S3504" s="15">
        <f t="shared" si="230"/>
        <v>42109.826145833329</v>
      </c>
      <c r="T3504" s="15">
        <f t="shared" si="231"/>
        <v>42139.826145833329</v>
      </c>
    </row>
    <row r="3505" spans="1:21" ht="16" x14ac:dyDescent="0.2">
      <c r="A3505">
        <v>847</v>
      </c>
      <c r="B3505" s="9" t="s">
        <v>848</v>
      </c>
      <c r="C3505" s="3" t="s">
        <v>4957</v>
      </c>
      <c r="D3505" s="5">
        <v>10</v>
      </c>
      <c r="E3505" s="7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>
        <f t="shared" si="228"/>
        <v>100</v>
      </c>
      <c r="P3505">
        <f t="shared" si="229"/>
        <v>10</v>
      </c>
      <c r="Q3505" s="11" t="s">
        <v>8327</v>
      </c>
      <c r="R3505" t="s">
        <v>8336</v>
      </c>
      <c r="S3505" s="15">
        <f t="shared" si="230"/>
        <v>42165.79833333334</v>
      </c>
      <c r="T3505" s="15">
        <f t="shared" si="231"/>
        <v>42195.79833333334</v>
      </c>
    </row>
    <row r="3506" spans="1:21" ht="48" x14ac:dyDescent="0.2">
      <c r="A3506">
        <v>3745</v>
      </c>
      <c r="B3506" s="9" t="s">
        <v>3742</v>
      </c>
      <c r="C3506" s="3" t="s">
        <v>7855</v>
      </c>
      <c r="D3506" s="5">
        <v>100</v>
      </c>
      <c r="E3506" s="7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>
        <f t="shared" si="228"/>
        <v>10</v>
      </c>
      <c r="P3506">
        <f t="shared" si="229"/>
        <v>10</v>
      </c>
      <c r="Q3506" s="11" t="s">
        <v>8323</v>
      </c>
      <c r="R3506" t="s">
        <v>8326</v>
      </c>
      <c r="S3506" s="15">
        <f t="shared" si="230"/>
        <v>41831.697939814818</v>
      </c>
      <c r="T3506" s="15">
        <f t="shared" si="231"/>
        <v>41861.697939814818</v>
      </c>
    </row>
    <row r="3507" spans="1:21" ht="48" x14ac:dyDescent="0.2">
      <c r="A3507">
        <v>2886</v>
      </c>
      <c r="B3507" s="9" t="s">
        <v>2886</v>
      </c>
      <c r="C3507" s="3" t="s">
        <v>6996</v>
      </c>
      <c r="D3507" s="5">
        <v>200</v>
      </c>
      <c r="E3507" s="7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>
        <f t="shared" si="228"/>
        <v>5</v>
      </c>
      <c r="P3507">
        <f t="shared" si="229"/>
        <v>10</v>
      </c>
      <c r="Q3507" s="11" t="s">
        <v>8323</v>
      </c>
      <c r="R3507" t="s">
        <v>8326</v>
      </c>
      <c r="S3507" s="15">
        <f t="shared" si="230"/>
        <v>42261.632916666669</v>
      </c>
      <c r="T3507" s="15">
        <f t="shared" si="231"/>
        <v>42266.165972222225</v>
      </c>
    </row>
    <row r="3508" spans="1:21" ht="48" x14ac:dyDescent="0.2">
      <c r="A3508">
        <v>3858</v>
      </c>
      <c r="B3508" s="9" t="s">
        <v>3855</v>
      </c>
      <c r="C3508" s="3" t="s">
        <v>7967</v>
      </c>
      <c r="D3508" s="5">
        <v>500</v>
      </c>
      <c r="E3508" s="7">
        <v>10</v>
      </c>
      <c r="F3508" t="s">
        <v>8220</v>
      </c>
      <c r="G3508" t="s">
        <v>8224</v>
      </c>
      <c r="H3508" t="s">
        <v>8246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8269</v>
      </c>
      <c r="O3508">
        <f t="shared" si="228"/>
        <v>2</v>
      </c>
      <c r="P3508">
        <f t="shared" si="229"/>
        <v>10</v>
      </c>
      <c r="Q3508" s="11" t="s">
        <v>8323</v>
      </c>
      <c r="R3508" t="s">
        <v>8326</v>
      </c>
      <c r="S3508" s="15">
        <f t="shared" si="230"/>
        <v>42128.431064814817</v>
      </c>
      <c r="T3508" s="15">
        <f t="shared" si="231"/>
        <v>42146.875</v>
      </c>
    </row>
    <row r="3509" spans="1:21" ht="48" x14ac:dyDescent="0.2">
      <c r="A3509">
        <v>3795</v>
      </c>
      <c r="B3509" s="9" t="s">
        <v>3792</v>
      </c>
      <c r="C3509" s="3" t="s">
        <v>7905</v>
      </c>
      <c r="D3509" s="5">
        <v>600</v>
      </c>
      <c r="E3509" s="7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>
        <f t="shared" si="228"/>
        <v>2</v>
      </c>
      <c r="P3509">
        <f t="shared" si="229"/>
        <v>5</v>
      </c>
      <c r="Q3509" s="11" t="s">
        <v>8323</v>
      </c>
      <c r="R3509" t="s">
        <v>8335</v>
      </c>
      <c r="S3509" s="15">
        <f t="shared" si="230"/>
        <v>42201.436226851853</v>
      </c>
      <c r="T3509" s="15">
        <f t="shared" si="231"/>
        <v>42244.9375</v>
      </c>
      <c r="U3509">
        <f>YEAR(S3509)</f>
        <v>2015</v>
      </c>
    </row>
    <row r="3510" spans="1:21" ht="48" x14ac:dyDescent="0.2">
      <c r="A3510">
        <v>1042</v>
      </c>
      <c r="B3510" s="9" t="s">
        <v>1043</v>
      </c>
      <c r="C3510" s="3" t="s">
        <v>5152</v>
      </c>
      <c r="D3510" s="5">
        <v>650</v>
      </c>
      <c r="E3510" s="7">
        <v>10</v>
      </c>
      <c r="F3510" t="s">
        <v>8219</v>
      </c>
      <c r="G3510" t="s">
        <v>8223</v>
      </c>
      <c r="H3510" t="s">
        <v>8245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8279</v>
      </c>
      <c r="O3510">
        <f t="shared" si="228"/>
        <v>2</v>
      </c>
      <c r="P3510">
        <f t="shared" si="229"/>
        <v>10</v>
      </c>
      <c r="Q3510" s="11" t="s">
        <v>8346</v>
      </c>
      <c r="R3510" t="s">
        <v>8347</v>
      </c>
      <c r="S3510" s="15">
        <f t="shared" si="230"/>
        <v>41851.696157407408</v>
      </c>
      <c r="T3510" s="15">
        <f t="shared" si="231"/>
        <v>41894.416666666664</v>
      </c>
    </row>
    <row r="3511" spans="1:21" ht="32" x14ac:dyDescent="0.2">
      <c r="A3511">
        <v>1073</v>
      </c>
      <c r="B3511" s="9" t="s">
        <v>1074</v>
      </c>
      <c r="C3511" s="3" t="s">
        <v>5183</v>
      </c>
      <c r="D3511" s="5">
        <v>750</v>
      </c>
      <c r="E3511" s="7">
        <v>10</v>
      </c>
      <c r="F3511" t="s">
        <v>8220</v>
      </c>
      <c r="G3511" t="s">
        <v>8223</v>
      </c>
      <c r="H3511" t="s">
        <v>8245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8280</v>
      </c>
      <c r="O3511">
        <f t="shared" si="228"/>
        <v>1</v>
      </c>
      <c r="P3511">
        <f t="shared" si="229"/>
        <v>10</v>
      </c>
      <c r="Q3511" s="11" t="s">
        <v>8316</v>
      </c>
      <c r="R3511" t="s">
        <v>8334</v>
      </c>
      <c r="S3511" s="15">
        <f t="shared" si="230"/>
        <v>40802.964594907404</v>
      </c>
      <c r="T3511" s="15">
        <f t="shared" si="231"/>
        <v>40832.964594907404</v>
      </c>
    </row>
    <row r="3512" spans="1:21" ht="48" x14ac:dyDescent="0.2">
      <c r="A3512">
        <v>4024</v>
      </c>
      <c r="B3512" s="9" t="s">
        <v>4020</v>
      </c>
      <c r="C3512" s="3" t="s">
        <v>8129</v>
      </c>
      <c r="D3512" s="5">
        <v>800</v>
      </c>
      <c r="E3512" s="7">
        <v>10</v>
      </c>
      <c r="F3512" t="s">
        <v>8220</v>
      </c>
      <c r="G3512" t="s">
        <v>8223</v>
      </c>
      <c r="H3512" t="s">
        <v>8245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8269</v>
      </c>
      <c r="O3512">
        <f t="shared" si="228"/>
        <v>1</v>
      </c>
      <c r="P3512">
        <f t="shared" si="229"/>
        <v>10</v>
      </c>
      <c r="Q3512" s="11" t="s">
        <v>8323</v>
      </c>
      <c r="R3512" t="s">
        <v>8326</v>
      </c>
      <c r="S3512" s="15">
        <f t="shared" si="230"/>
        <v>42217.670104166667</v>
      </c>
      <c r="T3512" s="15">
        <f t="shared" si="231"/>
        <v>42247.670104166667</v>
      </c>
    </row>
    <row r="3513" spans="1:21" ht="32" x14ac:dyDescent="0.2">
      <c r="A3513">
        <v>584</v>
      </c>
      <c r="B3513" s="9" t="s">
        <v>585</v>
      </c>
      <c r="C3513" s="3" t="s">
        <v>4694</v>
      </c>
      <c r="D3513" s="5">
        <v>1000</v>
      </c>
      <c r="E3513" s="7">
        <v>10</v>
      </c>
      <c r="F3513" t="s">
        <v>8220</v>
      </c>
      <c r="G3513" t="s">
        <v>8223</v>
      </c>
      <c r="H3513" t="s">
        <v>8245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8270</v>
      </c>
      <c r="O3513">
        <f t="shared" si="228"/>
        <v>1</v>
      </c>
      <c r="P3513">
        <f t="shared" si="229"/>
        <v>5</v>
      </c>
      <c r="Q3513" s="11" t="s">
        <v>8308</v>
      </c>
      <c r="R3513" t="s">
        <v>8342</v>
      </c>
      <c r="S3513" s="15">
        <f t="shared" si="230"/>
        <v>42049.716620370367</v>
      </c>
      <c r="T3513" s="15">
        <f t="shared" si="231"/>
        <v>42079.674953703703</v>
      </c>
    </row>
    <row r="3514" spans="1:21" ht="48" x14ac:dyDescent="0.2">
      <c r="A3514">
        <v>2841</v>
      </c>
      <c r="B3514" s="9" t="s">
        <v>2841</v>
      </c>
      <c r="C3514" s="3" t="s">
        <v>6951</v>
      </c>
      <c r="D3514" s="5">
        <v>1000</v>
      </c>
      <c r="E3514" s="7">
        <v>10</v>
      </c>
      <c r="F3514" t="s">
        <v>8220</v>
      </c>
      <c r="G3514" t="s">
        <v>8224</v>
      </c>
      <c r="H3514" t="s">
        <v>8246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8269</v>
      </c>
      <c r="O3514">
        <f t="shared" si="228"/>
        <v>1</v>
      </c>
      <c r="P3514">
        <f t="shared" si="229"/>
        <v>10</v>
      </c>
      <c r="Q3514" s="11" t="s">
        <v>8323</v>
      </c>
      <c r="R3514" t="s">
        <v>8326</v>
      </c>
      <c r="S3514" s="15">
        <f t="shared" si="230"/>
        <v>42291.739548611105</v>
      </c>
      <c r="T3514" s="15">
        <f t="shared" si="231"/>
        <v>42351.781215277777</v>
      </c>
    </row>
    <row r="3515" spans="1:21" ht="48" x14ac:dyDescent="0.2">
      <c r="A3515">
        <v>3129</v>
      </c>
      <c r="B3515" s="9" t="s">
        <v>3129</v>
      </c>
      <c r="C3515" s="3" t="s">
        <v>7239</v>
      </c>
      <c r="D3515" s="5">
        <v>1250</v>
      </c>
      <c r="E3515" s="7">
        <v>10</v>
      </c>
      <c r="F3515" t="s">
        <v>8221</v>
      </c>
      <c r="G3515" t="s">
        <v>8223</v>
      </c>
      <c r="H3515" t="s">
        <v>8245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8269</v>
      </c>
      <c r="O3515">
        <f t="shared" si="228"/>
        <v>1</v>
      </c>
      <c r="P3515">
        <f t="shared" si="229"/>
        <v>10</v>
      </c>
      <c r="Q3515" s="11" t="s">
        <v>8323</v>
      </c>
      <c r="R3515" t="s">
        <v>8326</v>
      </c>
      <c r="S3515" s="15">
        <f t="shared" si="230"/>
        <v>42803.842812499999</v>
      </c>
      <c r="T3515" s="15">
        <f t="shared" si="231"/>
        <v>42843.801145833335</v>
      </c>
    </row>
    <row r="3516" spans="1:21" ht="32" x14ac:dyDescent="0.2">
      <c r="A3516">
        <v>2757</v>
      </c>
      <c r="B3516" s="9" t="s">
        <v>2757</v>
      </c>
      <c r="C3516" s="3" t="s">
        <v>6867</v>
      </c>
      <c r="D3516" s="5">
        <v>1500</v>
      </c>
      <c r="E3516" s="7">
        <v>10</v>
      </c>
      <c r="F3516" t="s">
        <v>8220</v>
      </c>
      <c r="G3516" t="s">
        <v>8223</v>
      </c>
      <c r="H3516" t="s">
        <v>8245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8302</v>
      </c>
      <c r="O3516">
        <f t="shared" si="228"/>
        <v>1</v>
      </c>
      <c r="P3516">
        <f t="shared" si="229"/>
        <v>5</v>
      </c>
      <c r="Q3516" s="11" t="s">
        <v>8311</v>
      </c>
      <c r="R3516" t="s">
        <v>8356</v>
      </c>
      <c r="S3516" s="15">
        <f t="shared" si="230"/>
        <v>42573.65662037037</v>
      </c>
      <c r="T3516" s="15">
        <f t="shared" si="231"/>
        <v>42588.65662037037</v>
      </c>
    </row>
    <row r="3517" spans="1:21" ht="32" x14ac:dyDescent="0.2">
      <c r="A3517">
        <v>3121</v>
      </c>
      <c r="B3517" s="9" t="s">
        <v>3121</v>
      </c>
      <c r="C3517" s="3" t="s">
        <v>7231</v>
      </c>
      <c r="D3517" s="5">
        <v>1500</v>
      </c>
      <c r="E3517" s="7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>
        <f t="shared" si="228"/>
        <v>1</v>
      </c>
      <c r="P3517">
        <f t="shared" si="229"/>
        <v>10</v>
      </c>
      <c r="Q3517" s="11" t="s">
        <v>8323</v>
      </c>
      <c r="R3517" t="s">
        <v>8324</v>
      </c>
      <c r="S3517" s="15">
        <f t="shared" si="230"/>
        <v>41848.679803240739</v>
      </c>
      <c r="T3517" s="15">
        <f t="shared" si="231"/>
        <v>41908.679803240739</v>
      </c>
    </row>
    <row r="3518" spans="1:21" ht="48" x14ac:dyDescent="0.2">
      <c r="A3518">
        <v>3736</v>
      </c>
      <c r="B3518" s="9" t="s">
        <v>3733</v>
      </c>
      <c r="C3518" s="3" t="s">
        <v>7846</v>
      </c>
      <c r="D3518" s="5">
        <v>1500</v>
      </c>
      <c r="E3518" s="7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>
        <f t="shared" si="228"/>
        <v>1</v>
      </c>
      <c r="P3518">
        <f t="shared" si="229"/>
        <v>10</v>
      </c>
      <c r="Q3518" s="11" t="s">
        <v>8323</v>
      </c>
      <c r="R3518" t="s">
        <v>8326</v>
      </c>
      <c r="S3518" s="15">
        <f t="shared" si="230"/>
        <v>42048.711724537032</v>
      </c>
      <c r="T3518" s="15">
        <f t="shared" si="231"/>
        <v>42086.75</v>
      </c>
    </row>
    <row r="3519" spans="1:21" ht="32" x14ac:dyDescent="0.2">
      <c r="A3519">
        <v>1126</v>
      </c>
      <c r="B3519" s="9" t="s">
        <v>1127</v>
      </c>
      <c r="C3519" s="3" t="s">
        <v>5236</v>
      </c>
      <c r="D3519" s="5">
        <v>2000</v>
      </c>
      <c r="E3519" s="7">
        <v>10</v>
      </c>
      <c r="F3519" t="s">
        <v>8220</v>
      </c>
      <c r="G3519" t="s">
        <v>8223</v>
      </c>
      <c r="H3519" t="s">
        <v>8245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8281</v>
      </c>
      <c r="O3519">
        <f t="shared" si="228"/>
        <v>1</v>
      </c>
      <c r="P3519">
        <f t="shared" si="229"/>
        <v>5</v>
      </c>
      <c r="Q3519" s="11" t="s">
        <v>8316</v>
      </c>
      <c r="R3519" t="s">
        <v>8344</v>
      </c>
      <c r="S3519" s="15">
        <f t="shared" si="230"/>
        <v>42535.327476851846</v>
      </c>
      <c r="T3519" s="15">
        <f t="shared" si="231"/>
        <v>42565.327476851846</v>
      </c>
    </row>
    <row r="3520" spans="1:21" ht="48" x14ac:dyDescent="0.2">
      <c r="A3520">
        <v>1543</v>
      </c>
      <c r="B3520" s="9" t="s">
        <v>1544</v>
      </c>
      <c r="C3520" s="3" t="s">
        <v>5653</v>
      </c>
      <c r="D3520" s="5">
        <v>2250</v>
      </c>
      <c r="E3520" s="7">
        <v>10</v>
      </c>
      <c r="F3520" t="s">
        <v>8220</v>
      </c>
      <c r="G3520" t="s">
        <v>8223</v>
      </c>
      <c r="H3520" t="s">
        <v>8245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8287</v>
      </c>
      <c r="O3520">
        <f t="shared" si="228"/>
        <v>0</v>
      </c>
      <c r="P3520">
        <f t="shared" si="229"/>
        <v>10</v>
      </c>
      <c r="Q3520" s="11" t="s">
        <v>8313</v>
      </c>
      <c r="R3520" t="s">
        <v>8355</v>
      </c>
      <c r="S3520" s="15">
        <f t="shared" si="230"/>
        <v>41935.509652777779</v>
      </c>
      <c r="T3520" s="15">
        <f t="shared" si="231"/>
        <v>41965.551319444443</v>
      </c>
    </row>
    <row r="3521" spans="1:21" ht="48" x14ac:dyDescent="0.2">
      <c r="A3521">
        <v>1863</v>
      </c>
      <c r="B3521" s="9" t="s">
        <v>1864</v>
      </c>
      <c r="C3521" s="3" t="s">
        <v>5973</v>
      </c>
      <c r="D3521" s="5">
        <v>2500</v>
      </c>
      <c r="E3521" s="7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8281</v>
      </c>
      <c r="O3521">
        <f t="shared" si="228"/>
        <v>0</v>
      </c>
      <c r="P3521">
        <f t="shared" si="229"/>
        <v>5</v>
      </c>
      <c r="Q3521" s="11" t="s">
        <v>8316</v>
      </c>
      <c r="R3521" t="s">
        <v>8344</v>
      </c>
      <c r="S3521" s="15">
        <f t="shared" si="230"/>
        <v>41772.797280092593</v>
      </c>
      <c r="T3521" s="15">
        <f t="shared" si="231"/>
        <v>41802.797280092593</v>
      </c>
    </row>
    <row r="3522" spans="1:21" ht="48" x14ac:dyDescent="0.2">
      <c r="A3522">
        <v>142</v>
      </c>
      <c r="B3522" s="9" t="s">
        <v>144</v>
      </c>
      <c r="C3522" s="3" t="s">
        <v>4252</v>
      </c>
      <c r="D3522" s="5">
        <v>3000</v>
      </c>
      <c r="E3522" s="7">
        <v>10</v>
      </c>
      <c r="F3522" t="s">
        <v>8219</v>
      </c>
      <c r="G3522" t="s">
        <v>8223</v>
      </c>
      <c r="H3522" t="s">
        <v>8245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8265</v>
      </c>
      <c r="O3522">
        <f t="shared" si="228"/>
        <v>0</v>
      </c>
      <c r="P3522">
        <f t="shared" si="229"/>
        <v>10</v>
      </c>
      <c r="Q3522" s="11" t="s">
        <v>8321</v>
      </c>
      <c r="R3522" t="s">
        <v>8337</v>
      </c>
      <c r="S3522" s="15">
        <f t="shared" si="230"/>
        <v>41938.893263888887</v>
      </c>
      <c r="T3522" s="15">
        <f t="shared" si="231"/>
        <v>41959.934930555552</v>
      </c>
    </row>
    <row r="3523" spans="1:21" ht="48" x14ac:dyDescent="0.2">
      <c r="A3523">
        <v>2777</v>
      </c>
      <c r="B3523" s="9" t="s">
        <v>2777</v>
      </c>
      <c r="C3523" s="3" t="s">
        <v>6887</v>
      </c>
      <c r="D3523" s="5">
        <v>3000</v>
      </c>
      <c r="E3523" s="7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8302</v>
      </c>
      <c r="O3523">
        <f t="shared" ref="O3523:O3586" si="232">ROUND(E3523/D3523*100,0)</f>
        <v>0</v>
      </c>
      <c r="P3523">
        <f t="shared" ref="P3523:P3586" si="233">IFERROR(ROUND(E3523/L3523,2),0)</f>
        <v>10</v>
      </c>
      <c r="Q3523" s="11" t="s">
        <v>8311</v>
      </c>
      <c r="R3523" t="s">
        <v>8356</v>
      </c>
      <c r="S3523" s="15">
        <f t="shared" ref="S3523:S3586" si="234">(((J3523/60)/60)/24)+DATE(1970,1,1)</f>
        <v>42172.669027777782</v>
      </c>
      <c r="T3523" s="15">
        <f t="shared" ref="T3523:T3586" si="235">(((I3523/60)/60)/24)+DATE(1970,1,1)</f>
        <v>42202.669027777782</v>
      </c>
    </row>
    <row r="3524" spans="1:21" ht="48" x14ac:dyDescent="0.2">
      <c r="A3524">
        <v>4084</v>
      </c>
      <c r="B3524" s="9" t="s">
        <v>4080</v>
      </c>
      <c r="C3524" s="3" t="s">
        <v>8187</v>
      </c>
      <c r="D3524" s="5">
        <v>3000</v>
      </c>
      <c r="E3524" s="7">
        <v>10</v>
      </c>
      <c r="F3524" t="s">
        <v>8220</v>
      </c>
      <c r="G3524" t="s">
        <v>8236</v>
      </c>
      <c r="H3524" t="s">
        <v>8248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8269</v>
      </c>
      <c r="O3524">
        <f t="shared" si="232"/>
        <v>0</v>
      </c>
      <c r="P3524">
        <f t="shared" si="233"/>
        <v>10</v>
      </c>
      <c r="Q3524" s="11" t="s">
        <v>8323</v>
      </c>
      <c r="R3524" t="s">
        <v>8326</v>
      </c>
      <c r="S3524" s="15">
        <f t="shared" si="234"/>
        <v>42622.436412037037</v>
      </c>
      <c r="T3524" s="15">
        <f t="shared" si="235"/>
        <v>42652.436412037037</v>
      </c>
    </row>
    <row r="3525" spans="1:21" ht="48" x14ac:dyDescent="0.2">
      <c r="A3525">
        <v>3917</v>
      </c>
      <c r="B3525" s="9" t="s">
        <v>3914</v>
      </c>
      <c r="C3525" s="3" t="s">
        <v>8025</v>
      </c>
      <c r="D3525" s="5">
        <v>3500</v>
      </c>
      <c r="E3525" s="7">
        <v>10</v>
      </c>
      <c r="F3525" t="s">
        <v>8220</v>
      </c>
      <c r="G3525" t="s">
        <v>8224</v>
      </c>
      <c r="H3525" t="s">
        <v>8246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8269</v>
      </c>
      <c r="O3525">
        <f t="shared" si="232"/>
        <v>0</v>
      </c>
      <c r="P3525">
        <f t="shared" si="233"/>
        <v>10</v>
      </c>
      <c r="Q3525" s="11" t="s">
        <v>8323</v>
      </c>
      <c r="R3525" t="s">
        <v>8326</v>
      </c>
      <c r="S3525" s="15">
        <f t="shared" si="234"/>
        <v>41863.527326388888</v>
      </c>
      <c r="T3525" s="15">
        <f t="shared" si="235"/>
        <v>41893.527326388888</v>
      </c>
    </row>
    <row r="3526" spans="1:21" ht="48" x14ac:dyDescent="0.2">
      <c r="A3526">
        <v>4085</v>
      </c>
      <c r="B3526" s="9" t="s">
        <v>4081</v>
      </c>
      <c r="C3526" s="3" t="s">
        <v>8188</v>
      </c>
      <c r="D3526" s="5">
        <v>3500</v>
      </c>
      <c r="E3526" s="7">
        <v>10</v>
      </c>
      <c r="F3526" t="s">
        <v>8220</v>
      </c>
      <c r="G3526" t="s">
        <v>8223</v>
      </c>
      <c r="H3526" t="s">
        <v>8245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8269</v>
      </c>
      <c r="O3526">
        <f t="shared" si="232"/>
        <v>0</v>
      </c>
      <c r="P3526">
        <f t="shared" si="233"/>
        <v>10</v>
      </c>
      <c r="Q3526" s="11" t="s">
        <v>8323</v>
      </c>
      <c r="R3526" t="s">
        <v>8326</v>
      </c>
      <c r="S3526" s="15">
        <f t="shared" si="234"/>
        <v>42058.603877314818</v>
      </c>
      <c r="T3526" s="15">
        <f t="shared" si="235"/>
        <v>42087.165972222225</v>
      </c>
    </row>
    <row r="3527" spans="1:21" ht="48" x14ac:dyDescent="0.2">
      <c r="A3527">
        <v>215</v>
      </c>
      <c r="B3527" s="9" t="s">
        <v>217</v>
      </c>
      <c r="C3527" s="3" t="s">
        <v>4325</v>
      </c>
      <c r="D3527" s="5">
        <v>4400</v>
      </c>
      <c r="E3527" s="7">
        <v>10</v>
      </c>
      <c r="F3527" t="s">
        <v>8220</v>
      </c>
      <c r="G3527" t="s">
        <v>8224</v>
      </c>
      <c r="H3527" t="s">
        <v>8246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8266</v>
      </c>
      <c r="O3527">
        <f t="shared" si="232"/>
        <v>0</v>
      </c>
      <c r="P3527">
        <f t="shared" si="233"/>
        <v>10</v>
      </c>
      <c r="Q3527" s="11" t="s">
        <v>8321</v>
      </c>
      <c r="R3527" t="s">
        <v>8325</v>
      </c>
      <c r="S3527" s="15">
        <f t="shared" si="234"/>
        <v>42375.230115740742</v>
      </c>
      <c r="T3527" s="15">
        <f t="shared" si="235"/>
        <v>42417.999305555553</v>
      </c>
    </row>
    <row r="3528" spans="1:21" ht="48" x14ac:dyDescent="0.2">
      <c r="A3528">
        <v>509</v>
      </c>
      <c r="B3528" s="9" t="s">
        <v>510</v>
      </c>
      <c r="C3528" s="3" t="s">
        <v>4619</v>
      </c>
      <c r="D3528" s="5">
        <v>5000</v>
      </c>
      <c r="E3528" s="7">
        <v>10</v>
      </c>
      <c r="F3528" t="s">
        <v>8220</v>
      </c>
      <c r="G3528" t="s">
        <v>8224</v>
      </c>
      <c r="H3528" t="s">
        <v>8246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8268</v>
      </c>
      <c r="O3528">
        <f t="shared" si="232"/>
        <v>0</v>
      </c>
      <c r="P3528">
        <f t="shared" si="233"/>
        <v>10</v>
      </c>
      <c r="Q3528" s="11" t="s">
        <v>8321</v>
      </c>
      <c r="R3528" t="s">
        <v>8339</v>
      </c>
      <c r="S3528" s="15">
        <f t="shared" si="234"/>
        <v>42153.631597222222</v>
      </c>
      <c r="T3528" s="15">
        <f t="shared" si="235"/>
        <v>42183.631597222222</v>
      </c>
    </row>
    <row r="3529" spans="1:21" ht="48" x14ac:dyDescent="0.2">
      <c r="A3529">
        <v>577</v>
      </c>
      <c r="B3529" s="9" t="s">
        <v>578</v>
      </c>
      <c r="C3529" s="3" t="s">
        <v>4687</v>
      </c>
      <c r="D3529" s="5">
        <v>5000</v>
      </c>
      <c r="E3529" s="7">
        <v>10</v>
      </c>
      <c r="F3529" t="s">
        <v>8220</v>
      </c>
      <c r="G3529" t="s">
        <v>8223</v>
      </c>
      <c r="H3529" t="s">
        <v>8245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8270</v>
      </c>
      <c r="O3529">
        <f t="shared" si="232"/>
        <v>0</v>
      </c>
      <c r="P3529">
        <f t="shared" si="233"/>
        <v>10</v>
      </c>
      <c r="Q3529" s="11" t="s">
        <v>8308</v>
      </c>
      <c r="R3529" t="s">
        <v>8342</v>
      </c>
      <c r="S3529" s="15">
        <f t="shared" si="234"/>
        <v>42450.589143518519</v>
      </c>
      <c r="T3529" s="15">
        <f t="shared" si="235"/>
        <v>42510.589143518519</v>
      </c>
    </row>
    <row r="3530" spans="1:21" ht="48" x14ac:dyDescent="0.2">
      <c r="A3530">
        <v>606</v>
      </c>
      <c r="B3530" s="9" t="s">
        <v>607</v>
      </c>
      <c r="C3530" s="3" t="s">
        <v>4716</v>
      </c>
      <c r="D3530" s="5">
        <v>5000</v>
      </c>
      <c r="E3530" s="7">
        <v>10</v>
      </c>
      <c r="F3530" t="s">
        <v>8219</v>
      </c>
      <c r="G3530" t="s">
        <v>8232</v>
      </c>
      <c r="H3530" t="s">
        <v>8248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8270</v>
      </c>
      <c r="O3530">
        <f t="shared" si="232"/>
        <v>0</v>
      </c>
      <c r="P3530">
        <f t="shared" si="233"/>
        <v>10</v>
      </c>
      <c r="Q3530" s="11" t="s">
        <v>8308</v>
      </c>
      <c r="R3530" t="s">
        <v>8342</v>
      </c>
      <c r="S3530" s="15">
        <f t="shared" si="234"/>
        <v>42102.650567129633</v>
      </c>
      <c r="T3530" s="15">
        <f t="shared" si="235"/>
        <v>42148.625</v>
      </c>
    </row>
    <row r="3531" spans="1:21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2"/>
        <v>0</v>
      </c>
      <c r="P3531">
        <f t="shared" si="233"/>
        <v>10</v>
      </c>
      <c r="Q3531" s="11" t="s">
        <v>8308</v>
      </c>
      <c r="R3531" t="s">
        <v>8342</v>
      </c>
      <c r="S3531" s="15">
        <f t="shared" si="234"/>
        <v>42262.849050925928</v>
      </c>
      <c r="T3531" s="15">
        <f t="shared" si="235"/>
        <v>42292.849050925928</v>
      </c>
    </row>
    <row r="3532" spans="1:21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2"/>
        <v>0</v>
      </c>
      <c r="P3532">
        <f t="shared" si="233"/>
        <v>5</v>
      </c>
      <c r="Q3532" s="11" t="s">
        <v>8319</v>
      </c>
      <c r="R3532" t="s">
        <v>8345</v>
      </c>
      <c r="S3532" s="15">
        <f t="shared" si="234"/>
        <v>42383.899456018517</v>
      </c>
      <c r="T3532" s="15">
        <f t="shared" si="235"/>
        <v>42413.899456018517</v>
      </c>
    </row>
    <row r="3533" spans="1:21" ht="16" x14ac:dyDescent="0.2">
      <c r="A3533">
        <v>3868</v>
      </c>
      <c r="B3533" s="9" t="s">
        <v>3865</v>
      </c>
      <c r="C3533" s="3" t="s">
        <v>7977</v>
      </c>
      <c r="D3533" s="5">
        <v>5000</v>
      </c>
      <c r="E3533" s="7">
        <v>10</v>
      </c>
      <c r="F3533" t="s">
        <v>8219</v>
      </c>
      <c r="G3533" t="s">
        <v>8224</v>
      </c>
      <c r="H3533" t="s">
        <v>8246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8303</v>
      </c>
      <c r="O3533">
        <f t="shared" si="232"/>
        <v>0</v>
      </c>
      <c r="P3533">
        <f t="shared" si="233"/>
        <v>10</v>
      </c>
      <c r="Q3533" s="11" t="s">
        <v>8323</v>
      </c>
      <c r="R3533" t="s">
        <v>8335</v>
      </c>
      <c r="S3533" s="15">
        <f t="shared" si="234"/>
        <v>41865.659780092588</v>
      </c>
      <c r="T3533" s="15">
        <f t="shared" si="235"/>
        <v>41890.659780092588</v>
      </c>
      <c r="U3533">
        <f>YEAR(S3533)</f>
        <v>2014</v>
      </c>
    </row>
    <row r="3534" spans="1:21" ht="48" x14ac:dyDescent="0.2">
      <c r="A3534">
        <v>1701</v>
      </c>
      <c r="B3534" s="9" t="s">
        <v>1702</v>
      </c>
      <c r="C3534" s="3" t="s">
        <v>5811</v>
      </c>
      <c r="D3534" s="5">
        <v>5050</v>
      </c>
      <c r="E3534" s="7">
        <v>10</v>
      </c>
      <c r="F3534" t="s">
        <v>8220</v>
      </c>
      <c r="G3534" t="s">
        <v>8223</v>
      </c>
      <c r="H3534" t="s">
        <v>8245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8291</v>
      </c>
      <c r="O3534">
        <f t="shared" si="232"/>
        <v>0</v>
      </c>
      <c r="P3534">
        <f t="shared" si="233"/>
        <v>5</v>
      </c>
      <c r="Q3534" s="11" t="s">
        <v>8327</v>
      </c>
      <c r="R3534" t="s">
        <v>8330</v>
      </c>
      <c r="S3534" s="15">
        <f t="shared" si="234"/>
        <v>41989.664409722223</v>
      </c>
      <c r="T3534" s="15">
        <f t="shared" si="235"/>
        <v>42019.664409722223</v>
      </c>
    </row>
    <row r="3535" spans="1:21" ht="48" x14ac:dyDescent="0.2">
      <c r="A3535">
        <v>1114</v>
      </c>
      <c r="B3535" s="9" t="s">
        <v>1115</v>
      </c>
      <c r="C3535" s="3" t="s">
        <v>5224</v>
      </c>
      <c r="D3535" s="5">
        <v>6000</v>
      </c>
      <c r="E3535" s="7">
        <v>10</v>
      </c>
      <c r="F3535" t="s">
        <v>8220</v>
      </c>
      <c r="G3535" t="s">
        <v>8224</v>
      </c>
      <c r="H3535" t="s">
        <v>8246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8280</v>
      </c>
      <c r="O3535">
        <f t="shared" si="232"/>
        <v>0</v>
      </c>
      <c r="P3535">
        <f t="shared" si="233"/>
        <v>3.33</v>
      </c>
      <c r="Q3535" s="11" t="s">
        <v>8316</v>
      </c>
      <c r="R3535" t="s">
        <v>8334</v>
      </c>
      <c r="S3535" s="15">
        <f t="shared" si="234"/>
        <v>41526.345914351856</v>
      </c>
      <c r="T3535" s="15">
        <f t="shared" si="235"/>
        <v>41556.345914351856</v>
      </c>
    </row>
    <row r="3536" spans="1:21" ht="16" x14ac:dyDescent="0.2">
      <c r="A3536">
        <v>4000</v>
      </c>
      <c r="B3536" s="9" t="s">
        <v>3996</v>
      </c>
      <c r="C3536" s="3" t="s">
        <v>8106</v>
      </c>
      <c r="D3536" s="5">
        <v>8000</v>
      </c>
      <c r="E3536" s="7">
        <v>10</v>
      </c>
      <c r="F3536" t="s">
        <v>8220</v>
      </c>
      <c r="G3536" t="s">
        <v>8223</v>
      </c>
      <c r="H3536" t="s">
        <v>8245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8269</v>
      </c>
      <c r="O3536">
        <f t="shared" si="232"/>
        <v>0</v>
      </c>
      <c r="P3536">
        <f t="shared" si="233"/>
        <v>10</v>
      </c>
      <c r="Q3536" s="11" t="s">
        <v>8323</v>
      </c>
      <c r="R3536" t="s">
        <v>8326</v>
      </c>
      <c r="S3536" s="15">
        <f t="shared" si="234"/>
        <v>42437.64534722222</v>
      </c>
      <c r="T3536" s="15">
        <f t="shared" si="235"/>
        <v>42497.603680555556</v>
      </c>
    </row>
    <row r="3537" spans="1:20" ht="48" x14ac:dyDescent="0.2">
      <c r="A3537">
        <v>443</v>
      </c>
      <c r="B3537" s="9" t="s">
        <v>444</v>
      </c>
      <c r="C3537" s="3" t="s">
        <v>4553</v>
      </c>
      <c r="D3537" s="5">
        <v>10000</v>
      </c>
      <c r="E3537" s="7">
        <v>10</v>
      </c>
      <c r="F3537" t="s">
        <v>8220</v>
      </c>
      <c r="G3537" t="s">
        <v>8228</v>
      </c>
      <c r="H3537" t="s">
        <v>8250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8268</v>
      </c>
      <c r="O3537">
        <f t="shared" si="232"/>
        <v>0</v>
      </c>
      <c r="P3537">
        <f t="shared" si="233"/>
        <v>5</v>
      </c>
      <c r="Q3537" s="11" t="s">
        <v>8321</v>
      </c>
      <c r="R3537" t="s">
        <v>8339</v>
      </c>
      <c r="S3537" s="15">
        <f t="shared" si="234"/>
        <v>41650.015057870369</v>
      </c>
      <c r="T3537" s="15">
        <f t="shared" si="235"/>
        <v>41680.015057870369</v>
      </c>
    </row>
    <row r="3538" spans="1:20" ht="48" x14ac:dyDescent="0.2">
      <c r="A3538">
        <v>482</v>
      </c>
      <c r="B3538" s="9" t="s">
        <v>483</v>
      </c>
      <c r="C3538" s="3" t="s">
        <v>4592</v>
      </c>
      <c r="D3538" s="5">
        <v>10000</v>
      </c>
      <c r="E3538" s="7">
        <v>10</v>
      </c>
      <c r="F3538" t="s">
        <v>8220</v>
      </c>
      <c r="G3538" t="s">
        <v>8223</v>
      </c>
      <c r="H3538" t="s">
        <v>8245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8268</v>
      </c>
      <c r="O3538">
        <f t="shared" si="232"/>
        <v>0</v>
      </c>
      <c r="P3538">
        <f t="shared" si="233"/>
        <v>10</v>
      </c>
      <c r="Q3538" s="11" t="s">
        <v>8321</v>
      </c>
      <c r="R3538" t="s">
        <v>8339</v>
      </c>
      <c r="S3538" s="15">
        <f t="shared" si="234"/>
        <v>42447.896875000006</v>
      </c>
      <c r="T3538" s="15">
        <f t="shared" si="235"/>
        <v>42474.606944444444</v>
      </c>
    </row>
    <row r="3539" spans="1:20" ht="48" x14ac:dyDescent="0.2">
      <c r="A3539">
        <v>1564</v>
      </c>
      <c r="B3539" s="9" t="s">
        <v>1565</v>
      </c>
      <c r="C3539" s="3" t="s">
        <v>5674</v>
      </c>
      <c r="D3539" s="5">
        <v>10000</v>
      </c>
      <c r="E3539" s="7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8288</v>
      </c>
      <c r="O3539">
        <f t="shared" si="232"/>
        <v>0</v>
      </c>
      <c r="P3539">
        <f t="shared" si="233"/>
        <v>10</v>
      </c>
      <c r="Q3539" s="11" t="s">
        <v>8311</v>
      </c>
      <c r="R3539" t="s">
        <v>8349</v>
      </c>
      <c r="S3539" s="15">
        <f t="shared" si="234"/>
        <v>42121.367002314815</v>
      </c>
      <c r="T3539" s="15">
        <f t="shared" si="235"/>
        <v>42152.836805555555</v>
      </c>
    </row>
    <row r="3540" spans="1:20" ht="48" x14ac:dyDescent="0.2">
      <c r="A3540">
        <v>630</v>
      </c>
      <c r="B3540" s="9" t="s">
        <v>631</v>
      </c>
      <c r="C3540" s="3" t="s">
        <v>4740</v>
      </c>
      <c r="D3540" s="5">
        <v>11999</v>
      </c>
      <c r="E3540" s="7">
        <v>10</v>
      </c>
      <c r="F3540" t="s">
        <v>8219</v>
      </c>
      <c r="G3540" t="s">
        <v>8223</v>
      </c>
      <c r="H3540" t="s">
        <v>8245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8270</v>
      </c>
      <c r="O3540">
        <f t="shared" si="232"/>
        <v>0</v>
      </c>
      <c r="P3540">
        <f t="shared" si="233"/>
        <v>10</v>
      </c>
      <c r="Q3540" s="11" t="s">
        <v>8308</v>
      </c>
      <c r="R3540" t="s">
        <v>8342</v>
      </c>
      <c r="S3540" s="15">
        <f t="shared" si="234"/>
        <v>42223.619456018518</v>
      </c>
      <c r="T3540" s="15">
        <f t="shared" si="235"/>
        <v>42253.215277777781</v>
      </c>
    </row>
    <row r="3541" spans="1:20" ht="48" x14ac:dyDescent="0.2">
      <c r="A3541">
        <v>3878</v>
      </c>
      <c r="B3541" s="9" t="s">
        <v>3875</v>
      </c>
      <c r="C3541" s="3" t="s">
        <v>7987</v>
      </c>
      <c r="D3541" s="5">
        <v>18000</v>
      </c>
      <c r="E3541" s="7">
        <v>10</v>
      </c>
      <c r="F3541" t="s">
        <v>8219</v>
      </c>
      <c r="G3541" t="s">
        <v>8223</v>
      </c>
      <c r="H3541" t="s">
        <v>8245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8303</v>
      </c>
      <c r="O3541">
        <f t="shared" si="232"/>
        <v>0</v>
      </c>
      <c r="P3541">
        <f t="shared" si="233"/>
        <v>10</v>
      </c>
      <c r="Q3541" s="11" t="s">
        <v>8323</v>
      </c>
      <c r="R3541" t="s">
        <v>8335</v>
      </c>
      <c r="S3541" s="15">
        <f t="shared" si="234"/>
        <v>42154.818819444445</v>
      </c>
      <c r="T3541" s="15">
        <f t="shared" si="235"/>
        <v>42185.165972222225</v>
      </c>
    </row>
    <row r="3542" spans="1:20" ht="48" x14ac:dyDescent="0.2">
      <c r="A3542">
        <v>1867</v>
      </c>
      <c r="B3542" s="9" t="s">
        <v>1868</v>
      </c>
      <c r="C3542" s="3" t="s">
        <v>5977</v>
      </c>
      <c r="D3542" s="5">
        <v>20000</v>
      </c>
      <c r="E3542" s="7">
        <v>10</v>
      </c>
      <c r="F3542" t="s">
        <v>8220</v>
      </c>
      <c r="G3542" t="s">
        <v>8223</v>
      </c>
      <c r="H3542" t="s">
        <v>8245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8281</v>
      </c>
      <c r="O3542">
        <f t="shared" si="232"/>
        <v>0</v>
      </c>
      <c r="P3542">
        <f t="shared" si="233"/>
        <v>10</v>
      </c>
      <c r="Q3542" s="11" t="s">
        <v>8316</v>
      </c>
      <c r="R3542" t="s">
        <v>8344</v>
      </c>
      <c r="S3542" s="15">
        <f t="shared" si="234"/>
        <v>42649.924907407403</v>
      </c>
      <c r="T3542" s="15">
        <f t="shared" si="235"/>
        <v>42679.924907407403</v>
      </c>
    </row>
    <row r="3543" spans="1:20" ht="48" x14ac:dyDescent="0.2">
      <c r="A3543">
        <v>2126</v>
      </c>
      <c r="B3543" s="9" t="s">
        <v>2127</v>
      </c>
      <c r="C3543" s="3" t="s">
        <v>6236</v>
      </c>
      <c r="D3543" s="5">
        <v>20000</v>
      </c>
      <c r="E3543" s="7">
        <v>10</v>
      </c>
      <c r="F3543" t="s">
        <v>8220</v>
      </c>
      <c r="G3543" t="s">
        <v>8223</v>
      </c>
      <c r="H3543" t="s">
        <v>8245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8280</v>
      </c>
      <c r="O3543">
        <f t="shared" si="232"/>
        <v>0</v>
      </c>
      <c r="P3543">
        <f t="shared" si="233"/>
        <v>5</v>
      </c>
      <c r="Q3543" s="11" t="s">
        <v>8316</v>
      </c>
      <c r="R3543" t="s">
        <v>8334</v>
      </c>
      <c r="S3543" s="15">
        <f t="shared" si="234"/>
        <v>41951.973229166666</v>
      </c>
      <c r="T3543" s="15">
        <f t="shared" si="235"/>
        <v>41981.973229166666</v>
      </c>
    </row>
    <row r="3544" spans="1:20" ht="48" x14ac:dyDescent="0.2">
      <c r="A3544">
        <v>2374</v>
      </c>
      <c r="B3544" s="9" t="s">
        <v>2375</v>
      </c>
      <c r="C3544" s="3" t="s">
        <v>6484</v>
      </c>
      <c r="D3544" s="5">
        <v>22000</v>
      </c>
      <c r="E3544" s="7">
        <v>10</v>
      </c>
      <c r="F3544" t="s">
        <v>8219</v>
      </c>
      <c r="G3544" t="s">
        <v>8223</v>
      </c>
      <c r="H3544" t="s">
        <v>8245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8270</v>
      </c>
      <c r="O3544">
        <f t="shared" si="232"/>
        <v>0</v>
      </c>
      <c r="P3544">
        <f t="shared" si="233"/>
        <v>10</v>
      </c>
      <c r="Q3544" s="11" t="s">
        <v>8308</v>
      </c>
      <c r="R3544" t="s">
        <v>8342</v>
      </c>
      <c r="S3544" s="15">
        <f t="shared" si="234"/>
        <v>42017.843287037031</v>
      </c>
      <c r="T3544" s="15">
        <f t="shared" si="235"/>
        <v>42047.843287037031</v>
      </c>
    </row>
    <row r="3545" spans="1:20" ht="48" x14ac:dyDescent="0.2">
      <c r="A3545">
        <v>3065</v>
      </c>
      <c r="B3545" s="9" t="s">
        <v>3065</v>
      </c>
      <c r="C3545" s="3" t="s">
        <v>7175</v>
      </c>
      <c r="D3545" s="5">
        <v>25000</v>
      </c>
      <c r="E3545" s="7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>
        <f t="shared" si="232"/>
        <v>0</v>
      </c>
      <c r="P3545">
        <f t="shared" si="233"/>
        <v>5</v>
      </c>
      <c r="Q3545" s="11" t="s">
        <v>8323</v>
      </c>
      <c r="R3545" t="s">
        <v>8324</v>
      </c>
      <c r="S3545" s="15">
        <f t="shared" si="234"/>
        <v>41825.055231481485</v>
      </c>
      <c r="T3545" s="15">
        <f t="shared" si="235"/>
        <v>41850.055231481485</v>
      </c>
    </row>
    <row r="3546" spans="1:20" ht="48" x14ac:dyDescent="0.2">
      <c r="A3546">
        <v>3110</v>
      </c>
      <c r="B3546" s="9" t="s">
        <v>3110</v>
      </c>
      <c r="C3546" s="3" t="s">
        <v>7220</v>
      </c>
      <c r="D3546" s="5">
        <v>25000</v>
      </c>
      <c r="E3546" s="7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 t="shared" si="232"/>
        <v>0</v>
      </c>
      <c r="P3546">
        <f t="shared" si="233"/>
        <v>10</v>
      </c>
      <c r="Q3546" s="11" t="s">
        <v>8323</v>
      </c>
      <c r="R3546" t="s">
        <v>8324</v>
      </c>
      <c r="S3546" s="15">
        <f t="shared" si="234"/>
        <v>42745.031469907408</v>
      </c>
      <c r="T3546" s="15">
        <f t="shared" si="235"/>
        <v>42785.031469907408</v>
      </c>
    </row>
    <row r="3547" spans="1:20" ht="32" x14ac:dyDescent="0.2">
      <c r="A3547">
        <v>3132</v>
      </c>
      <c r="B3547" s="9" t="s">
        <v>3132</v>
      </c>
      <c r="C3547" s="3" t="s">
        <v>7242</v>
      </c>
      <c r="D3547" s="5">
        <v>30000</v>
      </c>
      <c r="E3547" s="7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 t="shared" si="232"/>
        <v>0</v>
      </c>
      <c r="P3547">
        <f t="shared" si="233"/>
        <v>10</v>
      </c>
      <c r="Q3547" s="11" t="s">
        <v>8323</v>
      </c>
      <c r="R3547" t="s">
        <v>8326</v>
      </c>
      <c r="S3547" s="15">
        <f t="shared" si="234"/>
        <v>42786.350231481483</v>
      </c>
      <c r="T3547" s="15">
        <f t="shared" si="235"/>
        <v>42846.308564814812</v>
      </c>
    </row>
    <row r="3548" spans="1:20" ht="48" x14ac:dyDescent="0.2">
      <c r="A3548">
        <v>771</v>
      </c>
      <c r="B3548" s="9" t="s">
        <v>772</v>
      </c>
      <c r="C3548" s="3" t="s">
        <v>4881</v>
      </c>
      <c r="D3548" s="5">
        <v>38000</v>
      </c>
      <c r="E3548" s="7">
        <v>10</v>
      </c>
      <c r="F3548" t="s">
        <v>8220</v>
      </c>
      <c r="G3548" t="s">
        <v>8223</v>
      </c>
      <c r="H3548" t="s">
        <v>8245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8273</v>
      </c>
      <c r="O3548">
        <f t="shared" si="232"/>
        <v>0</v>
      </c>
      <c r="P3548">
        <f t="shared" si="233"/>
        <v>10</v>
      </c>
      <c r="Q3548" s="11" t="s">
        <v>8311</v>
      </c>
      <c r="R3548" t="s">
        <v>8352</v>
      </c>
      <c r="S3548" s="15">
        <f t="shared" si="234"/>
        <v>42349.824097222227</v>
      </c>
      <c r="T3548" s="15">
        <f t="shared" si="235"/>
        <v>42399.824097222227</v>
      </c>
    </row>
    <row r="3549" spans="1:20" ht="48" x14ac:dyDescent="0.2">
      <c r="A3549">
        <v>1911</v>
      </c>
      <c r="B3549" s="9" t="s">
        <v>1912</v>
      </c>
      <c r="C3549" s="3" t="s">
        <v>6021</v>
      </c>
      <c r="D3549" s="5">
        <v>42500</v>
      </c>
      <c r="E3549" s="7">
        <v>10</v>
      </c>
      <c r="F3549" t="s">
        <v>8220</v>
      </c>
      <c r="G3549" t="s">
        <v>8227</v>
      </c>
      <c r="H3549" t="s">
        <v>8249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8292</v>
      </c>
      <c r="O3549">
        <f t="shared" si="232"/>
        <v>0</v>
      </c>
      <c r="P3549">
        <f t="shared" si="233"/>
        <v>10</v>
      </c>
      <c r="Q3549" s="11" t="s">
        <v>8308</v>
      </c>
      <c r="R3549" t="s">
        <v>8318</v>
      </c>
      <c r="S3549" s="15">
        <f t="shared" si="234"/>
        <v>41830.033958333333</v>
      </c>
      <c r="T3549" s="15">
        <f t="shared" si="235"/>
        <v>41860.033958333333</v>
      </c>
    </row>
    <row r="3550" spans="1:20" ht="48" x14ac:dyDescent="0.2">
      <c r="A3550">
        <v>2685</v>
      </c>
      <c r="B3550" s="9" t="s">
        <v>2685</v>
      </c>
      <c r="C3550" s="3" t="s">
        <v>6795</v>
      </c>
      <c r="D3550" s="5">
        <v>50000</v>
      </c>
      <c r="E3550" s="7">
        <v>10</v>
      </c>
      <c r="F3550" t="s">
        <v>8220</v>
      </c>
      <c r="G3550" t="s">
        <v>8223</v>
      </c>
      <c r="H3550" t="s">
        <v>8245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8282</v>
      </c>
      <c r="O3550">
        <f t="shared" si="232"/>
        <v>0</v>
      </c>
      <c r="P3550">
        <f t="shared" si="233"/>
        <v>10</v>
      </c>
      <c r="Q3550" s="11" t="s">
        <v>8319</v>
      </c>
      <c r="R3550" t="s">
        <v>8345</v>
      </c>
      <c r="S3550" s="15">
        <f t="shared" si="234"/>
        <v>42061.69594907407</v>
      </c>
      <c r="T3550" s="15">
        <f t="shared" si="235"/>
        <v>42121.654282407413</v>
      </c>
    </row>
    <row r="3551" spans="1:20" ht="48" x14ac:dyDescent="0.2">
      <c r="A3551">
        <v>120</v>
      </c>
      <c r="B3551" s="9" t="s">
        <v>122</v>
      </c>
      <c r="C3551" s="3" t="s">
        <v>4231</v>
      </c>
      <c r="D3551" s="5">
        <v>70000</v>
      </c>
      <c r="E3551" s="7">
        <v>10</v>
      </c>
      <c r="F3551" t="s">
        <v>8219</v>
      </c>
      <c r="G3551" t="s">
        <v>8230</v>
      </c>
      <c r="H3551" t="s">
        <v>8251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8265</v>
      </c>
      <c r="O3551">
        <f t="shared" si="232"/>
        <v>0</v>
      </c>
      <c r="P3551">
        <f t="shared" si="233"/>
        <v>10</v>
      </c>
      <c r="Q3551" s="11" t="s">
        <v>8321</v>
      </c>
      <c r="R3551" t="s">
        <v>8337</v>
      </c>
      <c r="S3551" s="15">
        <f t="shared" si="234"/>
        <v>42616.049849537041</v>
      </c>
      <c r="T3551" s="15">
        <f t="shared" si="235"/>
        <v>42646.049849537041</v>
      </c>
    </row>
    <row r="3552" spans="1:20" ht="64" x14ac:dyDescent="0.2">
      <c r="A3552">
        <v>1176</v>
      </c>
      <c r="B3552" s="9" t="s">
        <v>1177</v>
      </c>
      <c r="C3552" s="3" t="s">
        <v>5286</v>
      </c>
      <c r="D3552" s="5">
        <v>175000</v>
      </c>
      <c r="E3552" s="7">
        <v>10</v>
      </c>
      <c r="F3552" t="s">
        <v>8220</v>
      </c>
      <c r="G3552" t="s">
        <v>8225</v>
      </c>
      <c r="H3552" t="s">
        <v>8247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8282</v>
      </c>
      <c r="O3552">
        <f t="shared" si="232"/>
        <v>0</v>
      </c>
      <c r="P3552">
        <f t="shared" si="233"/>
        <v>10</v>
      </c>
      <c r="Q3552" s="11" t="s">
        <v>8319</v>
      </c>
      <c r="R3552" t="s">
        <v>8345</v>
      </c>
      <c r="S3552" s="15">
        <f t="shared" si="234"/>
        <v>42746.019652777773</v>
      </c>
      <c r="T3552" s="15">
        <f t="shared" si="235"/>
        <v>42800.541666666672</v>
      </c>
    </row>
    <row r="3553" spans="1:20" ht="48" x14ac:dyDescent="0.2">
      <c r="A3553">
        <v>159</v>
      </c>
      <c r="B3553" s="9" t="s">
        <v>161</v>
      </c>
      <c r="C3553" s="3" t="s">
        <v>4269</v>
      </c>
      <c r="D3553" s="5">
        <v>500000</v>
      </c>
      <c r="E3553" s="7">
        <v>10</v>
      </c>
      <c r="F3553" t="s">
        <v>8219</v>
      </c>
      <c r="G3553" t="s">
        <v>8223</v>
      </c>
      <c r="H3553" t="s">
        <v>8245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8265</v>
      </c>
      <c r="O3553">
        <f t="shared" si="232"/>
        <v>0</v>
      </c>
      <c r="P3553">
        <f t="shared" si="233"/>
        <v>10</v>
      </c>
      <c r="Q3553" s="11" t="s">
        <v>8321</v>
      </c>
      <c r="R3553" t="s">
        <v>8337</v>
      </c>
      <c r="S3553" s="15">
        <f t="shared" si="234"/>
        <v>42514.434548611112</v>
      </c>
      <c r="T3553" s="15">
        <f t="shared" si="235"/>
        <v>42554.434548611112</v>
      </c>
    </row>
    <row r="3554" spans="1:20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1" t="s">
        <v>8308</v>
      </c>
      <c r="R3554" t="s">
        <v>8342</v>
      </c>
      <c r="S3554" s="15">
        <f t="shared" si="234"/>
        <v>42276.903333333335</v>
      </c>
      <c r="T3554" s="15">
        <f t="shared" si="235"/>
        <v>42306.903333333335</v>
      </c>
    </row>
    <row r="3555" spans="1:20" ht="48" x14ac:dyDescent="0.2">
      <c r="A3555">
        <v>1915</v>
      </c>
      <c r="B3555" s="9" t="s">
        <v>1916</v>
      </c>
      <c r="C3555" s="3" t="s">
        <v>6025</v>
      </c>
      <c r="D3555" s="5">
        <v>500</v>
      </c>
      <c r="E3555" s="7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>
        <f t="shared" si="232"/>
        <v>2</v>
      </c>
      <c r="P3555">
        <f t="shared" si="233"/>
        <v>2</v>
      </c>
      <c r="Q3555" s="11" t="s">
        <v>8308</v>
      </c>
      <c r="R3555" t="s">
        <v>8318</v>
      </c>
      <c r="S3555" s="15">
        <f t="shared" si="234"/>
        <v>41864.04886574074</v>
      </c>
      <c r="T3555" s="15">
        <f t="shared" si="235"/>
        <v>41884.04886574074</v>
      </c>
    </row>
    <row r="3556" spans="1:20" ht="48" x14ac:dyDescent="0.2">
      <c r="A3556">
        <v>2384</v>
      </c>
      <c r="B3556" s="9" t="s">
        <v>2385</v>
      </c>
      <c r="C3556" s="3" t="s">
        <v>6494</v>
      </c>
      <c r="D3556" s="5">
        <v>1000</v>
      </c>
      <c r="E3556" s="7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32"/>
        <v>1</v>
      </c>
      <c r="P3556">
        <f t="shared" si="233"/>
        <v>1</v>
      </c>
      <c r="Q3556" s="11" t="s">
        <v>8308</v>
      </c>
      <c r="R3556" t="s">
        <v>8342</v>
      </c>
      <c r="S3556" s="15">
        <f t="shared" si="234"/>
        <v>41927.067627314813</v>
      </c>
      <c r="T3556" s="15">
        <f t="shared" si="235"/>
        <v>41957.109293981484</v>
      </c>
    </row>
    <row r="3557" spans="1:20" ht="48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32"/>
        <v>0</v>
      </c>
      <c r="P3557">
        <f t="shared" si="233"/>
        <v>4</v>
      </c>
      <c r="Q3557" s="11" t="s">
        <v>8321</v>
      </c>
      <c r="R3557" t="s">
        <v>8337</v>
      </c>
      <c r="S3557" s="15">
        <f t="shared" si="234"/>
        <v>42396.911712962959</v>
      </c>
      <c r="T3557" s="15">
        <f t="shared" si="235"/>
        <v>42426.911712962959</v>
      </c>
    </row>
    <row r="3558" spans="1:20" ht="48" x14ac:dyDescent="0.2">
      <c r="A3558">
        <v>2423</v>
      </c>
      <c r="B3558" s="9" t="s">
        <v>2424</v>
      </c>
      <c r="C3558" s="3" t="s">
        <v>6533</v>
      </c>
      <c r="D3558" s="5">
        <v>60000</v>
      </c>
      <c r="E3558" s="7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>
        <f t="shared" si="232"/>
        <v>0</v>
      </c>
      <c r="P3558">
        <f t="shared" si="233"/>
        <v>8</v>
      </c>
      <c r="Q3558" s="11" t="s">
        <v>8319</v>
      </c>
      <c r="R3558" t="s">
        <v>8345</v>
      </c>
      <c r="S3558" s="15">
        <f t="shared" si="234"/>
        <v>41974.704745370371</v>
      </c>
      <c r="T3558" s="15">
        <f t="shared" si="235"/>
        <v>42004.704745370371</v>
      </c>
    </row>
    <row r="3559" spans="1:20" ht="48" x14ac:dyDescent="0.2">
      <c r="A3559">
        <v>666</v>
      </c>
      <c r="B3559" s="9" t="s">
        <v>667</v>
      </c>
      <c r="C3559" s="3" t="s">
        <v>4776</v>
      </c>
      <c r="D3559" s="5">
        <v>200000</v>
      </c>
      <c r="E3559" s="7">
        <v>8</v>
      </c>
      <c r="F3559" t="s">
        <v>8220</v>
      </c>
      <c r="G3559" t="s">
        <v>8223</v>
      </c>
      <c r="H3559" t="s">
        <v>8245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8271</v>
      </c>
      <c r="O3559">
        <f t="shared" si="232"/>
        <v>0</v>
      </c>
      <c r="P3559">
        <f t="shared" si="233"/>
        <v>2</v>
      </c>
      <c r="Q3559" s="11" t="s">
        <v>8308</v>
      </c>
      <c r="R3559" t="s">
        <v>8310</v>
      </c>
      <c r="S3559" s="15">
        <f t="shared" si="234"/>
        <v>41838.832152777781</v>
      </c>
      <c r="T3559" s="15">
        <f t="shared" si="235"/>
        <v>41868.832152777781</v>
      </c>
    </row>
    <row r="3560" spans="1:20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2"/>
        <v>0</v>
      </c>
      <c r="P3560">
        <f t="shared" si="233"/>
        <v>2.33</v>
      </c>
      <c r="Q3560" s="11" t="s">
        <v>8311</v>
      </c>
      <c r="R3560" t="s">
        <v>8348</v>
      </c>
      <c r="S3560" s="15">
        <f t="shared" si="234"/>
        <v>42013.059027777781</v>
      </c>
      <c r="T3560" s="15">
        <f t="shared" si="235"/>
        <v>42041.059027777781</v>
      </c>
    </row>
    <row r="3561" spans="1:20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1" t="s">
        <v>8323</v>
      </c>
      <c r="R3561" t="s">
        <v>8326</v>
      </c>
      <c r="S3561" s="15">
        <f t="shared" si="234"/>
        <v>42465.128391203703</v>
      </c>
      <c r="T3561" s="15">
        <f t="shared" si="235"/>
        <v>42495.128391203703</v>
      </c>
    </row>
    <row r="3562" spans="1:20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2"/>
        <v>0</v>
      </c>
      <c r="P3562">
        <f t="shared" si="233"/>
        <v>7</v>
      </c>
      <c r="Q3562" s="11" t="s">
        <v>8323</v>
      </c>
      <c r="R3562" t="s">
        <v>8326</v>
      </c>
      <c r="S3562" s="15">
        <f t="shared" si="234"/>
        <v>42513.976319444439</v>
      </c>
      <c r="T3562" s="15">
        <f t="shared" si="235"/>
        <v>42559.976319444439</v>
      </c>
    </row>
    <row r="3563" spans="1:20" ht="48" x14ac:dyDescent="0.2">
      <c r="A3563">
        <v>544</v>
      </c>
      <c r="B3563" s="9" t="s">
        <v>545</v>
      </c>
      <c r="C3563" s="3" t="s">
        <v>4654</v>
      </c>
      <c r="D3563" s="5">
        <v>500</v>
      </c>
      <c r="E3563" s="7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 t="shared" si="232"/>
        <v>1</v>
      </c>
      <c r="P3563">
        <f t="shared" si="233"/>
        <v>3</v>
      </c>
      <c r="Q3563" s="11" t="s">
        <v>8308</v>
      </c>
      <c r="R3563" t="s">
        <v>8342</v>
      </c>
      <c r="S3563" s="15">
        <f t="shared" si="234"/>
        <v>42525.656944444447</v>
      </c>
      <c r="T3563" s="15">
        <f t="shared" si="235"/>
        <v>42555.656944444447</v>
      </c>
    </row>
    <row r="3564" spans="1:20" ht="48" x14ac:dyDescent="0.2">
      <c r="A3564">
        <v>2901</v>
      </c>
      <c r="B3564" s="9" t="s">
        <v>2901</v>
      </c>
      <c r="C3564" s="3" t="s">
        <v>7011</v>
      </c>
      <c r="D3564" s="5">
        <v>750</v>
      </c>
      <c r="E3564" s="7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>
        <f t="shared" si="232"/>
        <v>1</v>
      </c>
      <c r="P3564">
        <f t="shared" si="233"/>
        <v>3</v>
      </c>
      <c r="Q3564" s="11" t="s">
        <v>8323</v>
      </c>
      <c r="R3564" t="s">
        <v>8326</v>
      </c>
      <c r="S3564" s="15">
        <f t="shared" si="234"/>
        <v>41982.904386574075</v>
      </c>
      <c r="T3564" s="15">
        <f t="shared" si="235"/>
        <v>42042.904386574075</v>
      </c>
    </row>
    <row r="3565" spans="1:20" ht="64" x14ac:dyDescent="0.2">
      <c r="A3565">
        <v>1418</v>
      </c>
      <c r="B3565" s="9" t="s">
        <v>1419</v>
      </c>
      <c r="C3565" s="3" t="s">
        <v>5528</v>
      </c>
      <c r="D3565" s="5">
        <v>3000</v>
      </c>
      <c r="E3565" s="7">
        <v>6</v>
      </c>
      <c r="F3565" t="s">
        <v>8220</v>
      </c>
      <c r="G3565" t="s">
        <v>8226</v>
      </c>
      <c r="H3565" t="s">
        <v>8248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8285</v>
      </c>
      <c r="O3565">
        <f t="shared" si="232"/>
        <v>0</v>
      </c>
      <c r="P3565">
        <f t="shared" si="233"/>
        <v>6</v>
      </c>
      <c r="Q3565" s="11" t="s">
        <v>8311</v>
      </c>
      <c r="R3565" t="s">
        <v>8348</v>
      </c>
      <c r="S3565" s="15">
        <f t="shared" si="234"/>
        <v>42395.456412037034</v>
      </c>
      <c r="T3565" s="15">
        <f t="shared" si="235"/>
        <v>42425.456412037034</v>
      </c>
    </row>
    <row r="3566" spans="1:20" ht="48" x14ac:dyDescent="0.2">
      <c r="A3566">
        <v>1879</v>
      </c>
      <c r="B3566" s="9" t="s">
        <v>1880</v>
      </c>
      <c r="C3566" s="3" t="s">
        <v>5989</v>
      </c>
      <c r="D3566" s="5">
        <v>5000</v>
      </c>
      <c r="E3566" s="7">
        <v>6</v>
      </c>
      <c r="F3566" t="s">
        <v>8220</v>
      </c>
      <c r="G3566" t="s">
        <v>8226</v>
      </c>
      <c r="H3566" t="s">
        <v>8248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8281</v>
      </c>
      <c r="O3566">
        <f t="shared" si="232"/>
        <v>0</v>
      </c>
      <c r="P3566">
        <f t="shared" si="233"/>
        <v>3</v>
      </c>
      <c r="Q3566" s="11" t="s">
        <v>8316</v>
      </c>
      <c r="R3566" t="s">
        <v>8344</v>
      </c>
      <c r="S3566" s="15">
        <f t="shared" si="234"/>
        <v>42413.649641203709</v>
      </c>
      <c r="T3566" s="15">
        <f t="shared" si="235"/>
        <v>42443.607974537037</v>
      </c>
    </row>
    <row r="3567" spans="1:20" ht="48" x14ac:dyDescent="0.2">
      <c r="A3567">
        <v>1044</v>
      </c>
      <c r="B3567" s="9" t="s">
        <v>1045</v>
      </c>
      <c r="C3567" s="3" t="s">
        <v>5154</v>
      </c>
      <c r="D3567" s="5">
        <v>7000</v>
      </c>
      <c r="E3567" s="7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 t="shared" si="232"/>
        <v>0</v>
      </c>
      <c r="P3567">
        <f t="shared" si="233"/>
        <v>3</v>
      </c>
      <c r="Q3567" s="11" t="s">
        <v>8346</v>
      </c>
      <c r="R3567" t="s">
        <v>8347</v>
      </c>
      <c r="S3567" s="15">
        <f t="shared" si="234"/>
        <v>42011.925937499997</v>
      </c>
      <c r="T3567" s="15">
        <f t="shared" si="235"/>
        <v>42068.852083333331</v>
      </c>
    </row>
    <row r="3568" spans="1:20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2"/>
        <v>0</v>
      </c>
      <c r="P3568">
        <f t="shared" si="233"/>
        <v>3</v>
      </c>
      <c r="Q3568" s="11" t="s">
        <v>8313</v>
      </c>
      <c r="R3568" t="s">
        <v>8355</v>
      </c>
      <c r="S3568" s="15">
        <f t="shared" si="234"/>
        <v>41974.712245370371</v>
      </c>
      <c r="T3568" s="15">
        <f t="shared" si="235"/>
        <v>42004.712245370371</v>
      </c>
    </row>
    <row r="3569" spans="1:20" ht="32" x14ac:dyDescent="0.2">
      <c r="A3569">
        <v>596</v>
      </c>
      <c r="B3569" s="9" t="s">
        <v>597</v>
      </c>
      <c r="C3569" s="3" t="s">
        <v>4706</v>
      </c>
      <c r="D3569" s="5">
        <v>20000</v>
      </c>
      <c r="E3569" s="7">
        <v>6</v>
      </c>
      <c r="F3569" t="s">
        <v>8220</v>
      </c>
      <c r="G3569" t="s">
        <v>8223</v>
      </c>
      <c r="H3569" t="s">
        <v>8245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8270</v>
      </c>
      <c r="O3569">
        <f t="shared" si="232"/>
        <v>0</v>
      </c>
      <c r="P3569">
        <f t="shared" si="233"/>
        <v>3</v>
      </c>
      <c r="Q3569" s="11" t="s">
        <v>8308</v>
      </c>
      <c r="R3569" t="s">
        <v>8342</v>
      </c>
      <c r="S3569" s="15">
        <f t="shared" si="234"/>
        <v>42646.896898148145</v>
      </c>
      <c r="T3569" s="15">
        <f t="shared" si="235"/>
        <v>42676.896898148145</v>
      </c>
    </row>
    <row r="3570" spans="1:20" ht="48" x14ac:dyDescent="0.2">
      <c r="A3570">
        <v>425</v>
      </c>
      <c r="B3570" s="9" t="s">
        <v>426</v>
      </c>
      <c r="C3570" s="3" t="s">
        <v>4535</v>
      </c>
      <c r="D3570" s="5">
        <v>50000</v>
      </c>
      <c r="E3570" s="7">
        <v>6</v>
      </c>
      <c r="F3570" t="s">
        <v>8220</v>
      </c>
      <c r="G3570" t="s">
        <v>8223</v>
      </c>
      <c r="H3570" t="s">
        <v>8245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8268</v>
      </c>
      <c r="O3570">
        <f t="shared" si="232"/>
        <v>0</v>
      </c>
      <c r="P3570">
        <f t="shared" si="233"/>
        <v>3</v>
      </c>
      <c r="Q3570" s="11" t="s">
        <v>8321</v>
      </c>
      <c r="R3570" t="s">
        <v>8339</v>
      </c>
      <c r="S3570" s="15">
        <f t="shared" si="234"/>
        <v>42275.861157407402</v>
      </c>
      <c r="T3570" s="15">
        <f t="shared" si="235"/>
        <v>42335.902824074074</v>
      </c>
    </row>
    <row r="3571" spans="1:20" ht="48" x14ac:dyDescent="0.2">
      <c r="A3571">
        <v>2849</v>
      </c>
      <c r="B3571" s="9" t="s">
        <v>2849</v>
      </c>
      <c r="C3571" s="3" t="s">
        <v>6959</v>
      </c>
      <c r="D3571" s="5">
        <v>500</v>
      </c>
      <c r="E3571" s="7">
        <v>5</v>
      </c>
      <c r="F3571" t="s">
        <v>8220</v>
      </c>
      <c r="G3571" t="s">
        <v>8224</v>
      </c>
      <c r="H3571" t="s">
        <v>8246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8269</v>
      </c>
      <c r="O3571">
        <f t="shared" si="232"/>
        <v>1</v>
      </c>
      <c r="P3571">
        <f t="shared" si="233"/>
        <v>5</v>
      </c>
      <c r="Q3571" s="11" t="s">
        <v>8323</v>
      </c>
      <c r="R3571" t="s">
        <v>8326</v>
      </c>
      <c r="S3571" s="15">
        <f t="shared" si="234"/>
        <v>42453.428240740745</v>
      </c>
      <c r="T3571" s="15">
        <f t="shared" si="235"/>
        <v>42483.428240740745</v>
      </c>
    </row>
    <row r="3572" spans="1:20" ht="48" x14ac:dyDescent="0.2">
      <c r="A3572">
        <v>609</v>
      </c>
      <c r="B3572" s="9" t="s">
        <v>610</v>
      </c>
      <c r="C3572" s="3" t="s">
        <v>4719</v>
      </c>
      <c r="D3572" s="5">
        <v>780</v>
      </c>
      <c r="E3572" s="7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8270</v>
      </c>
      <c r="O3572">
        <f t="shared" si="232"/>
        <v>1</v>
      </c>
      <c r="P3572">
        <f t="shared" si="233"/>
        <v>5</v>
      </c>
      <c r="Q3572" s="11" t="s">
        <v>8308</v>
      </c>
      <c r="R3572" t="s">
        <v>8342</v>
      </c>
      <c r="S3572" s="15">
        <f t="shared" si="234"/>
        <v>42307.034074074079</v>
      </c>
      <c r="T3572" s="15">
        <f t="shared" si="235"/>
        <v>42337.075740740736</v>
      </c>
    </row>
    <row r="3573" spans="1:20" ht="48" x14ac:dyDescent="0.2">
      <c r="A3573">
        <v>1242</v>
      </c>
      <c r="B3573" s="9" t="s">
        <v>1243</v>
      </c>
      <c r="C3573" s="3" t="s">
        <v>5352</v>
      </c>
      <c r="D3573" s="5">
        <v>911</v>
      </c>
      <c r="E3573" s="7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>
        <f t="shared" si="232"/>
        <v>1</v>
      </c>
      <c r="P3573">
        <f t="shared" si="233"/>
        <v>5</v>
      </c>
      <c r="Q3573" s="11" t="s">
        <v>8327</v>
      </c>
      <c r="R3573" t="s">
        <v>8354</v>
      </c>
      <c r="S3573" s="15">
        <f t="shared" si="234"/>
        <v>40782.165532407409</v>
      </c>
      <c r="T3573" s="15">
        <f t="shared" si="235"/>
        <v>40797.554166666669</v>
      </c>
    </row>
    <row r="3574" spans="1:20" ht="48" x14ac:dyDescent="0.2">
      <c r="A3574">
        <v>1113</v>
      </c>
      <c r="B3574" s="9" t="s">
        <v>1114</v>
      </c>
      <c r="C3574" s="3" t="s">
        <v>5223</v>
      </c>
      <c r="D3574" s="5">
        <v>1000</v>
      </c>
      <c r="E3574" s="7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8280</v>
      </c>
      <c r="O3574">
        <f t="shared" si="232"/>
        <v>1</v>
      </c>
      <c r="P3574">
        <f t="shared" si="233"/>
        <v>5</v>
      </c>
      <c r="Q3574" s="11" t="s">
        <v>8316</v>
      </c>
      <c r="R3574" t="s">
        <v>8334</v>
      </c>
      <c r="S3574" s="15">
        <f t="shared" si="234"/>
        <v>41835.977083333331</v>
      </c>
      <c r="T3574" s="15">
        <f t="shared" si="235"/>
        <v>41865.977083333331</v>
      </c>
    </row>
    <row r="3575" spans="1:20" ht="48" x14ac:dyDescent="0.2">
      <c r="A3575">
        <v>1581</v>
      </c>
      <c r="B3575" s="9" t="s">
        <v>1582</v>
      </c>
      <c r="C3575" s="3" t="s">
        <v>5691</v>
      </c>
      <c r="D3575" s="5">
        <v>1000</v>
      </c>
      <c r="E3575" s="7">
        <v>5</v>
      </c>
      <c r="F3575" t="s">
        <v>8220</v>
      </c>
      <c r="G3575" t="s">
        <v>8224</v>
      </c>
      <c r="H3575" t="s">
        <v>8246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8289</v>
      </c>
      <c r="O3575">
        <f t="shared" si="232"/>
        <v>1</v>
      </c>
      <c r="P3575">
        <f t="shared" si="233"/>
        <v>5</v>
      </c>
      <c r="Q3575" s="11" t="s">
        <v>8313</v>
      </c>
      <c r="R3575" t="s">
        <v>8351</v>
      </c>
      <c r="S3575" s="15">
        <f t="shared" si="234"/>
        <v>42325.448958333334</v>
      </c>
      <c r="T3575" s="15">
        <f t="shared" si="235"/>
        <v>42357.448958333334</v>
      </c>
    </row>
    <row r="3576" spans="1:20" ht="32" x14ac:dyDescent="0.2">
      <c r="A3576">
        <v>2583</v>
      </c>
      <c r="B3576" s="9" t="s">
        <v>2583</v>
      </c>
      <c r="C3576" s="3" t="s">
        <v>6693</v>
      </c>
      <c r="D3576" s="5">
        <v>1000</v>
      </c>
      <c r="E3576" s="7">
        <v>5</v>
      </c>
      <c r="F3576" t="s">
        <v>8220</v>
      </c>
      <c r="G3576" t="s">
        <v>8223</v>
      </c>
      <c r="H3576" t="s">
        <v>8245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8282</v>
      </c>
      <c r="O3576">
        <f t="shared" si="232"/>
        <v>1</v>
      </c>
      <c r="P3576">
        <f t="shared" si="233"/>
        <v>1</v>
      </c>
      <c r="Q3576" s="11" t="s">
        <v>8319</v>
      </c>
      <c r="R3576" t="s">
        <v>8345</v>
      </c>
      <c r="S3576" s="15">
        <f t="shared" si="234"/>
        <v>42019.76944444445</v>
      </c>
      <c r="T3576" s="15">
        <f t="shared" si="235"/>
        <v>42079.727777777778</v>
      </c>
    </row>
    <row r="3577" spans="1:20" ht="48" x14ac:dyDescent="0.2">
      <c r="A3577">
        <v>3915</v>
      </c>
      <c r="B3577" s="9" t="s">
        <v>3912</v>
      </c>
      <c r="C3577" s="3" t="s">
        <v>8023</v>
      </c>
      <c r="D3577" s="5">
        <v>1500</v>
      </c>
      <c r="E3577" s="7">
        <v>5</v>
      </c>
      <c r="F3577" t="s">
        <v>8220</v>
      </c>
      <c r="G3577" t="s">
        <v>8224</v>
      </c>
      <c r="H3577" t="s">
        <v>8246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8269</v>
      </c>
      <c r="O3577">
        <f t="shared" si="232"/>
        <v>0</v>
      </c>
      <c r="P3577">
        <f t="shared" si="233"/>
        <v>5</v>
      </c>
      <c r="Q3577" s="11" t="s">
        <v>8323</v>
      </c>
      <c r="R3577" t="s">
        <v>8326</v>
      </c>
      <c r="S3577" s="15">
        <f t="shared" si="234"/>
        <v>42492.98505787037</v>
      </c>
      <c r="T3577" s="15">
        <f t="shared" si="235"/>
        <v>42522.98505787037</v>
      </c>
    </row>
    <row r="3578" spans="1:20" ht="48" x14ac:dyDescent="0.2">
      <c r="A3578">
        <v>1499</v>
      </c>
      <c r="B3578" s="9" t="s">
        <v>1500</v>
      </c>
      <c r="C3578" s="3" t="s">
        <v>5609</v>
      </c>
      <c r="D3578" s="5">
        <v>2000</v>
      </c>
      <c r="E3578" s="7">
        <v>5</v>
      </c>
      <c r="F3578" t="s">
        <v>8220</v>
      </c>
      <c r="G3578" t="s">
        <v>8223</v>
      </c>
      <c r="H3578" t="s">
        <v>8245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8273</v>
      </c>
      <c r="O3578">
        <f t="shared" si="232"/>
        <v>0</v>
      </c>
      <c r="P3578">
        <f t="shared" si="233"/>
        <v>5</v>
      </c>
      <c r="Q3578" s="11" t="s">
        <v>8311</v>
      </c>
      <c r="R3578" t="s">
        <v>8352</v>
      </c>
      <c r="S3578" s="15">
        <f t="shared" si="234"/>
        <v>42527.007326388892</v>
      </c>
      <c r="T3578" s="15">
        <f t="shared" si="235"/>
        <v>42587.007326388892</v>
      </c>
    </row>
    <row r="3579" spans="1:20" ht="48" x14ac:dyDescent="0.2">
      <c r="A3579">
        <v>3945</v>
      </c>
      <c r="B3579" s="9" t="s">
        <v>3942</v>
      </c>
      <c r="C3579" s="3" t="s">
        <v>8053</v>
      </c>
      <c r="D3579" s="5">
        <v>2000</v>
      </c>
      <c r="E3579" s="7">
        <v>5</v>
      </c>
      <c r="F3579" t="s">
        <v>8220</v>
      </c>
      <c r="G3579" t="s">
        <v>8223</v>
      </c>
      <c r="H3579" t="s">
        <v>8245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8269</v>
      </c>
      <c r="O3579">
        <f t="shared" si="232"/>
        <v>0</v>
      </c>
      <c r="P3579">
        <f t="shared" si="233"/>
        <v>5</v>
      </c>
      <c r="Q3579" s="11" t="s">
        <v>8323</v>
      </c>
      <c r="R3579" t="s">
        <v>8326</v>
      </c>
      <c r="S3579" s="15">
        <f t="shared" si="234"/>
        <v>42109.801712962959</v>
      </c>
      <c r="T3579" s="15">
        <f t="shared" si="235"/>
        <v>42139.801712962959</v>
      </c>
    </row>
    <row r="3580" spans="1:20" ht="32" x14ac:dyDescent="0.2">
      <c r="A3580">
        <v>3994</v>
      </c>
      <c r="B3580" s="9" t="s">
        <v>3990</v>
      </c>
      <c r="C3580" s="3" t="s">
        <v>8100</v>
      </c>
      <c r="D3580" s="5">
        <v>2000</v>
      </c>
      <c r="E3580" s="7">
        <v>5</v>
      </c>
      <c r="F3580" t="s">
        <v>8220</v>
      </c>
      <c r="G3580" t="s">
        <v>8223</v>
      </c>
      <c r="H3580" t="s">
        <v>8245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8269</v>
      </c>
      <c r="O3580">
        <f t="shared" si="232"/>
        <v>0</v>
      </c>
      <c r="P3580">
        <f t="shared" si="233"/>
        <v>5</v>
      </c>
      <c r="Q3580" s="11" t="s">
        <v>8323</v>
      </c>
      <c r="R3580" t="s">
        <v>8326</v>
      </c>
      <c r="S3580" s="15">
        <f t="shared" si="234"/>
        <v>41809.389930555553</v>
      </c>
      <c r="T3580" s="15">
        <f t="shared" si="235"/>
        <v>41839.389930555553</v>
      </c>
    </row>
    <row r="3581" spans="1:20" ht="48" x14ac:dyDescent="0.2">
      <c r="A3581">
        <v>4007</v>
      </c>
      <c r="B3581" s="9" t="s">
        <v>4003</v>
      </c>
      <c r="C3581" s="3" t="s">
        <v>8112</v>
      </c>
      <c r="D3581" s="5">
        <v>2000</v>
      </c>
      <c r="E3581" s="7">
        <v>5</v>
      </c>
      <c r="F3581" t="s">
        <v>8220</v>
      </c>
      <c r="G3581" t="s">
        <v>8223</v>
      </c>
      <c r="H3581" t="s">
        <v>8245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8269</v>
      </c>
      <c r="O3581">
        <f t="shared" si="232"/>
        <v>0</v>
      </c>
      <c r="P3581">
        <f t="shared" si="233"/>
        <v>5</v>
      </c>
      <c r="Q3581" s="11" t="s">
        <v>8323</v>
      </c>
      <c r="R3581" t="s">
        <v>8326</v>
      </c>
      <c r="S3581" s="15">
        <f t="shared" si="234"/>
        <v>41848.772928240738</v>
      </c>
      <c r="T3581" s="15">
        <f t="shared" si="235"/>
        <v>41877.686111111114</v>
      </c>
    </row>
    <row r="3582" spans="1:20" ht="48" x14ac:dyDescent="0.2">
      <c r="A3582">
        <v>1119</v>
      </c>
      <c r="B3582" s="9" t="s">
        <v>1120</v>
      </c>
      <c r="C3582" s="3" t="s">
        <v>5229</v>
      </c>
      <c r="D3582" s="5">
        <v>2100</v>
      </c>
      <c r="E3582" s="7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>
        <f t="shared" si="232"/>
        <v>0</v>
      </c>
      <c r="P3582">
        <f t="shared" si="233"/>
        <v>5</v>
      </c>
      <c r="Q3582" s="11" t="s">
        <v>8316</v>
      </c>
      <c r="R3582" t="s">
        <v>8334</v>
      </c>
      <c r="S3582" s="15">
        <f t="shared" si="234"/>
        <v>41722.792407407411</v>
      </c>
      <c r="T3582" s="15">
        <f t="shared" si="235"/>
        <v>41735.792407407411</v>
      </c>
    </row>
    <row r="3583" spans="1:20" ht="32" x14ac:dyDescent="0.2">
      <c r="A3583">
        <v>2586</v>
      </c>
      <c r="B3583" s="9" t="s">
        <v>2586</v>
      </c>
      <c r="C3583" s="3" t="s">
        <v>6696</v>
      </c>
      <c r="D3583" s="5">
        <v>3000</v>
      </c>
      <c r="E3583" s="7">
        <v>5</v>
      </c>
      <c r="F3583" t="s">
        <v>8220</v>
      </c>
      <c r="G3583" t="s">
        <v>8224</v>
      </c>
      <c r="H3583" t="s">
        <v>8246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8282</v>
      </c>
      <c r="O3583">
        <f t="shared" si="232"/>
        <v>0</v>
      </c>
      <c r="P3583">
        <f t="shared" si="233"/>
        <v>5</v>
      </c>
      <c r="Q3583" s="11" t="s">
        <v>8319</v>
      </c>
      <c r="R3583" t="s">
        <v>8345</v>
      </c>
      <c r="S3583" s="15">
        <f t="shared" si="234"/>
        <v>42333.330277777779</v>
      </c>
      <c r="T3583" s="15">
        <f t="shared" si="235"/>
        <v>42363.330277777779</v>
      </c>
    </row>
    <row r="3584" spans="1:20" ht="48" x14ac:dyDescent="0.2">
      <c r="A3584">
        <v>2887</v>
      </c>
      <c r="B3584" s="9" t="s">
        <v>2887</v>
      </c>
      <c r="C3584" s="3" t="s">
        <v>6997</v>
      </c>
      <c r="D3584" s="5">
        <v>3000</v>
      </c>
      <c r="E3584" s="7">
        <v>5</v>
      </c>
      <c r="F3584" t="s">
        <v>8220</v>
      </c>
      <c r="G3584" t="s">
        <v>8223</v>
      </c>
      <c r="H3584" t="s">
        <v>8245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8269</v>
      </c>
      <c r="O3584">
        <f t="shared" si="232"/>
        <v>0</v>
      </c>
      <c r="P3584">
        <f t="shared" si="233"/>
        <v>5</v>
      </c>
      <c r="Q3584" s="11" t="s">
        <v>8323</v>
      </c>
      <c r="R3584" t="s">
        <v>8326</v>
      </c>
      <c r="S3584" s="15">
        <f t="shared" si="234"/>
        <v>41985.427361111113</v>
      </c>
      <c r="T3584" s="15">
        <f t="shared" si="235"/>
        <v>42015.427361111113</v>
      </c>
    </row>
    <row r="3585" spans="1:20" ht="48" x14ac:dyDescent="0.2">
      <c r="A3585">
        <v>4079</v>
      </c>
      <c r="B3585" s="9" t="s">
        <v>4075</v>
      </c>
      <c r="C3585" s="3" t="s">
        <v>8182</v>
      </c>
      <c r="D3585" s="5">
        <v>3000</v>
      </c>
      <c r="E3585" s="7">
        <v>5</v>
      </c>
      <c r="F3585" t="s">
        <v>8220</v>
      </c>
      <c r="G3585" t="s">
        <v>8223</v>
      </c>
      <c r="H3585" t="s">
        <v>8245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8269</v>
      </c>
      <c r="O3585">
        <f t="shared" si="232"/>
        <v>0</v>
      </c>
      <c r="P3585">
        <f t="shared" si="233"/>
        <v>5</v>
      </c>
      <c r="Q3585" s="11" t="s">
        <v>8323</v>
      </c>
      <c r="R3585" t="s">
        <v>8326</v>
      </c>
      <c r="S3585" s="15">
        <f t="shared" si="234"/>
        <v>42510.938900462963</v>
      </c>
      <c r="T3585" s="15">
        <f t="shared" si="235"/>
        <v>42540.938900462963</v>
      </c>
    </row>
    <row r="3586" spans="1:20" ht="48" x14ac:dyDescent="0.2">
      <c r="A3586">
        <v>763</v>
      </c>
      <c r="B3586" s="9" t="s">
        <v>764</v>
      </c>
      <c r="C3586" s="3" t="s">
        <v>4873</v>
      </c>
      <c r="D3586" s="5">
        <v>4290</v>
      </c>
      <c r="E3586" s="7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8273</v>
      </c>
      <c r="O3586">
        <f t="shared" si="232"/>
        <v>0</v>
      </c>
      <c r="P3586">
        <f t="shared" si="233"/>
        <v>5</v>
      </c>
      <c r="Q3586" s="11" t="s">
        <v>8311</v>
      </c>
      <c r="R3586" t="s">
        <v>8352</v>
      </c>
      <c r="S3586" s="15">
        <f t="shared" si="234"/>
        <v>41471.446851851848</v>
      </c>
      <c r="T3586" s="15">
        <f t="shared" si="235"/>
        <v>41501.446851851848</v>
      </c>
    </row>
    <row r="3587" spans="1:20" ht="48" x14ac:dyDescent="0.2">
      <c r="A3587">
        <v>440</v>
      </c>
      <c r="B3587" s="9" t="s">
        <v>441</v>
      </c>
      <c r="C3587" s="3" t="s">
        <v>4550</v>
      </c>
      <c r="D3587" s="5">
        <v>5000</v>
      </c>
      <c r="E3587" s="7">
        <v>5</v>
      </c>
      <c r="F3587" t="s">
        <v>8220</v>
      </c>
      <c r="G3587" t="s">
        <v>8223</v>
      </c>
      <c r="H3587" t="s">
        <v>8245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8268</v>
      </c>
      <c r="O3587">
        <f t="shared" ref="O3587:O3650" si="236">ROUND(E3587/D3587*100,0)</f>
        <v>0</v>
      </c>
      <c r="P3587">
        <f t="shared" ref="P3587:P3650" si="237">IFERROR(ROUND(E3587/L3587,2),0)</f>
        <v>5</v>
      </c>
      <c r="Q3587" s="11" t="s">
        <v>8321</v>
      </c>
      <c r="R3587" t="s">
        <v>8339</v>
      </c>
      <c r="S3587" s="15">
        <f t="shared" ref="S3587:S3650" si="238">(((J3587/60)/60)/24)+DATE(1970,1,1)</f>
        <v>42423.985567129625</v>
      </c>
      <c r="T3587" s="15">
        <f t="shared" ref="T3587:T3650" si="239">(((I3587/60)/60)/24)+DATE(1970,1,1)</f>
        <v>42453.943900462968</v>
      </c>
    </row>
    <row r="3588" spans="1:20" ht="48" x14ac:dyDescent="0.2">
      <c r="A3588">
        <v>1482</v>
      </c>
      <c r="B3588" s="9" t="s">
        <v>1483</v>
      </c>
      <c r="C3588" s="3" t="s">
        <v>5592</v>
      </c>
      <c r="D3588" s="5">
        <v>5000</v>
      </c>
      <c r="E3588" s="7">
        <v>5</v>
      </c>
      <c r="F3588" t="s">
        <v>8220</v>
      </c>
      <c r="G3588" t="s">
        <v>8223</v>
      </c>
      <c r="H3588" t="s">
        <v>8245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8273</v>
      </c>
      <c r="O3588">
        <f t="shared" si="236"/>
        <v>0</v>
      </c>
      <c r="P3588">
        <f t="shared" si="237"/>
        <v>5</v>
      </c>
      <c r="Q3588" s="11" t="s">
        <v>8311</v>
      </c>
      <c r="R3588" t="s">
        <v>8352</v>
      </c>
      <c r="S3588" s="15">
        <f t="shared" si="238"/>
        <v>41136.85805555556</v>
      </c>
      <c r="T3588" s="15">
        <f t="shared" si="239"/>
        <v>41159.32708333333</v>
      </c>
    </row>
    <row r="3589" spans="1:20" ht="48" x14ac:dyDescent="0.2">
      <c r="A3589">
        <v>3939</v>
      </c>
      <c r="B3589" s="9" t="s">
        <v>3936</v>
      </c>
      <c r="C3589" s="3" t="s">
        <v>8047</v>
      </c>
      <c r="D3589" s="5">
        <v>5000</v>
      </c>
      <c r="E3589" s="7">
        <v>5</v>
      </c>
      <c r="F3589" t="s">
        <v>8220</v>
      </c>
      <c r="G3589" t="s">
        <v>8225</v>
      </c>
      <c r="H3589" t="s">
        <v>8247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8269</v>
      </c>
      <c r="O3589">
        <f t="shared" si="236"/>
        <v>0</v>
      </c>
      <c r="P3589">
        <f t="shared" si="237"/>
        <v>5</v>
      </c>
      <c r="Q3589" s="11" t="s">
        <v>8323</v>
      </c>
      <c r="R3589" t="s">
        <v>8326</v>
      </c>
      <c r="S3589" s="15">
        <f t="shared" si="238"/>
        <v>41915.400219907409</v>
      </c>
      <c r="T3589" s="15">
        <f t="shared" si="239"/>
        <v>41919.1875</v>
      </c>
    </row>
    <row r="3590" spans="1:20" ht="48" x14ac:dyDescent="0.2">
      <c r="A3590">
        <v>3806</v>
      </c>
      <c r="B3590" s="9" t="s">
        <v>3803</v>
      </c>
      <c r="C3590" s="3" t="s">
        <v>7916</v>
      </c>
      <c r="D3590" s="5">
        <v>7500</v>
      </c>
      <c r="E3590" s="7">
        <v>5</v>
      </c>
      <c r="F3590" t="s">
        <v>8220</v>
      </c>
      <c r="G3590" t="s">
        <v>8225</v>
      </c>
      <c r="H3590" t="s">
        <v>8247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8303</v>
      </c>
      <c r="O3590">
        <f t="shared" si="236"/>
        <v>0</v>
      </c>
      <c r="P3590">
        <f t="shared" si="237"/>
        <v>5</v>
      </c>
      <c r="Q3590" s="11" t="s">
        <v>8323</v>
      </c>
      <c r="R3590" t="s">
        <v>8335</v>
      </c>
      <c r="S3590" s="15">
        <f t="shared" si="238"/>
        <v>41799.259039351848</v>
      </c>
      <c r="T3590" s="15">
        <f t="shared" si="239"/>
        <v>41819.259039351848</v>
      </c>
    </row>
    <row r="3591" spans="1:20" ht="48" x14ac:dyDescent="0.2">
      <c r="A3591">
        <v>1139</v>
      </c>
      <c r="B3591" s="9" t="s">
        <v>1140</v>
      </c>
      <c r="C3591" s="3" t="s">
        <v>5249</v>
      </c>
      <c r="D3591" s="5">
        <v>8000</v>
      </c>
      <c r="E3591" s="7">
        <v>5</v>
      </c>
      <c r="F3591" t="s">
        <v>8220</v>
      </c>
      <c r="G3591" t="s">
        <v>8223</v>
      </c>
      <c r="H3591" t="s">
        <v>8245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8281</v>
      </c>
      <c r="O3591">
        <f t="shared" si="236"/>
        <v>0</v>
      </c>
      <c r="P3591">
        <f t="shared" si="237"/>
        <v>5</v>
      </c>
      <c r="Q3591" s="11" t="s">
        <v>8316</v>
      </c>
      <c r="R3591" t="s">
        <v>8344</v>
      </c>
      <c r="S3591" s="15">
        <f t="shared" si="238"/>
        <v>41975.347523148142</v>
      </c>
      <c r="T3591" s="15">
        <f t="shared" si="239"/>
        <v>42005.347523148142</v>
      </c>
    </row>
    <row r="3592" spans="1:20" ht="48" x14ac:dyDescent="0.2">
      <c r="A3592">
        <v>1694</v>
      </c>
      <c r="B3592" s="9" t="s">
        <v>1695</v>
      </c>
      <c r="C3592" s="3" t="s">
        <v>5804</v>
      </c>
      <c r="D3592" s="5">
        <v>10000</v>
      </c>
      <c r="E3592" s="7">
        <v>5</v>
      </c>
      <c r="F3592" t="s">
        <v>8221</v>
      </c>
      <c r="G3592" t="s">
        <v>8223</v>
      </c>
      <c r="H3592" t="s">
        <v>8245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8291</v>
      </c>
      <c r="O3592">
        <f t="shared" si="236"/>
        <v>0</v>
      </c>
      <c r="P3592">
        <f t="shared" si="237"/>
        <v>5</v>
      </c>
      <c r="Q3592" s="11" t="s">
        <v>8327</v>
      </c>
      <c r="R3592" t="s">
        <v>8330</v>
      </c>
      <c r="S3592" s="15">
        <f t="shared" si="238"/>
        <v>42791.669837962967</v>
      </c>
      <c r="T3592" s="15">
        <f t="shared" si="239"/>
        <v>42821.191666666666</v>
      </c>
    </row>
    <row r="3593" spans="1:20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6"/>
        <v>0</v>
      </c>
      <c r="P3593">
        <f t="shared" si="237"/>
        <v>5</v>
      </c>
      <c r="Q3593" s="11" t="s">
        <v>8323</v>
      </c>
      <c r="R3593" t="s">
        <v>8324</v>
      </c>
      <c r="S3593" s="15">
        <f t="shared" si="238"/>
        <v>42060.04550925926</v>
      </c>
      <c r="T3593" s="15">
        <f t="shared" si="239"/>
        <v>42090.003842592589</v>
      </c>
    </row>
    <row r="3594" spans="1:20" ht="48" x14ac:dyDescent="0.2">
      <c r="A3594">
        <v>1090</v>
      </c>
      <c r="B3594" s="9" t="s">
        <v>1091</v>
      </c>
      <c r="C3594" s="3" t="s">
        <v>5200</v>
      </c>
      <c r="D3594" s="5">
        <v>12999</v>
      </c>
      <c r="E3594" s="7">
        <v>5</v>
      </c>
      <c r="F3594" t="s">
        <v>8220</v>
      </c>
      <c r="G3594" t="s">
        <v>8225</v>
      </c>
      <c r="H3594" t="s">
        <v>8247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8280</v>
      </c>
      <c r="O3594">
        <f t="shared" si="236"/>
        <v>0</v>
      </c>
      <c r="P3594">
        <f t="shared" si="237"/>
        <v>5</v>
      </c>
      <c r="Q3594" s="11" t="s">
        <v>8316</v>
      </c>
      <c r="R3594" t="s">
        <v>8334</v>
      </c>
      <c r="S3594" s="15">
        <f t="shared" si="238"/>
        <v>42123.185798611114</v>
      </c>
      <c r="T3594" s="15">
        <f t="shared" si="239"/>
        <v>42153.185798611114</v>
      </c>
    </row>
    <row r="3595" spans="1:20" ht="48" x14ac:dyDescent="0.2">
      <c r="A3595">
        <v>2416</v>
      </c>
      <c r="B3595" s="9" t="s">
        <v>2417</v>
      </c>
      <c r="C3595" s="3" t="s">
        <v>6526</v>
      </c>
      <c r="D3595" s="5">
        <v>20000</v>
      </c>
      <c r="E3595" s="7">
        <v>5</v>
      </c>
      <c r="F3595" t="s">
        <v>8220</v>
      </c>
      <c r="G3595" t="s">
        <v>8223</v>
      </c>
      <c r="H3595" t="s">
        <v>8245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8282</v>
      </c>
      <c r="O3595">
        <f t="shared" si="236"/>
        <v>0</v>
      </c>
      <c r="P3595">
        <f t="shared" si="237"/>
        <v>5</v>
      </c>
      <c r="Q3595" s="11" t="s">
        <v>8319</v>
      </c>
      <c r="R3595" t="s">
        <v>8345</v>
      </c>
      <c r="S3595" s="15">
        <f t="shared" si="238"/>
        <v>42019.737766203703</v>
      </c>
      <c r="T3595" s="15">
        <f t="shared" si="239"/>
        <v>42077.625</v>
      </c>
    </row>
    <row r="3596" spans="1:20" ht="16" x14ac:dyDescent="0.2">
      <c r="A3596">
        <v>2418</v>
      </c>
      <c r="B3596" s="9" t="s">
        <v>2419</v>
      </c>
      <c r="C3596" s="3" t="s">
        <v>6528</v>
      </c>
      <c r="D3596" s="5">
        <v>25000</v>
      </c>
      <c r="E3596" s="7">
        <v>5</v>
      </c>
      <c r="F3596" t="s">
        <v>8220</v>
      </c>
      <c r="G3596" t="s">
        <v>8223</v>
      </c>
      <c r="H3596" t="s">
        <v>8245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8282</v>
      </c>
      <c r="O3596">
        <f t="shared" si="236"/>
        <v>0</v>
      </c>
      <c r="P3596">
        <f t="shared" si="237"/>
        <v>1</v>
      </c>
      <c r="Q3596" s="11" t="s">
        <v>8319</v>
      </c>
      <c r="R3596" t="s">
        <v>8345</v>
      </c>
      <c r="S3596" s="15">
        <f t="shared" si="238"/>
        <v>42027.856990740736</v>
      </c>
      <c r="T3596" s="15">
        <f t="shared" si="239"/>
        <v>42087.815324074079</v>
      </c>
    </row>
    <row r="3597" spans="1:20" ht="48" x14ac:dyDescent="0.2">
      <c r="A3597">
        <v>447</v>
      </c>
      <c r="B3597" s="9" t="s">
        <v>448</v>
      </c>
      <c r="C3597" s="3" t="s">
        <v>4557</v>
      </c>
      <c r="D3597" s="5">
        <v>30000</v>
      </c>
      <c r="E3597" s="7">
        <v>5</v>
      </c>
      <c r="F3597" t="s">
        <v>8220</v>
      </c>
      <c r="G3597" t="s">
        <v>8224</v>
      </c>
      <c r="H3597" t="s">
        <v>8246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8268</v>
      </c>
      <c r="O3597">
        <f t="shared" si="236"/>
        <v>0</v>
      </c>
      <c r="P3597">
        <f t="shared" si="237"/>
        <v>5</v>
      </c>
      <c r="Q3597" s="11" t="s">
        <v>8321</v>
      </c>
      <c r="R3597" t="s">
        <v>8339</v>
      </c>
      <c r="S3597" s="15">
        <f t="shared" si="238"/>
        <v>41331.555127314816</v>
      </c>
      <c r="T3597" s="15">
        <f t="shared" si="239"/>
        <v>41356.513460648144</v>
      </c>
    </row>
    <row r="3598" spans="1:20" ht="48" x14ac:dyDescent="0.2">
      <c r="A3598">
        <v>161</v>
      </c>
      <c r="B3598" s="9" t="s">
        <v>163</v>
      </c>
      <c r="C3598" s="3" t="s">
        <v>4271</v>
      </c>
      <c r="D3598" s="5">
        <v>50000</v>
      </c>
      <c r="E3598" s="7">
        <v>5</v>
      </c>
      <c r="F3598" t="s">
        <v>8220</v>
      </c>
      <c r="G3598" t="s">
        <v>8223</v>
      </c>
      <c r="H3598" t="s">
        <v>8245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8266</v>
      </c>
      <c r="O3598">
        <f t="shared" si="236"/>
        <v>0</v>
      </c>
      <c r="P3598">
        <f t="shared" si="237"/>
        <v>5</v>
      </c>
      <c r="Q3598" s="11" t="s">
        <v>8321</v>
      </c>
      <c r="R3598" t="s">
        <v>8325</v>
      </c>
      <c r="S3598" s="15">
        <f t="shared" si="238"/>
        <v>41792.687442129631</v>
      </c>
      <c r="T3598" s="15">
        <f t="shared" si="239"/>
        <v>41822.687442129631</v>
      </c>
    </row>
    <row r="3599" spans="1:20" ht="48" x14ac:dyDescent="0.2">
      <c r="A3599">
        <v>2589</v>
      </c>
      <c r="B3599" s="9" t="s">
        <v>2589</v>
      </c>
      <c r="C3599" s="3" t="s">
        <v>6699</v>
      </c>
      <c r="D3599" s="5">
        <v>50000</v>
      </c>
      <c r="E3599" s="7">
        <v>5</v>
      </c>
      <c r="F3599" t="s">
        <v>8220</v>
      </c>
      <c r="G3599" t="s">
        <v>8231</v>
      </c>
      <c r="H3599" t="s">
        <v>8252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8282</v>
      </c>
      <c r="O3599">
        <f t="shared" si="236"/>
        <v>0</v>
      </c>
      <c r="P3599">
        <f t="shared" si="237"/>
        <v>5</v>
      </c>
      <c r="Q3599" s="11" t="s">
        <v>8319</v>
      </c>
      <c r="R3599" t="s">
        <v>8345</v>
      </c>
      <c r="S3599" s="15">
        <f t="shared" si="238"/>
        <v>42422.536192129628</v>
      </c>
      <c r="T3599" s="15">
        <f t="shared" si="239"/>
        <v>42452.494525462964</v>
      </c>
    </row>
    <row r="3600" spans="1:20" ht="48" x14ac:dyDescent="0.2">
      <c r="A3600">
        <v>1178</v>
      </c>
      <c r="B3600" s="9" t="s">
        <v>1179</v>
      </c>
      <c r="C3600" s="3" t="s">
        <v>5288</v>
      </c>
      <c r="D3600" s="5">
        <v>75000</v>
      </c>
      <c r="E3600" s="7">
        <v>5</v>
      </c>
      <c r="F3600" t="s">
        <v>8220</v>
      </c>
      <c r="G3600" t="s">
        <v>8223</v>
      </c>
      <c r="H3600" t="s">
        <v>8245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8282</v>
      </c>
      <c r="O3600">
        <f t="shared" si="236"/>
        <v>0</v>
      </c>
      <c r="P3600">
        <f t="shared" si="237"/>
        <v>5</v>
      </c>
      <c r="Q3600" s="11" t="s">
        <v>8319</v>
      </c>
      <c r="R3600" t="s">
        <v>8345</v>
      </c>
      <c r="S3600" s="15">
        <f t="shared" si="238"/>
        <v>41837.905694444446</v>
      </c>
      <c r="T3600" s="15">
        <f t="shared" si="239"/>
        <v>41867.905694444446</v>
      </c>
    </row>
    <row r="3601" spans="1:20" ht="48" x14ac:dyDescent="0.2">
      <c r="A3601">
        <v>4072</v>
      </c>
      <c r="B3601" s="9" t="s">
        <v>4068</v>
      </c>
      <c r="C3601" s="3" t="s">
        <v>8175</v>
      </c>
      <c r="D3601" s="5">
        <v>1000</v>
      </c>
      <c r="E3601" s="7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8269</v>
      </c>
      <c r="O3601">
        <f t="shared" si="236"/>
        <v>0</v>
      </c>
      <c r="P3601">
        <f t="shared" si="237"/>
        <v>2</v>
      </c>
      <c r="Q3601" s="11" t="s">
        <v>8323</v>
      </c>
      <c r="R3601" t="s">
        <v>8326</v>
      </c>
      <c r="S3601" s="15">
        <f t="shared" si="238"/>
        <v>41812.77443287037</v>
      </c>
      <c r="T3601" s="15">
        <f t="shared" si="239"/>
        <v>41872.77443287037</v>
      </c>
    </row>
    <row r="3602" spans="1:20" ht="32" x14ac:dyDescent="0.2">
      <c r="A3602">
        <v>636</v>
      </c>
      <c r="B3602" s="9" t="s">
        <v>637</v>
      </c>
      <c r="C3602" s="3" t="s">
        <v>4746</v>
      </c>
      <c r="D3602" s="5">
        <v>2000</v>
      </c>
      <c r="E3602" s="7">
        <v>4</v>
      </c>
      <c r="F3602" t="s">
        <v>8219</v>
      </c>
      <c r="G3602" t="s">
        <v>8224</v>
      </c>
      <c r="H3602" t="s">
        <v>8246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8270</v>
      </c>
      <c r="O3602">
        <f t="shared" si="236"/>
        <v>0</v>
      </c>
      <c r="P3602">
        <f t="shared" si="237"/>
        <v>4</v>
      </c>
      <c r="Q3602" s="11" t="s">
        <v>8308</v>
      </c>
      <c r="R3602" t="s">
        <v>8342</v>
      </c>
      <c r="S3602" s="15">
        <f t="shared" si="238"/>
        <v>42131.455439814818</v>
      </c>
      <c r="T3602" s="15">
        <f t="shared" si="239"/>
        <v>42161.44930555555</v>
      </c>
    </row>
    <row r="3603" spans="1:20" ht="16" x14ac:dyDescent="0.2">
      <c r="A3603">
        <v>1181</v>
      </c>
      <c r="B3603" s="9" t="s">
        <v>1182</v>
      </c>
      <c r="C3603" s="3" t="s">
        <v>5291</v>
      </c>
      <c r="D3603" s="5">
        <v>50000</v>
      </c>
      <c r="E3603" s="7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>
        <f t="shared" si="236"/>
        <v>0</v>
      </c>
      <c r="P3603">
        <f t="shared" si="237"/>
        <v>1.33</v>
      </c>
      <c r="Q3603" s="11" t="s">
        <v>8319</v>
      </c>
      <c r="R3603" t="s">
        <v>8345</v>
      </c>
      <c r="S3603" s="15">
        <f t="shared" si="238"/>
        <v>42034.339363425926</v>
      </c>
      <c r="T3603" s="15">
        <f t="shared" si="239"/>
        <v>42064.339363425926</v>
      </c>
    </row>
    <row r="3604" spans="1:20" ht="48" x14ac:dyDescent="0.2">
      <c r="A3604">
        <v>1865</v>
      </c>
      <c r="B3604" s="9" t="s">
        <v>1866</v>
      </c>
      <c r="C3604" s="3" t="s">
        <v>5975</v>
      </c>
      <c r="D3604" s="5">
        <v>110000</v>
      </c>
      <c r="E3604" s="7">
        <v>4</v>
      </c>
      <c r="F3604" t="s">
        <v>8220</v>
      </c>
      <c r="G3604" t="s">
        <v>8224</v>
      </c>
      <c r="H3604" t="s">
        <v>8246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8281</v>
      </c>
      <c r="O3604">
        <f t="shared" si="236"/>
        <v>0</v>
      </c>
      <c r="P3604">
        <f t="shared" si="237"/>
        <v>2</v>
      </c>
      <c r="Q3604" s="11" t="s">
        <v>8316</v>
      </c>
      <c r="R3604" t="s">
        <v>8344</v>
      </c>
      <c r="S3604" s="15">
        <f t="shared" si="238"/>
        <v>42645.367442129631</v>
      </c>
      <c r="T3604" s="15">
        <f t="shared" si="239"/>
        <v>42680.409108796302</v>
      </c>
    </row>
    <row r="3605" spans="1:20" ht="16" x14ac:dyDescent="0.2">
      <c r="A3605">
        <v>1420</v>
      </c>
      <c r="B3605" s="9" t="s">
        <v>1421</v>
      </c>
      <c r="C3605" s="3" t="s">
        <v>5530</v>
      </c>
      <c r="D3605" s="5">
        <v>110</v>
      </c>
      <c r="E3605" s="7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 t="shared" si="236"/>
        <v>3</v>
      </c>
      <c r="P3605">
        <f t="shared" si="237"/>
        <v>1</v>
      </c>
      <c r="Q3605" s="11" t="s">
        <v>8311</v>
      </c>
      <c r="R3605" t="s">
        <v>8348</v>
      </c>
      <c r="S3605" s="15">
        <f t="shared" si="238"/>
        <v>42524.667662037042</v>
      </c>
      <c r="T3605" s="15">
        <f t="shared" si="239"/>
        <v>42549.667662037042</v>
      </c>
    </row>
    <row r="3606" spans="1:20" ht="48" x14ac:dyDescent="0.2">
      <c r="A3606">
        <v>4082</v>
      </c>
      <c r="B3606" s="9" t="s">
        <v>4078</v>
      </c>
      <c r="C3606" s="3" t="s">
        <v>8185</v>
      </c>
      <c r="D3606" s="5">
        <v>150</v>
      </c>
      <c r="E3606" s="7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 t="shared" si="236"/>
        <v>2</v>
      </c>
      <c r="P3606">
        <f t="shared" si="237"/>
        <v>1.5</v>
      </c>
      <c r="Q3606" s="11" t="s">
        <v>8323</v>
      </c>
      <c r="R3606" t="s">
        <v>8326</v>
      </c>
      <c r="S3606" s="15">
        <f t="shared" si="238"/>
        <v>42307.189270833333</v>
      </c>
      <c r="T3606" s="15">
        <f t="shared" si="239"/>
        <v>42322.958333333328</v>
      </c>
    </row>
    <row r="3607" spans="1:20" ht="48" x14ac:dyDescent="0.2">
      <c r="A3607">
        <v>4113</v>
      </c>
      <c r="B3607" s="9" t="s">
        <v>4109</v>
      </c>
      <c r="C3607" s="3" t="s">
        <v>8215</v>
      </c>
      <c r="D3607" s="5">
        <v>1500</v>
      </c>
      <c r="E3607" s="7">
        <v>3</v>
      </c>
      <c r="F3607" t="s">
        <v>8220</v>
      </c>
      <c r="G3607" t="s">
        <v>8223</v>
      </c>
      <c r="H3607" t="s">
        <v>8245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8269</v>
      </c>
      <c r="O3607">
        <f t="shared" si="236"/>
        <v>0</v>
      </c>
      <c r="P3607">
        <f t="shared" si="237"/>
        <v>1</v>
      </c>
      <c r="Q3607" s="11" t="s">
        <v>8323</v>
      </c>
      <c r="R3607" t="s">
        <v>8326</v>
      </c>
      <c r="S3607" s="15">
        <f t="shared" si="238"/>
        <v>42358.573182870372</v>
      </c>
      <c r="T3607" s="15">
        <f t="shared" si="239"/>
        <v>42377.273611111115</v>
      </c>
    </row>
    <row r="3608" spans="1:20" ht="48" x14ac:dyDescent="0.2">
      <c r="A3608">
        <v>194</v>
      </c>
      <c r="B3608" s="9" t="s">
        <v>196</v>
      </c>
      <c r="C3608" s="3" t="s">
        <v>4304</v>
      </c>
      <c r="D3608" s="5">
        <v>2500</v>
      </c>
      <c r="E3608" s="7">
        <v>3</v>
      </c>
      <c r="F3608" t="s">
        <v>8220</v>
      </c>
      <c r="G3608" t="s">
        <v>8224</v>
      </c>
      <c r="H3608" t="s">
        <v>8246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8266</v>
      </c>
      <c r="O3608">
        <f t="shared" si="236"/>
        <v>0</v>
      </c>
      <c r="P3608">
        <f t="shared" si="237"/>
        <v>1</v>
      </c>
      <c r="Q3608" s="11" t="s">
        <v>8321</v>
      </c>
      <c r="R3608" t="s">
        <v>8325</v>
      </c>
      <c r="S3608" s="15">
        <f t="shared" si="238"/>
        <v>42375.996886574074</v>
      </c>
      <c r="T3608" s="15">
        <f t="shared" si="239"/>
        <v>42435.996886574074</v>
      </c>
    </row>
    <row r="3609" spans="1:20" ht="48" x14ac:dyDescent="0.2">
      <c r="A3609">
        <v>2394</v>
      </c>
      <c r="B3609" s="9" t="s">
        <v>2395</v>
      </c>
      <c r="C3609" s="3" t="s">
        <v>6504</v>
      </c>
      <c r="D3609" s="5">
        <v>5000</v>
      </c>
      <c r="E3609" s="7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>
        <f t="shared" si="236"/>
        <v>0</v>
      </c>
      <c r="P3609">
        <f t="shared" si="237"/>
        <v>1.5</v>
      </c>
      <c r="Q3609" s="11" t="s">
        <v>8308</v>
      </c>
      <c r="R3609" t="s">
        <v>8342</v>
      </c>
      <c r="S3609" s="15">
        <f t="shared" si="238"/>
        <v>42031.362187499995</v>
      </c>
      <c r="T3609" s="15">
        <f t="shared" si="239"/>
        <v>42061.362187499995</v>
      </c>
    </row>
    <row r="3610" spans="1:20" ht="16" x14ac:dyDescent="0.2">
      <c r="A3610">
        <v>3904</v>
      </c>
      <c r="B3610" s="9" t="s">
        <v>3901</v>
      </c>
      <c r="C3610" s="3" t="s">
        <v>8012</v>
      </c>
      <c r="D3610" s="5">
        <v>10000</v>
      </c>
      <c r="E3610" s="7">
        <v>3</v>
      </c>
      <c r="F3610" t="s">
        <v>8220</v>
      </c>
      <c r="G3610" t="s">
        <v>8223</v>
      </c>
      <c r="H3610" t="s">
        <v>8245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8269</v>
      </c>
      <c r="O3610">
        <f t="shared" si="236"/>
        <v>0</v>
      </c>
      <c r="P3610">
        <f t="shared" si="237"/>
        <v>1.5</v>
      </c>
      <c r="Q3610" s="11" t="s">
        <v>8323</v>
      </c>
      <c r="R3610" t="s">
        <v>8326</v>
      </c>
      <c r="S3610" s="15">
        <f t="shared" si="238"/>
        <v>42095.229166666672</v>
      </c>
      <c r="T3610" s="15">
        <f t="shared" si="239"/>
        <v>42109.211111111115</v>
      </c>
    </row>
    <row r="3611" spans="1:20" ht="32" x14ac:dyDescent="0.2">
      <c r="A3611">
        <v>982</v>
      </c>
      <c r="B3611" s="9" t="s">
        <v>983</v>
      </c>
      <c r="C3611" s="3" t="s">
        <v>5092</v>
      </c>
      <c r="D3611" s="5">
        <v>17500</v>
      </c>
      <c r="E3611" s="7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36"/>
        <v>0</v>
      </c>
      <c r="P3611">
        <f t="shared" si="237"/>
        <v>1</v>
      </c>
      <c r="Q3611" s="11" t="s">
        <v>8308</v>
      </c>
      <c r="R3611" t="s">
        <v>8310</v>
      </c>
      <c r="S3611" s="15">
        <f t="shared" si="238"/>
        <v>42615.753310185188</v>
      </c>
      <c r="T3611" s="15">
        <f t="shared" si="239"/>
        <v>42645.753310185188</v>
      </c>
    </row>
    <row r="3612" spans="1:20" ht="48" x14ac:dyDescent="0.2">
      <c r="A3612">
        <v>3058</v>
      </c>
      <c r="B3612" s="9" t="s">
        <v>3058</v>
      </c>
      <c r="C3612" s="3" t="s">
        <v>7168</v>
      </c>
      <c r="D3612" s="5">
        <v>18000</v>
      </c>
      <c r="E3612" s="7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>
        <f t="shared" si="236"/>
        <v>0</v>
      </c>
      <c r="P3612">
        <f t="shared" si="237"/>
        <v>1</v>
      </c>
      <c r="Q3612" s="11" t="s">
        <v>8323</v>
      </c>
      <c r="R3612" t="s">
        <v>8324</v>
      </c>
      <c r="S3612" s="15">
        <f t="shared" si="238"/>
        <v>42460.374305555553</v>
      </c>
      <c r="T3612" s="15">
        <f t="shared" si="239"/>
        <v>42510.374305555553</v>
      </c>
    </row>
    <row r="3613" spans="1:20" ht="32" x14ac:dyDescent="0.2">
      <c r="A3613">
        <v>1593</v>
      </c>
      <c r="B3613" s="9" t="s">
        <v>1594</v>
      </c>
      <c r="C3613" s="3" t="s">
        <v>5703</v>
      </c>
      <c r="D3613" s="5">
        <v>22000</v>
      </c>
      <c r="E3613" s="7">
        <v>3</v>
      </c>
      <c r="F3613" t="s">
        <v>8220</v>
      </c>
      <c r="G3613" t="s">
        <v>8223</v>
      </c>
      <c r="H3613" t="s">
        <v>8245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8289</v>
      </c>
      <c r="O3613">
        <f t="shared" si="236"/>
        <v>0</v>
      </c>
      <c r="P3613">
        <f t="shared" si="237"/>
        <v>1</v>
      </c>
      <c r="Q3613" s="11" t="s">
        <v>8313</v>
      </c>
      <c r="R3613" t="s">
        <v>8351</v>
      </c>
      <c r="S3613" s="15">
        <f t="shared" si="238"/>
        <v>42033.845543981486</v>
      </c>
      <c r="T3613" s="15">
        <f t="shared" si="239"/>
        <v>42063.845543981486</v>
      </c>
    </row>
    <row r="3614" spans="1:20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6"/>
        <v>0</v>
      </c>
      <c r="P3614">
        <f t="shared" si="237"/>
        <v>3</v>
      </c>
      <c r="Q3614" s="11" t="s">
        <v>8323</v>
      </c>
      <c r="R3614" t="s">
        <v>8326</v>
      </c>
      <c r="S3614" s="15">
        <f t="shared" si="238"/>
        <v>42107.864722222221</v>
      </c>
      <c r="T3614" s="15">
        <f t="shared" si="239"/>
        <v>42137.864722222221</v>
      </c>
    </row>
    <row r="3615" spans="1:20" ht="48" x14ac:dyDescent="0.2">
      <c r="A3615">
        <v>435</v>
      </c>
      <c r="B3615" s="9" t="s">
        <v>436</v>
      </c>
      <c r="C3615" s="3" t="s">
        <v>4545</v>
      </c>
      <c r="D3615" s="5">
        <v>110000</v>
      </c>
      <c r="E3615" s="7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8268</v>
      </c>
      <c r="O3615">
        <f t="shared" si="236"/>
        <v>0</v>
      </c>
      <c r="P3615">
        <f t="shared" si="237"/>
        <v>1</v>
      </c>
      <c r="Q3615" s="11" t="s">
        <v>8321</v>
      </c>
      <c r="R3615" t="s">
        <v>8339</v>
      </c>
      <c r="S3615" s="15">
        <f t="shared" si="238"/>
        <v>41500.747453703705</v>
      </c>
      <c r="T3615" s="15">
        <f t="shared" si="239"/>
        <v>41530.747453703705</v>
      </c>
    </row>
    <row r="3616" spans="1:20" ht="48" x14ac:dyDescent="0.2">
      <c r="A3616">
        <v>3805</v>
      </c>
      <c r="B3616" s="9" t="s">
        <v>3802</v>
      </c>
      <c r="C3616" s="3" t="s">
        <v>7915</v>
      </c>
      <c r="D3616" s="5">
        <v>150000</v>
      </c>
      <c r="E3616" s="7">
        <v>3</v>
      </c>
      <c r="F3616" t="s">
        <v>8220</v>
      </c>
      <c r="G3616" t="s">
        <v>8223</v>
      </c>
      <c r="H3616" t="s">
        <v>8245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8303</v>
      </c>
      <c r="O3616">
        <f t="shared" si="236"/>
        <v>0</v>
      </c>
      <c r="P3616">
        <f t="shared" si="237"/>
        <v>1.5</v>
      </c>
      <c r="Q3616" s="11" t="s">
        <v>8323</v>
      </c>
      <c r="R3616" t="s">
        <v>8335</v>
      </c>
      <c r="S3616" s="15">
        <f t="shared" si="238"/>
        <v>41849.887037037035</v>
      </c>
      <c r="T3616" s="15">
        <f t="shared" si="239"/>
        <v>41909.887037037035</v>
      </c>
    </row>
    <row r="3617" spans="1:20" ht="48" x14ac:dyDescent="0.2">
      <c r="A3617">
        <v>2148</v>
      </c>
      <c r="B3617" s="9" t="s">
        <v>2149</v>
      </c>
      <c r="C3617" s="3" t="s">
        <v>6258</v>
      </c>
      <c r="D3617" s="5">
        <v>100</v>
      </c>
      <c r="E3617" s="7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 t="shared" si="236"/>
        <v>2</v>
      </c>
      <c r="P3617">
        <f t="shared" si="237"/>
        <v>1</v>
      </c>
      <c r="Q3617" s="11" t="s">
        <v>8316</v>
      </c>
      <c r="R3617" t="s">
        <v>8334</v>
      </c>
      <c r="S3617" s="15">
        <f t="shared" si="238"/>
        <v>42066.733587962968</v>
      </c>
      <c r="T3617" s="15">
        <f t="shared" si="239"/>
        <v>42096.691921296297</v>
      </c>
    </row>
    <row r="3618" spans="1:20" ht="32" x14ac:dyDescent="0.2">
      <c r="A3618">
        <v>2154</v>
      </c>
      <c r="B3618" s="9" t="s">
        <v>2155</v>
      </c>
      <c r="C3618" s="3" t="s">
        <v>6264</v>
      </c>
      <c r="D3618" s="5">
        <v>250</v>
      </c>
      <c r="E3618" s="7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 t="shared" si="236"/>
        <v>1</v>
      </c>
      <c r="P3618">
        <f t="shared" si="237"/>
        <v>1</v>
      </c>
      <c r="Q3618" s="11" t="s">
        <v>8316</v>
      </c>
      <c r="R3618" t="s">
        <v>8334</v>
      </c>
      <c r="S3618" s="15">
        <f t="shared" si="238"/>
        <v>41647.632256944446</v>
      </c>
      <c r="T3618" s="15">
        <f t="shared" si="239"/>
        <v>41667.632256944446</v>
      </c>
    </row>
    <row r="3619" spans="1:20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6"/>
        <v>0</v>
      </c>
      <c r="P3619">
        <f t="shared" si="237"/>
        <v>2</v>
      </c>
      <c r="Q3619" s="11" t="s">
        <v>8311</v>
      </c>
      <c r="R3619" t="s">
        <v>8352</v>
      </c>
      <c r="S3619" s="15">
        <f t="shared" si="238"/>
        <v>41729.702314814815</v>
      </c>
      <c r="T3619" s="15">
        <f t="shared" si="239"/>
        <v>41759.702314814815</v>
      </c>
    </row>
    <row r="3620" spans="1:20" ht="48" x14ac:dyDescent="0.2">
      <c r="A3620">
        <v>2769</v>
      </c>
      <c r="B3620" s="9" t="s">
        <v>2769</v>
      </c>
      <c r="C3620" s="3" t="s">
        <v>6879</v>
      </c>
      <c r="D3620" s="5">
        <v>800</v>
      </c>
      <c r="E3620" s="7">
        <v>2</v>
      </c>
      <c r="F3620" t="s">
        <v>8220</v>
      </c>
      <c r="G3620" t="s">
        <v>8224</v>
      </c>
      <c r="H3620" t="s">
        <v>8246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8302</v>
      </c>
      <c r="O3620">
        <f t="shared" si="236"/>
        <v>0</v>
      </c>
      <c r="P3620">
        <f t="shared" si="237"/>
        <v>1</v>
      </c>
      <c r="Q3620" s="11" t="s">
        <v>8311</v>
      </c>
      <c r="R3620" t="s">
        <v>8356</v>
      </c>
      <c r="S3620" s="15">
        <f t="shared" si="238"/>
        <v>41745.826273148145</v>
      </c>
      <c r="T3620" s="15">
        <f t="shared" si="239"/>
        <v>41795.826273148145</v>
      </c>
    </row>
    <row r="3621" spans="1:20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6"/>
        <v>0</v>
      </c>
      <c r="P3621">
        <f t="shared" si="237"/>
        <v>1</v>
      </c>
      <c r="Q3621" s="11" t="s">
        <v>8313</v>
      </c>
      <c r="R3621" t="s">
        <v>8353</v>
      </c>
      <c r="S3621" s="15">
        <f t="shared" si="238"/>
        <v>42023.143414351856</v>
      </c>
      <c r="T3621" s="15">
        <f t="shared" si="239"/>
        <v>42053.143414351856</v>
      </c>
    </row>
    <row r="3622" spans="1:20" ht="48" x14ac:dyDescent="0.2">
      <c r="A3622">
        <v>2946</v>
      </c>
      <c r="B3622" s="9" t="s">
        <v>2946</v>
      </c>
      <c r="C3622" s="3" t="s">
        <v>7056</v>
      </c>
      <c r="D3622" s="5">
        <v>2000</v>
      </c>
      <c r="E3622" s="7">
        <v>2</v>
      </c>
      <c r="F3622" t="s">
        <v>8220</v>
      </c>
      <c r="G3622" t="s">
        <v>8224</v>
      </c>
      <c r="H3622" t="s">
        <v>8246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8301</v>
      </c>
      <c r="O3622">
        <f t="shared" si="236"/>
        <v>0</v>
      </c>
      <c r="P3622">
        <f t="shared" si="237"/>
        <v>1</v>
      </c>
      <c r="Q3622" s="11" t="s">
        <v>8323</v>
      </c>
      <c r="R3622" t="s">
        <v>8324</v>
      </c>
      <c r="S3622" s="15">
        <f t="shared" si="238"/>
        <v>42567.531157407408</v>
      </c>
      <c r="T3622" s="15">
        <f t="shared" si="239"/>
        <v>42597.531157407408</v>
      </c>
    </row>
    <row r="3623" spans="1:20" ht="48" x14ac:dyDescent="0.2">
      <c r="A3623">
        <v>2907</v>
      </c>
      <c r="B3623" s="9" t="s">
        <v>2907</v>
      </c>
      <c r="C3623" s="3" t="s">
        <v>7017</v>
      </c>
      <c r="D3623" s="5">
        <v>2500</v>
      </c>
      <c r="E3623" s="7">
        <v>2</v>
      </c>
      <c r="F3623" t="s">
        <v>8220</v>
      </c>
      <c r="G3623" t="s">
        <v>8223</v>
      </c>
      <c r="H3623" t="s">
        <v>8245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8269</v>
      </c>
      <c r="O3623">
        <f t="shared" si="236"/>
        <v>0</v>
      </c>
      <c r="P3623">
        <f t="shared" si="237"/>
        <v>1</v>
      </c>
      <c r="Q3623" s="11" t="s">
        <v>8323</v>
      </c>
      <c r="R3623" t="s">
        <v>8326</v>
      </c>
      <c r="S3623" s="15">
        <f t="shared" si="238"/>
        <v>42444.877743055549</v>
      </c>
      <c r="T3623" s="15">
        <f t="shared" si="239"/>
        <v>42504.877743055549</v>
      </c>
    </row>
    <row r="3624" spans="1:20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6"/>
        <v>0</v>
      </c>
      <c r="P3624">
        <f t="shared" si="237"/>
        <v>2</v>
      </c>
      <c r="Q3624" s="11" t="s">
        <v>8308</v>
      </c>
      <c r="R3624" t="s">
        <v>8342</v>
      </c>
      <c r="S3624" s="15">
        <f t="shared" si="238"/>
        <v>42377.70694444445</v>
      </c>
      <c r="T3624" s="15">
        <f t="shared" si="239"/>
        <v>42407.70694444445</v>
      </c>
    </row>
    <row r="3625" spans="1:20" ht="48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36"/>
        <v>0</v>
      </c>
      <c r="P3625">
        <f t="shared" si="237"/>
        <v>1</v>
      </c>
      <c r="Q3625" s="11" t="s">
        <v>8323</v>
      </c>
      <c r="R3625" t="s">
        <v>8326</v>
      </c>
      <c r="S3625" s="15">
        <f t="shared" si="238"/>
        <v>41828.922905092593</v>
      </c>
      <c r="T3625" s="15">
        <f t="shared" si="239"/>
        <v>41888.922905092593</v>
      </c>
    </row>
    <row r="3626" spans="1:20" ht="48" x14ac:dyDescent="0.2">
      <c r="A3626">
        <v>3072</v>
      </c>
      <c r="B3626" s="9" t="s">
        <v>3072</v>
      </c>
      <c r="C3626" s="3" t="s">
        <v>7182</v>
      </c>
      <c r="D3626" s="5">
        <v>12000</v>
      </c>
      <c r="E3626" s="7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8301</v>
      </c>
      <c r="O3626">
        <f t="shared" si="236"/>
        <v>0</v>
      </c>
      <c r="P3626">
        <f t="shared" si="237"/>
        <v>1</v>
      </c>
      <c r="Q3626" s="11" t="s">
        <v>8323</v>
      </c>
      <c r="R3626" t="s">
        <v>8324</v>
      </c>
      <c r="S3626" s="15">
        <f t="shared" si="238"/>
        <v>42658.690532407403</v>
      </c>
      <c r="T3626" s="15">
        <f t="shared" si="239"/>
        <v>42673.073611111111</v>
      </c>
    </row>
    <row r="3627" spans="1:20" ht="48" x14ac:dyDescent="0.2">
      <c r="A3627">
        <v>2432</v>
      </c>
      <c r="B3627" s="9" t="s">
        <v>2433</v>
      </c>
      <c r="C3627" s="3" t="s">
        <v>6542</v>
      </c>
      <c r="D3627" s="5">
        <v>14000</v>
      </c>
      <c r="E3627" s="7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>
        <f t="shared" si="236"/>
        <v>0</v>
      </c>
      <c r="P3627">
        <f t="shared" si="237"/>
        <v>1</v>
      </c>
      <c r="Q3627" s="11" t="s">
        <v>8319</v>
      </c>
      <c r="R3627" t="s">
        <v>8345</v>
      </c>
      <c r="S3627" s="15">
        <f t="shared" si="238"/>
        <v>42041.218715277777</v>
      </c>
      <c r="T3627" s="15">
        <f t="shared" si="239"/>
        <v>42071.218715277777</v>
      </c>
    </row>
    <row r="3628" spans="1:20" ht="32" x14ac:dyDescent="0.2">
      <c r="A3628">
        <v>1451</v>
      </c>
      <c r="B3628" s="9" t="s">
        <v>1452</v>
      </c>
      <c r="C3628" s="3" t="s">
        <v>5561</v>
      </c>
      <c r="D3628" s="5">
        <v>18950</v>
      </c>
      <c r="E3628" s="7">
        <v>2</v>
      </c>
      <c r="F3628" t="s">
        <v>8219</v>
      </c>
      <c r="G3628" t="s">
        <v>8223</v>
      </c>
      <c r="H3628" t="s">
        <v>8245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8285</v>
      </c>
      <c r="O3628">
        <f t="shared" si="236"/>
        <v>0</v>
      </c>
      <c r="P3628">
        <f t="shared" si="237"/>
        <v>1</v>
      </c>
      <c r="Q3628" s="11" t="s">
        <v>8311</v>
      </c>
      <c r="R3628" t="s">
        <v>8348</v>
      </c>
      <c r="S3628" s="15">
        <f t="shared" si="238"/>
        <v>41931.959016203706</v>
      </c>
      <c r="T3628" s="15">
        <f t="shared" si="239"/>
        <v>41962.00068287037</v>
      </c>
    </row>
    <row r="3629" spans="1:20" ht="32" x14ac:dyDescent="0.2">
      <c r="A3629">
        <v>635</v>
      </c>
      <c r="B3629" s="9" t="s">
        <v>636</v>
      </c>
      <c r="C3629" s="3" t="s">
        <v>4745</v>
      </c>
      <c r="D3629" s="5">
        <v>25000</v>
      </c>
      <c r="E3629" s="7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>
        <f t="shared" si="236"/>
        <v>0</v>
      </c>
      <c r="P3629">
        <f t="shared" si="237"/>
        <v>2</v>
      </c>
      <c r="Q3629" s="11" t="s">
        <v>8308</v>
      </c>
      <c r="R3629" t="s">
        <v>8342</v>
      </c>
      <c r="S3629" s="15">
        <f t="shared" si="238"/>
        <v>42076.092152777783</v>
      </c>
      <c r="T3629" s="15">
        <f t="shared" si="239"/>
        <v>42106.092152777783</v>
      </c>
    </row>
    <row r="3630" spans="1:20" ht="48" x14ac:dyDescent="0.2">
      <c r="A3630">
        <v>4006</v>
      </c>
      <c r="B3630" s="9" t="s">
        <v>4002</v>
      </c>
      <c r="C3630" s="3" t="s">
        <v>8111</v>
      </c>
      <c r="D3630" s="5">
        <v>30000</v>
      </c>
      <c r="E3630" s="7">
        <v>2</v>
      </c>
      <c r="F3630" t="s">
        <v>8220</v>
      </c>
      <c r="G3630" t="s">
        <v>8223</v>
      </c>
      <c r="H3630" t="s">
        <v>8245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8269</v>
      </c>
      <c r="O3630">
        <f t="shared" si="236"/>
        <v>0</v>
      </c>
      <c r="P3630">
        <f t="shared" si="237"/>
        <v>2</v>
      </c>
      <c r="Q3630" s="11" t="s">
        <v>8323</v>
      </c>
      <c r="R3630" t="s">
        <v>8326</v>
      </c>
      <c r="S3630" s="15">
        <f t="shared" si="238"/>
        <v>42391.772997685184</v>
      </c>
      <c r="T3630" s="15">
        <f t="shared" si="239"/>
        <v>42416.772997685184</v>
      </c>
    </row>
    <row r="3631" spans="1:20" ht="48" x14ac:dyDescent="0.2">
      <c r="A3631">
        <v>445</v>
      </c>
      <c r="B3631" s="9" t="s">
        <v>446</v>
      </c>
      <c r="C3631" s="3" t="s">
        <v>4555</v>
      </c>
      <c r="D3631" s="5">
        <v>60000</v>
      </c>
      <c r="E3631" s="7">
        <v>2</v>
      </c>
      <c r="F3631" t="s">
        <v>8220</v>
      </c>
      <c r="G3631" t="s">
        <v>8223</v>
      </c>
      <c r="H3631" t="s">
        <v>8245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8268</v>
      </c>
      <c r="O3631">
        <f t="shared" si="236"/>
        <v>0</v>
      </c>
      <c r="P3631">
        <f t="shared" si="237"/>
        <v>1</v>
      </c>
      <c r="Q3631" s="11" t="s">
        <v>8321</v>
      </c>
      <c r="R3631" t="s">
        <v>8339</v>
      </c>
      <c r="S3631" s="15">
        <f t="shared" si="238"/>
        <v>42130.335358796292</v>
      </c>
      <c r="T3631" s="15">
        <f t="shared" si="239"/>
        <v>42145.335358796292</v>
      </c>
    </row>
    <row r="3632" spans="1:20" ht="32" x14ac:dyDescent="0.2">
      <c r="A3632">
        <v>2431</v>
      </c>
      <c r="B3632" s="9" t="s">
        <v>2432</v>
      </c>
      <c r="C3632" s="3" t="s">
        <v>6541</v>
      </c>
      <c r="D3632" s="5">
        <v>100000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8282</v>
      </c>
      <c r="O3632">
        <f t="shared" si="236"/>
        <v>0</v>
      </c>
      <c r="P3632">
        <f t="shared" si="237"/>
        <v>1</v>
      </c>
      <c r="Q3632" s="11" t="s">
        <v>8319</v>
      </c>
      <c r="R3632" t="s">
        <v>8345</v>
      </c>
      <c r="S3632" s="15">
        <f t="shared" si="238"/>
        <v>42489.099687499998</v>
      </c>
      <c r="T3632" s="15">
        <f t="shared" si="239"/>
        <v>42549.099687499998</v>
      </c>
    </row>
    <row r="3633" spans="1:20" ht="48" x14ac:dyDescent="0.2">
      <c r="A3633">
        <v>3629</v>
      </c>
      <c r="B3633" s="9" t="s">
        <v>3627</v>
      </c>
      <c r="C3633" s="3" t="s">
        <v>7739</v>
      </c>
      <c r="D3633" s="5">
        <v>1000000</v>
      </c>
      <c r="E3633" s="7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>
        <f t="shared" si="236"/>
        <v>0</v>
      </c>
      <c r="P3633">
        <f t="shared" si="237"/>
        <v>1</v>
      </c>
      <c r="Q3633" s="11" t="s">
        <v>8323</v>
      </c>
      <c r="R3633" t="s">
        <v>8335</v>
      </c>
      <c r="S3633" s="15">
        <f t="shared" si="238"/>
        <v>42437.094490740739</v>
      </c>
      <c r="T3633" s="15">
        <f t="shared" si="239"/>
        <v>42495.708333333328</v>
      </c>
    </row>
    <row r="3634" spans="1:20" ht="48" x14ac:dyDescent="0.2">
      <c r="A3634">
        <v>1414</v>
      </c>
      <c r="B3634" s="9" t="s">
        <v>1415</v>
      </c>
      <c r="C3634" s="3" t="s">
        <v>5524</v>
      </c>
      <c r="D3634" s="5">
        <v>500</v>
      </c>
      <c r="E3634" s="7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>
        <f t="shared" si="236"/>
        <v>0</v>
      </c>
      <c r="P3634">
        <f t="shared" si="237"/>
        <v>1</v>
      </c>
      <c r="Q3634" s="11" t="s">
        <v>8311</v>
      </c>
      <c r="R3634" t="s">
        <v>8348</v>
      </c>
      <c r="S3634" s="15">
        <f t="shared" si="238"/>
        <v>42708.25309027778</v>
      </c>
      <c r="T3634" s="15">
        <f t="shared" si="239"/>
        <v>42738.25309027778</v>
      </c>
    </row>
    <row r="3635" spans="1:20" ht="32" x14ac:dyDescent="0.2">
      <c r="A3635">
        <v>2422</v>
      </c>
      <c r="B3635" s="9" t="s">
        <v>2423</v>
      </c>
      <c r="C3635" s="3" t="s">
        <v>6532</v>
      </c>
      <c r="D3635" s="5">
        <v>500</v>
      </c>
      <c r="E3635" s="7">
        <v>1</v>
      </c>
      <c r="F3635" t="s">
        <v>8220</v>
      </c>
      <c r="G3635" t="s">
        <v>8223</v>
      </c>
      <c r="H3635" t="s">
        <v>8245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8282</v>
      </c>
      <c r="O3635">
        <f t="shared" si="236"/>
        <v>0</v>
      </c>
      <c r="P3635">
        <f t="shared" si="237"/>
        <v>1</v>
      </c>
      <c r="Q3635" s="11" t="s">
        <v>8319</v>
      </c>
      <c r="R3635" t="s">
        <v>8345</v>
      </c>
      <c r="S3635" s="15">
        <f t="shared" si="238"/>
        <v>42044.724953703699</v>
      </c>
      <c r="T3635" s="15">
        <f t="shared" si="239"/>
        <v>42074.683287037042</v>
      </c>
    </row>
    <row r="3636" spans="1:20" ht="16" x14ac:dyDescent="0.2">
      <c r="A3636">
        <v>4004</v>
      </c>
      <c r="B3636" s="9" t="s">
        <v>4000</v>
      </c>
      <c r="C3636" s="3" t="s">
        <v>8109</v>
      </c>
      <c r="D3636" s="5">
        <v>500</v>
      </c>
      <c r="E3636" s="7">
        <v>1</v>
      </c>
      <c r="F3636" t="s">
        <v>8220</v>
      </c>
      <c r="G3636" t="s">
        <v>8223</v>
      </c>
      <c r="H3636" t="s">
        <v>8245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8269</v>
      </c>
      <c r="O3636">
        <f t="shared" si="236"/>
        <v>0</v>
      </c>
      <c r="P3636">
        <f t="shared" si="237"/>
        <v>1</v>
      </c>
      <c r="Q3636" s="11" t="s">
        <v>8323</v>
      </c>
      <c r="R3636" t="s">
        <v>8326</v>
      </c>
      <c r="S3636" s="15">
        <f t="shared" si="238"/>
        <v>41890.16269675926</v>
      </c>
      <c r="T3636" s="15">
        <f t="shared" si="239"/>
        <v>41920.16269675926</v>
      </c>
    </row>
    <row r="3637" spans="1:20" ht="48" x14ac:dyDescent="0.2">
      <c r="A3637">
        <v>2773</v>
      </c>
      <c r="B3637" s="9" t="s">
        <v>2773</v>
      </c>
      <c r="C3637" s="3" t="s">
        <v>6883</v>
      </c>
      <c r="D3637" s="5">
        <v>530</v>
      </c>
      <c r="E3637" s="7">
        <v>1</v>
      </c>
      <c r="F3637" t="s">
        <v>8220</v>
      </c>
      <c r="G3637" t="s">
        <v>8228</v>
      </c>
      <c r="H3637" t="s">
        <v>8250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8302</v>
      </c>
      <c r="O3637">
        <f t="shared" si="236"/>
        <v>0</v>
      </c>
      <c r="P3637">
        <f t="shared" si="237"/>
        <v>1</v>
      </c>
      <c r="Q3637" s="11" t="s">
        <v>8311</v>
      </c>
      <c r="R3637" t="s">
        <v>8356</v>
      </c>
      <c r="S3637" s="15">
        <f t="shared" si="238"/>
        <v>42474.86482638889</v>
      </c>
      <c r="T3637" s="15">
        <f t="shared" si="239"/>
        <v>42484.86482638889</v>
      </c>
    </row>
    <row r="3638" spans="1:20" ht="48" x14ac:dyDescent="0.2">
      <c r="A3638">
        <v>1598</v>
      </c>
      <c r="B3638" s="9" t="s">
        <v>1599</v>
      </c>
      <c r="C3638" s="3" t="s">
        <v>5708</v>
      </c>
      <c r="D3638" s="5">
        <v>800</v>
      </c>
      <c r="E3638" s="7">
        <v>1</v>
      </c>
      <c r="F3638" t="s">
        <v>8220</v>
      </c>
      <c r="G3638" t="s">
        <v>8223</v>
      </c>
      <c r="H3638" t="s">
        <v>8245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8289</v>
      </c>
      <c r="O3638">
        <f t="shared" si="236"/>
        <v>0</v>
      </c>
      <c r="P3638">
        <f t="shared" si="237"/>
        <v>1</v>
      </c>
      <c r="Q3638" s="11" t="s">
        <v>8313</v>
      </c>
      <c r="R3638" t="s">
        <v>8351</v>
      </c>
      <c r="S3638" s="15">
        <f t="shared" si="238"/>
        <v>42151.667337962965</v>
      </c>
      <c r="T3638" s="15">
        <f t="shared" si="239"/>
        <v>42211.667337962965</v>
      </c>
    </row>
    <row r="3639" spans="1:20" ht="16" x14ac:dyDescent="0.2">
      <c r="A3639">
        <v>1128</v>
      </c>
      <c r="B3639" s="9" t="s">
        <v>1129</v>
      </c>
      <c r="C3639" s="3" t="s">
        <v>5238</v>
      </c>
      <c r="D3639" s="5">
        <v>1000</v>
      </c>
      <c r="E3639" s="7">
        <v>1</v>
      </c>
      <c r="F3639" t="s">
        <v>8220</v>
      </c>
      <c r="G3639" t="s">
        <v>8224</v>
      </c>
      <c r="H3639" t="s">
        <v>8246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8281</v>
      </c>
      <c r="O3639">
        <f t="shared" si="236"/>
        <v>0</v>
      </c>
      <c r="P3639">
        <f t="shared" si="237"/>
        <v>1</v>
      </c>
      <c r="Q3639" s="11" t="s">
        <v>8316</v>
      </c>
      <c r="R3639" t="s">
        <v>8344</v>
      </c>
      <c r="S3639" s="15">
        <f t="shared" si="238"/>
        <v>41828.649502314816</v>
      </c>
      <c r="T3639" s="15">
        <f t="shared" si="239"/>
        <v>41858.649502314816</v>
      </c>
    </row>
    <row r="3640" spans="1:20" ht="48" x14ac:dyDescent="0.2">
      <c r="A3640">
        <v>1739</v>
      </c>
      <c r="B3640" s="9" t="s">
        <v>1740</v>
      </c>
      <c r="C3640" s="3" t="s">
        <v>5849</v>
      </c>
      <c r="D3640" s="5">
        <v>1000</v>
      </c>
      <c r="E3640" s="7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8291</v>
      </c>
      <c r="O3640">
        <f t="shared" si="236"/>
        <v>0</v>
      </c>
      <c r="P3640">
        <f t="shared" si="237"/>
        <v>1</v>
      </c>
      <c r="Q3640" s="11" t="s">
        <v>8327</v>
      </c>
      <c r="R3640" t="s">
        <v>8330</v>
      </c>
      <c r="S3640" s="15">
        <f t="shared" si="238"/>
        <v>42435.874212962968</v>
      </c>
      <c r="T3640" s="15">
        <f t="shared" si="239"/>
        <v>42494.832546296297</v>
      </c>
    </row>
    <row r="3641" spans="1:20" ht="48" x14ac:dyDescent="0.2">
      <c r="A3641">
        <v>2344</v>
      </c>
      <c r="B3641" s="9" t="s">
        <v>2345</v>
      </c>
      <c r="C3641" s="3" t="s">
        <v>6454</v>
      </c>
      <c r="D3641" s="5">
        <v>1000</v>
      </c>
      <c r="E3641" s="7">
        <v>1</v>
      </c>
      <c r="F3641" t="s">
        <v>8219</v>
      </c>
      <c r="G3641" t="s">
        <v>8228</v>
      </c>
      <c r="H3641" t="s">
        <v>8250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1" t="s">
        <v>8308</v>
      </c>
      <c r="R3641" t="s">
        <v>8342</v>
      </c>
      <c r="S3641" s="15">
        <f t="shared" si="238"/>
        <v>42515.727650462963</v>
      </c>
      <c r="T3641" s="15">
        <f t="shared" si="239"/>
        <v>42545.727650462963</v>
      </c>
    </row>
    <row r="3642" spans="1:20" ht="48" x14ac:dyDescent="0.2">
      <c r="A3642">
        <v>3117</v>
      </c>
      <c r="B3642" s="9" t="s">
        <v>3117</v>
      </c>
      <c r="C3642" s="3" t="s">
        <v>7227</v>
      </c>
      <c r="D3642" s="5">
        <v>1000</v>
      </c>
      <c r="E3642" s="7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8301</v>
      </c>
      <c r="O3642">
        <f t="shared" si="236"/>
        <v>0</v>
      </c>
      <c r="P3642">
        <f t="shared" si="237"/>
        <v>1</v>
      </c>
      <c r="Q3642" s="11" t="s">
        <v>8323</v>
      </c>
      <c r="R3642" t="s">
        <v>8324</v>
      </c>
      <c r="S3642" s="15">
        <f t="shared" si="238"/>
        <v>42509.374537037031</v>
      </c>
      <c r="T3642" s="15">
        <f t="shared" si="239"/>
        <v>42517.55</v>
      </c>
    </row>
    <row r="3643" spans="1:20" ht="48" x14ac:dyDescent="0.2">
      <c r="A3643">
        <v>3645</v>
      </c>
      <c r="B3643" s="9" t="s">
        <v>3643</v>
      </c>
      <c r="C3643" s="3" t="s">
        <v>7755</v>
      </c>
      <c r="D3643" s="5">
        <v>1000</v>
      </c>
      <c r="E3643" s="7">
        <v>1</v>
      </c>
      <c r="F3643" t="s">
        <v>8220</v>
      </c>
      <c r="G3643" t="s">
        <v>8228</v>
      </c>
      <c r="H3643" t="s">
        <v>8250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8303</v>
      </c>
      <c r="O3643">
        <f t="shared" si="236"/>
        <v>0</v>
      </c>
      <c r="P3643">
        <f t="shared" si="237"/>
        <v>1</v>
      </c>
      <c r="Q3643" s="11" t="s">
        <v>8323</v>
      </c>
      <c r="R3643" t="s">
        <v>8335</v>
      </c>
      <c r="S3643" s="15">
        <f t="shared" si="238"/>
        <v>42665.970347222217</v>
      </c>
      <c r="T3643" s="15">
        <f t="shared" si="239"/>
        <v>42696.012013888889</v>
      </c>
    </row>
    <row r="3644" spans="1:20" ht="32" x14ac:dyDescent="0.2">
      <c r="A3644">
        <v>464</v>
      </c>
      <c r="B3644" s="9" t="s">
        <v>465</v>
      </c>
      <c r="C3644" s="3" t="s">
        <v>4574</v>
      </c>
      <c r="D3644" s="5">
        <v>1010</v>
      </c>
      <c r="E3644" s="7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>
        <f t="shared" si="236"/>
        <v>0</v>
      </c>
      <c r="P3644">
        <f t="shared" si="237"/>
        <v>1</v>
      </c>
      <c r="Q3644" s="11" t="s">
        <v>8321</v>
      </c>
      <c r="R3644" t="s">
        <v>8339</v>
      </c>
      <c r="S3644" s="15">
        <f t="shared" si="238"/>
        <v>42488.848784722228</v>
      </c>
      <c r="T3644" s="15">
        <f t="shared" si="239"/>
        <v>42508.848784722228</v>
      </c>
    </row>
    <row r="3645" spans="1:20" ht="48" x14ac:dyDescent="0.2">
      <c r="A3645">
        <v>4050</v>
      </c>
      <c r="B3645" s="9" t="s">
        <v>4046</v>
      </c>
      <c r="C3645" s="3" t="s">
        <v>8154</v>
      </c>
      <c r="D3645" s="5">
        <v>1500</v>
      </c>
      <c r="E3645" s="7">
        <v>1</v>
      </c>
      <c r="F3645" t="s">
        <v>8220</v>
      </c>
      <c r="G3645" t="s">
        <v>8223</v>
      </c>
      <c r="H3645" t="s">
        <v>8245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8269</v>
      </c>
      <c r="O3645">
        <f t="shared" si="236"/>
        <v>0</v>
      </c>
      <c r="P3645">
        <f t="shared" si="237"/>
        <v>1</v>
      </c>
      <c r="Q3645" s="11" t="s">
        <v>8323</v>
      </c>
      <c r="R3645" t="s">
        <v>8326</v>
      </c>
      <c r="S3645" s="15">
        <f t="shared" si="238"/>
        <v>41905.636469907404</v>
      </c>
      <c r="T3645" s="15">
        <f t="shared" si="239"/>
        <v>41935.636469907404</v>
      </c>
    </row>
    <row r="3646" spans="1:20" ht="48" x14ac:dyDescent="0.2">
      <c r="A3646">
        <v>1047</v>
      </c>
      <c r="B3646" s="9" t="s">
        <v>1048</v>
      </c>
      <c r="C3646" s="3" t="s">
        <v>5157</v>
      </c>
      <c r="D3646" s="5">
        <v>2000</v>
      </c>
      <c r="E3646" s="7">
        <v>1</v>
      </c>
      <c r="F3646" t="s">
        <v>8219</v>
      </c>
      <c r="G3646" t="s">
        <v>8223</v>
      </c>
      <c r="H3646" t="s">
        <v>8245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8279</v>
      </c>
      <c r="O3646">
        <f t="shared" si="236"/>
        <v>0</v>
      </c>
      <c r="P3646">
        <f t="shared" si="237"/>
        <v>1</v>
      </c>
      <c r="Q3646" s="11" t="s">
        <v>8346</v>
      </c>
      <c r="R3646" t="s">
        <v>8347</v>
      </c>
      <c r="S3646" s="15">
        <f t="shared" si="238"/>
        <v>41918.818460648145</v>
      </c>
      <c r="T3646" s="15">
        <f t="shared" si="239"/>
        <v>41948.860127314816</v>
      </c>
    </row>
    <row r="3647" spans="1:20" ht="48" x14ac:dyDescent="0.2">
      <c r="A3647">
        <v>1986</v>
      </c>
      <c r="B3647" s="9" t="s">
        <v>1987</v>
      </c>
      <c r="C3647" s="3" t="s">
        <v>6096</v>
      </c>
      <c r="D3647" s="5">
        <v>2000</v>
      </c>
      <c r="E3647" s="7">
        <v>1</v>
      </c>
      <c r="F3647" t="s">
        <v>8220</v>
      </c>
      <c r="G3647" t="s">
        <v>8224</v>
      </c>
      <c r="H3647" t="s">
        <v>8246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8294</v>
      </c>
      <c r="O3647">
        <f t="shared" si="236"/>
        <v>0</v>
      </c>
      <c r="P3647">
        <f t="shared" si="237"/>
        <v>1</v>
      </c>
      <c r="Q3647" s="11" t="s">
        <v>8313</v>
      </c>
      <c r="R3647" t="s">
        <v>8353</v>
      </c>
      <c r="S3647" s="15">
        <f t="shared" si="238"/>
        <v>42413.433831018512</v>
      </c>
      <c r="T3647" s="15">
        <f t="shared" si="239"/>
        <v>42443.392164351855</v>
      </c>
    </row>
    <row r="3648" spans="1:20" ht="48" x14ac:dyDescent="0.2">
      <c r="A3648">
        <v>681</v>
      </c>
      <c r="B3648" s="9" t="s">
        <v>682</v>
      </c>
      <c r="C3648" s="3" t="s">
        <v>4791</v>
      </c>
      <c r="D3648" s="5">
        <v>2500</v>
      </c>
      <c r="E3648" s="7">
        <v>1</v>
      </c>
      <c r="F3648" t="s">
        <v>8220</v>
      </c>
      <c r="G3648" t="s">
        <v>8223</v>
      </c>
      <c r="H3648" t="s">
        <v>8245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8271</v>
      </c>
      <c r="O3648">
        <f t="shared" si="236"/>
        <v>0</v>
      </c>
      <c r="P3648">
        <f t="shared" si="237"/>
        <v>1</v>
      </c>
      <c r="Q3648" s="11" t="s">
        <v>8308</v>
      </c>
      <c r="R3648" t="s">
        <v>8310</v>
      </c>
      <c r="S3648" s="15">
        <f t="shared" si="238"/>
        <v>42639.805601851855</v>
      </c>
      <c r="T3648" s="15">
        <f t="shared" si="239"/>
        <v>42669.805601851855</v>
      </c>
    </row>
    <row r="3649" spans="1:21" ht="48" x14ac:dyDescent="0.2">
      <c r="A3649">
        <v>1111</v>
      </c>
      <c r="B3649" s="9" t="s">
        <v>1112</v>
      </c>
      <c r="C3649" s="3" t="s">
        <v>5221</v>
      </c>
      <c r="D3649" s="5">
        <v>2500</v>
      </c>
      <c r="E3649" s="7">
        <v>1</v>
      </c>
      <c r="F3649" t="s">
        <v>8220</v>
      </c>
      <c r="G3649" t="s">
        <v>8223</v>
      </c>
      <c r="H3649" t="s">
        <v>8245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8280</v>
      </c>
      <c r="O3649">
        <f t="shared" si="236"/>
        <v>0</v>
      </c>
      <c r="P3649">
        <f t="shared" si="237"/>
        <v>1</v>
      </c>
      <c r="Q3649" s="11" t="s">
        <v>8316</v>
      </c>
      <c r="R3649" t="s">
        <v>8334</v>
      </c>
      <c r="S3649" s="15">
        <f t="shared" si="238"/>
        <v>42347.203587962969</v>
      </c>
      <c r="T3649" s="15">
        <f t="shared" si="239"/>
        <v>42377.203587962969</v>
      </c>
    </row>
    <row r="3650" spans="1:21" ht="48" x14ac:dyDescent="0.2">
      <c r="A3650">
        <v>3859</v>
      </c>
      <c r="B3650" s="9" t="s">
        <v>3856</v>
      </c>
      <c r="C3650" s="3" t="s">
        <v>7968</v>
      </c>
      <c r="D3650" s="5">
        <v>2500</v>
      </c>
      <c r="E3650" s="7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>
        <f t="shared" si="236"/>
        <v>0</v>
      </c>
      <c r="P3650">
        <f t="shared" si="237"/>
        <v>1</v>
      </c>
      <c r="Q3650" s="11" t="s">
        <v>8323</v>
      </c>
      <c r="R3650" t="s">
        <v>8326</v>
      </c>
      <c r="S3650" s="15">
        <f t="shared" si="238"/>
        <v>41789.893599537041</v>
      </c>
      <c r="T3650" s="15">
        <f t="shared" si="239"/>
        <v>41815.875</v>
      </c>
    </row>
    <row r="3651" spans="1:21" ht="48" x14ac:dyDescent="0.2">
      <c r="A3651">
        <v>4112</v>
      </c>
      <c r="B3651" s="9" t="s">
        <v>4108</v>
      </c>
      <c r="C3651" s="3" t="s">
        <v>6961</v>
      </c>
      <c r="D3651" s="5">
        <v>2500</v>
      </c>
      <c r="E3651" s="7">
        <v>1</v>
      </c>
      <c r="F3651" t="s">
        <v>8220</v>
      </c>
      <c r="G3651" t="s">
        <v>8240</v>
      </c>
      <c r="H3651" t="s">
        <v>8248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40">ROUND(E3651/D3651*100,0)</f>
        <v>0</v>
      </c>
      <c r="P3651">
        <f t="shared" ref="P3651:P3714" si="241">IFERROR(ROUND(E3651/L3651,2),0)</f>
        <v>1</v>
      </c>
      <c r="Q3651" s="11" t="s">
        <v>8323</v>
      </c>
      <c r="R3651" t="s">
        <v>8326</v>
      </c>
      <c r="S3651" s="15">
        <f t="shared" ref="S3651:S3714" si="242">(((J3651/60)/60)/24)+DATE(1970,1,1)</f>
        <v>42400.946597222224</v>
      </c>
      <c r="T3651" s="15">
        <f t="shared" ref="T3651:T3714" si="243">(((I3651/60)/60)/24)+DATE(1970,1,1)</f>
        <v>42428</v>
      </c>
    </row>
    <row r="3652" spans="1:21" ht="48" x14ac:dyDescent="0.2">
      <c r="A3652">
        <v>1722</v>
      </c>
      <c r="B3652" s="9" t="s">
        <v>1723</v>
      </c>
      <c r="C3652" s="3" t="s">
        <v>5832</v>
      </c>
      <c r="D3652" s="5">
        <v>2880</v>
      </c>
      <c r="E3652" s="7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>
        <f t="shared" si="240"/>
        <v>0</v>
      </c>
      <c r="P3652">
        <f t="shared" si="241"/>
        <v>1</v>
      </c>
      <c r="Q3652" s="11" t="s">
        <v>8327</v>
      </c>
      <c r="R3652" t="s">
        <v>8330</v>
      </c>
      <c r="S3652" s="15">
        <f t="shared" si="242"/>
        <v>42425.960983796293</v>
      </c>
      <c r="T3652" s="15">
        <f t="shared" si="243"/>
        <v>42463.006944444445</v>
      </c>
    </row>
    <row r="3653" spans="1:21" ht="48" x14ac:dyDescent="0.2">
      <c r="A3653">
        <v>121</v>
      </c>
      <c r="B3653" s="9" t="s">
        <v>123</v>
      </c>
      <c r="C3653" s="3" t="s">
        <v>4232</v>
      </c>
      <c r="D3653" s="5">
        <v>3000</v>
      </c>
      <c r="E3653" s="7">
        <v>1</v>
      </c>
      <c r="F3653" t="s">
        <v>8219</v>
      </c>
      <c r="G3653" t="s">
        <v>8223</v>
      </c>
      <c r="H3653" t="s">
        <v>8245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8265</v>
      </c>
      <c r="O3653">
        <f t="shared" si="240"/>
        <v>0</v>
      </c>
      <c r="P3653">
        <f t="shared" si="241"/>
        <v>1</v>
      </c>
      <c r="Q3653" s="11" t="s">
        <v>8321</v>
      </c>
      <c r="R3653" t="s">
        <v>8337</v>
      </c>
      <c r="S3653" s="15">
        <f t="shared" si="242"/>
        <v>42096.704976851848</v>
      </c>
      <c r="T3653" s="15">
        <f t="shared" si="243"/>
        <v>42112.427777777775</v>
      </c>
    </row>
    <row r="3654" spans="1:21" ht="48" x14ac:dyDescent="0.2">
      <c r="A3654">
        <v>580</v>
      </c>
      <c r="B3654" s="9" t="s">
        <v>581</v>
      </c>
      <c r="C3654" s="3" t="s">
        <v>4690</v>
      </c>
      <c r="D3654" s="5">
        <v>3000</v>
      </c>
      <c r="E3654" s="7">
        <v>1</v>
      </c>
      <c r="F3654" t="s">
        <v>8220</v>
      </c>
      <c r="G3654" t="s">
        <v>8223</v>
      </c>
      <c r="H3654" t="s">
        <v>8245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8270</v>
      </c>
      <c r="O3654">
        <f t="shared" si="240"/>
        <v>0</v>
      </c>
      <c r="P3654">
        <f t="shared" si="241"/>
        <v>1</v>
      </c>
      <c r="Q3654" s="11" t="s">
        <v>8308</v>
      </c>
      <c r="R3654" t="s">
        <v>8342</v>
      </c>
      <c r="S3654" s="15">
        <f t="shared" si="242"/>
        <v>42605.908182870371</v>
      </c>
      <c r="T3654" s="15">
        <f t="shared" si="243"/>
        <v>42635.908182870371</v>
      </c>
    </row>
    <row r="3655" spans="1:21" ht="48" x14ac:dyDescent="0.2">
      <c r="A3655">
        <v>1545</v>
      </c>
      <c r="B3655" s="9" t="s">
        <v>1546</v>
      </c>
      <c r="C3655" s="3" t="s">
        <v>5655</v>
      </c>
      <c r="D3655" s="5">
        <v>3000</v>
      </c>
      <c r="E3655" s="7">
        <v>1</v>
      </c>
      <c r="F3655" t="s">
        <v>8220</v>
      </c>
      <c r="G3655" t="s">
        <v>8223</v>
      </c>
      <c r="H3655" t="s">
        <v>8245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8287</v>
      </c>
      <c r="O3655">
        <f t="shared" si="240"/>
        <v>0</v>
      </c>
      <c r="P3655">
        <f t="shared" si="241"/>
        <v>1</v>
      </c>
      <c r="Q3655" s="11" t="s">
        <v>8313</v>
      </c>
      <c r="R3655" t="s">
        <v>8355</v>
      </c>
      <c r="S3655" s="15">
        <f t="shared" si="242"/>
        <v>42031.884652777779</v>
      </c>
      <c r="T3655" s="15">
        <f t="shared" si="243"/>
        <v>42065.886111111111</v>
      </c>
    </row>
    <row r="3656" spans="1:21" ht="48" x14ac:dyDescent="0.2">
      <c r="A3656">
        <v>1727</v>
      </c>
      <c r="B3656" s="9" t="s">
        <v>1728</v>
      </c>
      <c r="C3656" s="3" t="s">
        <v>5837</v>
      </c>
      <c r="D3656" s="5">
        <v>3000</v>
      </c>
      <c r="E3656" s="7">
        <v>1</v>
      </c>
      <c r="F3656" t="s">
        <v>8220</v>
      </c>
      <c r="G3656" t="s">
        <v>8224</v>
      </c>
      <c r="H3656" t="s">
        <v>8246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8291</v>
      </c>
      <c r="O3656">
        <f t="shared" si="240"/>
        <v>0</v>
      </c>
      <c r="P3656">
        <f t="shared" si="241"/>
        <v>1</v>
      </c>
      <c r="Q3656" s="11" t="s">
        <v>8327</v>
      </c>
      <c r="R3656" t="s">
        <v>8330</v>
      </c>
      <c r="S3656" s="15">
        <f t="shared" si="242"/>
        <v>42044.927974537044</v>
      </c>
      <c r="T3656" s="15">
        <f t="shared" si="243"/>
        <v>42099.458333333328</v>
      </c>
    </row>
    <row r="3657" spans="1:21" ht="48" x14ac:dyDescent="0.2">
      <c r="A3657">
        <v>3630</v>
      </c>
      <c r="B3657" s="9" t="s">
        <v>3628</v>
      </c>
      <c r="C3657" s="3" t="s">
        <v>7740</v>
      </c>
      <c r="D3657" s="5">
        <v>3000</v>
      </c>
      <c r="E3657" s="7">
        <v>1</v>
      </c>
      <c r="F3657" t="s">
        <v>8220</v>
      </c>
      <c r="G3657" t="s">
        <v>8224</v>
      </c>
      <c r="H3657" t="s">
        <v>8246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8303</v>
      </c>
      <c r="O3657">
        <f t="shared" si="240"/>
        <v>0</v>
      </c>
      <c r="P3657">
        <f t="shared" si="241"/>
        <v>1</v>
      </c>
      <c r="Q3657" s="11" t="s">
        <v>8323</v>
      </c>
      <c r="R3657" t="s">
        <v>8335</v>
      </c>
      <c r="S3657" s="15">
        <f t="shared" si="242"/>
        <v>41942.84710648148</v>
      </c>
      <c r="T3657" s="15">
        <f t="shared" si="243"/>
        <v>41972.888773148152</v>
      </c>
      <c r="U3657">
        <f>YEAR(S3657)</f>
        <v>2014</v>
      </c>
    </row>
    <row r="3658" spans="1:21" ht="48" x14ac:dyDescent="0.2">
      <c r="A3658">
        <v>474</v>
      </c>
      <c r="B3658" s="9" t="s">
        <v>475</v>
      </c>
      <c r="C3658" s="3" t="s">
        <v>4584</v>
      </c>
      <c r="D3658" s="5">
        <v>3300</v>
      </c>
      <c r="E3658" s="7">
        <v>1</v>
      </c>
      <c r="F3658" t="s">
        <v>8220</v>
      </c>
      <c r="G3658" t="s">
        <v>8223</v>
      </c>
      <c r="H3658" t="s">
        <v>8245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8268</v>
      </c>
      <c r="O3658">
        <f t="shared" si="240"/>
        <v>0</v>
      </c>
      <c r="P3658">
        <f t="shared" si="241"/>
        <v>1</v>
      </c>
      <c r="Q3658" s="11" t="s">
        <v>8321</v>
      </c>
      <c r="R3658" t="s">
        <v>8339</v>
      </c>
      <c r="S3658" s="15">
        <f t="shared" si="242"/>
        <v>42753.329039351855</v>
      </c>
      <c r="T3658" s="15">
        <f t="shared" si="243"/>
        <v>42783.329039351855</v>
      </c>
    </row>
    <row r="3659" spans="1:21" ht="48" x14ac:dyDescent="0.2">
      <c r="A3659">
        <v>2425</v>
      </c>
      <c r="B3659" s="9" t="s">
        <v>2426</v>
      </c>
      <c r="C3659" s="3" t="s">
        <v>6535</v>
      </c>
      <c r="D3659" s="5">
        <v>3500</v>
      </c>
      <c r="E3659" s="7">
        <v>1</v>
      </c>
      <c r="F3659" t="s">
        <v>8220</v>
      </c>
      <c r="G3659" t="s">
        <v>8223</v>
      </c>
      <c r="H3659" t="s">
        <v>8245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8282</v>
      </c>
      <c r="O3659">
        <f t="shared" si="240"/>
        <v>0</v>
      </c>
      <c r="P3659">
        <f t="shared" si="241"/>
        <v>1</v>
      </c>
      <c r="Q3659" s="11" t="s">
        <v>8319</v>
      </c>
      <c r="R3659" t="s">
        <v>8345</v>
      </c>
      <c r="S3659" s="15">
        <f t="shared" si="242"/>
        <v>42502.913761574076</v>
      </c>
      <c r="T3659" s="15">
        <f t="shared" si="243"/>
        <v>42517.919444444444</v>
      </c>
    </row>
    <row r="3660" spans="1:21" ht="48" x14ac:dyDescent="0.2">
      <c r="A3660">
        <v>1734</v>
      </c>
      <c r="B3660" s="9" t="s">
        <v>1735</v>
      </c>
      <c r="C3660" s="3" t="s">
        <v>5844</v>
      </c>
      <c r="D3660" s="5">
        <v>4500</v>
      </c>
      <c r="E3660" s="7">
        <v>1</v>
      </c>
      <c r="F3660" t="s">
        <v>8220</v>
      </c>
      <c r="G3660" t="s">
        <v>8223</v>
      </c>
      <c r="H3660" t="s">
        <v>8245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8291</v>
      </c>
      <c r="O3660">
        <f t="shared" si="240"/>
        <v>0</v>
      </c>
      <c r="P3660">
        <f t="shared" si="241"/>
        <v>1</v>
      </c>
      <c r="Q3660" s="11" t="s">
        <v>8327</v>
      </c>
      <c r="R3660" t="s">
        <v>8330</v>
      </c>
      <c r="S3660" s="15">
        <f t="shared" si="242"/>
        <v>42102.036527777775</v>
      </c>
      <c r="T3660" s="15">
        <f t="shared" si="243"/>
        <v>42132.036527777775</v>
      </c>
    </row>
    <row r="3661" spans="1:21" ht="48" x14ac:dyDescent="0.2">
      <c r="A3661">
        <v>566</v>
      </c>
      <c r="B3661" s="9" t="s">
        <v>567</v>
      </c>
      <c r="C3661" s="3" t="s">
        <v>4676</v>
      </c>
      <c r="D3661" s="5">
        <v>5000</v>
      </c>
      <c r="E3661" s="7">
        <v>1</v>
      </c>
      <c r="F3661" t="s">
        <v>8220</v>
      </c>
      <c r="G3661" t="s">
        <v>8223</v>
      </c>
      <c r="H3661" t="s">
        <v>8245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8270</v>
      </c>
      <c r="O3661">
        <f t="shared" si="240"/>
        <v>0</v>
      </c>
      <c r="P3661">
        <f t="shared" si="241"/>
        <v>1</v>
      </c>
      <c r="Q3661" s="11" t="s">
        <v>8308</v>
      </c>
      <c r="R3661" t="s">
        <v>8342</v>
      </c>
      <c r="S3661" s="15">
        <f t="shared" si="242"/>
        <v>42535.68440972222</v>
      </c>
      <c r="T3661" s="15">
        <f t="shared" si="243"/>
        <v>42565.68440972222</v>
      </c>
    </row>
    <row r="3662" spans="1:21" ht="32" x14ac:dyDescent="0.2">
      <c r="A3662">
        <v>634</v>
      </c>
      <c r="B3662" s="9" t="s">
        <v>635</v>
      </c>
      <c r="C3662" s="3" t="s">
        <v>4744</v>
      </c>
      <c r="D3662" s="5">
        <v>5000</v>
      </c>
      <c r="E3662" s="7">
        <v>1</v>
      </c>
      <c r="F3662" t="s">
        <v>8219</v>
      </c>
      <c r="G3662" t="s">
        <v>8223</v>
      </c>
      <c r="H3662" t="s">
        <v>8245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8270</v>
      </c>
      <c r="O3662">
        <f t="shared" si="240"/>
        <v>0</v>
      </c>
      <c r="P3662">
        <f t="shared" si="241"/>
        <v>1</v>
      </c>
      <c r="Q3662" s="11" t="s">
        <v>8308</v>
      </c>
      <c r="R3662" t="s">
        <v>8342</v>
      </c>
      <c r="S3662" s="15">
        <f t="shared" si="242"/>
        <v>42031.928576388891</v>
      </c>
      <c r="T3662" s="15">
        <f t="shared" si="243"/>
        <v>42061.928576388891</v>
      </c>
    </row>
    <row r="3663" spans="1:21" ht="48" x14ac:dyDescent="0.2">
      <c r="A3663">
        <v>2146</v>
      </c>
      <c r="B3663" s="9" t="s">
        <v>2147</v>
      </c>
      <c r="C3663" s="3" t="s">
        <v>6256</v>
      </c>
      <c r="D3663" s="5">
        <v>5000</v>
      </c>
      <c r="E3663" s="7">
        <v>1</v>
      </c>
      <c r="F3663" t="s">
        <v>8220</v>
      </c>
      <c r="G3663" t="s">
        <v>8223</v>
      </c>
      <c r="H3663" t="s">
        <v>8245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8280</v>
      </c>
      <c r="O3663">
        <f t="shared" si="240"/>
        <v>0</v>
      </c>
      <c r="P3663">
        <f t="shared" si="241"/>
        <v>1</v>
      </c>
      <c r="Q3663" s="11" t="s">
        <v>8316</v>
      </c>
      <c r="R3663" t="s">
        <v>8334</v>
      </c>
      <c r="S3663" s="15">
        <f t="shared" si="242"/>
        <v>42397.679513888885</v>
      </c>
      <c r="T3663" s="15">
        <f t="shared" si="243"/>
        <v>42411.679513888885</v>
      </c>
    </row>
    <row r="3664" spans="1:21" ht="48" x14ac:dyDescent="0.2">
      <c r="A3664">
        <v>3856</v>
      </c>
      <c r="B3664" s="9" t="s">
        <v>3853</v>
      </c>
      <c r="C3664" s="3" t="s">
        <v>7965</v>
      </c>
      <c r="D3664" s="5">
        <v>5000</v>
      </c>
      <c r="E3664" s="7">
        <v>1</v>
      </c>
      <c r="F3664" t="s">
        <v>8220</v>
      </c>
      <c r="G3664" t="s">
        <v>8223</v>
      </c>
      <c r="H3664" t="s">
        <v>8245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8269</v>
      </c>
      <c r="O3664">
        <f t="shared" si="240"/>
        <v>0</v>
      </c>
      <c r="P3664">
        <f t="shared" si="241"/>
        <v>1</v>
      </c>
      <c r="Q3664" s="11" t="s">
        <v>8323</v>
      </c>
      <c r="R3664" t="s">
        <v>8326</v>
      </c>
      <c r="S3664" s="15">
        <f t="shared" si="242"/>
        <v>42041.743090277778</v>
      </c>
      <c r="T3664" s="15">
        <f t="shared" si="243"/>
        <v>42071.701423611114</v>
      </c>
    </row>
    <row r="3665" spans="1:20" ht="48" x14ac:dyDescent="0.2">
      <c r="A3665">
        <v>4045</v>
      </c>
      <c r="B3665" s="9" t="s">
        <v>4041</v>
      </c>
      <c r="C3665" s="3" t="s">
        <v>8149</v>
      </c>
      <c r="D3665" s="5">
        <v>5000</v>
      </c>
      <c r="E3665" s="7">
        <v>1</v>
      </c>
      <c r="F3665" t="s">
        <v>8220</v>
      </c>
      <c r="G3665" t="s">
        <v>8225</v>
      </c>
      <c r="H3665" t="s">
        <v>8247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8269</v>
      </c>
      <c r="O3665">
        <f t="shared" si="240"/>
        <v>0</v>
      </c>
      <c r="P3665">
        <f t="shared" si="241"/>
        <v>1</v>
      </c>
      <c r="Q3665" s="11" t="s">
        <v>8323</v>
      </c>
      <c r="R3665" t="s">
        <v>8326</v>
      </c>
      <c r="S3665" s="15">
        <f t="shared" si="242"/>
        <v>41842.201261574075</v>
      </c>
      <c r="T3665" s="15">
        <f t="shared" si="243"/>
        <v>41872.201261574075</v>
      </c>
    </row>
    <row r="3666" spans="1:20" ht="48" x14ac:dyDescent="0.2">
      <c r="A3666">
        <v>1410</v>
      </c>
      <c r="B3666" s="9" t="s">
        <v>1411</v>
      </c>
      <c r="C3666" s="3" t="s">
        <v>5520</v>
      </c>
      <c r="D3666" s="5">
        <v>6000</v>
      </c>
      <c r="E3666" s="7">
        <v>1</v>
      </c>
      <c r="F3666" t="s">
        <v>8220</v>
      </c>
      <c r="G3666" t="s">
        <v>8236</v>
      </c>
      <c r="H3666" t="s">
        <v>8248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8285</v>
      </c>
      <c r="O3666">
        <f t="shared" si="240"/>
        <v>0</v>
      </c>
      <c r="P3666">
        <f t="shared" si="241"/>
        <v>1</v>
      </c>
      <c r="Q3666" s="11" t="s">
        <v>8311</v>
      </c>
      <c r="R3666" t="s">
        <v>8348</v>
      </c>
      <c r="S3666" s="15">
        <f t="shared" si="242"/>
        <v>42479.318518518514</v>
      </c>
      <c r="T3666" s="15">
        <f t="shared" si="243"/>
        <v>42524.318518518514</v>
      </c>
    </row>
    <row r="3667" spans="1:20" ht="32" x14ac:dyDescent="0.2">
      <c r="A3667">
        <v>2421</v>
      </c>
      <c r="B3667" s="9" t="s">
        <v>2422</v>
      </c>
      <c r="C3667" s="3" t="s">
        <v>6531</v>
      </c>
      <c r="D3667" s="5">
        <v>6000</v>
      </c>
      <c r="E3667" s="7">
        <v>1</v>
      </c>
      <c r="F3667" t="s">
        <v>8220</v>
      </c>
      <c r="G3667" t="s">
        <v>8223</v>
      </c>
      <c r="H3667" t="s">
        <v>8245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8282</v>
      </c>
      <c r="O3667">
        <f t="shared" si="240"/>
        <v>0</v>
      </c>
      <c r="P3667">
        <f t="shared" si="241"/>
        <v>1</v>
      </c>
      <c r="Q3667" s="11" t="s">
        <v>8319</v>
      </c>
      <c r="R3667" t="s">
        <v>8345</v>
      </c>
      <c r="S3667" s="15">
        <f t="shared" si="242"/>
        <v>42026.687453703707</v>
      </c>
      <c r="T3667" s="15">
        <f t="shared" si="243"/>
        <v>42056.687453703707</v>
      </c>
    </row>
    <row r="3668" spans="1:20" ht="32" x14ac:dyDescent="0.2">
      <c r="A3668">
        <v>212</v>
      </c>
      <c r="B3668" s="9" t="s">
        <v>214</v>
      </c>
      <c r="C3668" s="3" t="s">
        <v>4322</v>
      </c>
      <c r="D3668" s="5">
        <v>6300</v>
      </c>
      <c r="E3668" s="7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8266</v>
      </c>
      <c r="O3668">
        <f t="shared" si="240"/>
        <v>0</v>
      </c>
      <c r="P3668">
        <f t="shared" si="241"/>
        <v>1</v>
      </c>
      <c r="Q3668" s="11" t="s">
        <v>8321</v>
      </c>
      <c r="R3668" t="s">
        <v>8325</v>
      </c>
      <c r="S3668" s="15">
        <f t="shared" si="242"/>
        <v>42416.881018518514</v>
      </c>
      <c r="T3668" s="15">
        <f t="shared" si="243"/>
        <v>42476.839351851857</v>
      </c>
    </row>
    <row r="3669" spans="1:20" ht="48" x14ac:dyDescent="0.2">
      <c r="A3669">
        <v>4015</v>
      </c>
      <c r="B3669" s="9" t="s">
        <v>4011</v>
      </c>
      <c r="C3669" s="3" t="s">
        <v>8120</v>
      </c>
      <c r="D3669" s="5">
        <v>7000</v>
      </c>
      <c r="E3669" s="7">
        <v>1</v>
      </c>
      <c r="F3669" t="s">
        <v>8220</v>
      </c>
      <c r="G3669" t="s">
        <v>8223</v>
      </c>
      <c r="H3669" t="s">
        <v>8245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8269</v>
      </c>
      <c r="O3669">
        <f t="shared" si="240"/>
        <v>0</v>
      </c>
      <c r="P3669">
        <f t="shared" si="241"/>
        <v>1</v>
      </c>
      <c r="Q3669" s="11" t="s">
        <v>8323</v>
      </c>
      <c r="R3669" t="s">
        <v>8326</v>
      </c>
      <c r="S3669" s="15">
        <f t="shared" si="242"/>
        <v>42174.780821759254</v>
      </c>
      <c r="T3669" s="15">
        <f t="shared" si="243"/>
        <v>42204.780821759254</v>
      </c>
    </row>
    <row r="3670" spans="1:20" ht="16" x14ac:dyDescent="0.2">
      <c r="A3670">
        <v>589</v>
      </c>
      <c r="B3670" s="9" t="s">
        <v>590</v>
      </c>
      <c r="C3670" s="3" t="s">
        <v>4699</v>
      </c>
      <c r="D3670" s="5">
        <v>7500</v>
      </c>
      <c r="E3670" s="7">
        <v>1</v>
      </c>
      <c r="F3670" t="s">
        <v>8220</v>
      </c>
      <c r="G3670" t="s">
        <v>8223</v>
      </c>
      <c r="H3670" t="s">
        <v>8245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8270</v>
      </c>
      <c r="O3670">
        <f t="shared" si="240"/>
        <v>0</v>
      </c>
      <c r="P3670">
        <f t="shared" si="241"/>
        <v>1</v>
      </c>
      <c r="Q3670" s="11" t="s">
        <v>8308</v>
      </c>
      <c r="R3670" t="s">
        <v>8342</v>
      </c>
      <c r="S3670" s="15">
        <f t="shared" si="242"/>
        <v>42178.614571759259</v>
      </c>
      <c r="T3670" s="15">
        <f t="shared" si="243"/>
        <v>42193.614571759259</v>
      </c>
    </row>
    <row r="3671" spans="1:20" ht="48" x14ac:dyDescent="0.2">
      <c r="A3671">
        <v>1587</v>
      </c>
      <c r="B3671" s="9" t="s">
        <v>1588</v>
      </c>
      <c r="C3671" s="3" t="s">
        <v>5697</v>
      </c>
      <c r="D3671" s="5">
        <v>7500</v>
      </c>
      <c r="E3671" s="7">
        <v>1</v>
      </c>
      <c r="F3671" t="s">
        <v>8220</v>
      </c>
      <c r="G3671" t="s">
        <v>8223</v>
      </c>
      <c r="H3671" t="s">
        <v>8245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8289</v>
      </c>
      <c r="O3671">
        <f t="shared" si="240"/>
        <v>0</v>
      </c>
      <c r="P3671">
        <f t="shared" si="241"/>
        <v>1</v>
      </c>
      <c r="Q3671" s="11" t="s">
        <v>8313</v>
      </c>
      <c r="R3671" t="s">
        <v>8351</v>
      </c>
      <c r="S3671" s="15">
        <f t="shared" si="242"/>
        <v>41956.950983796298</v>
      </c>
      <c r="T3671" s="15">
        <f t="shared" si="243"/>
        <v>41986.950983796298</v>
      </c>
    </row>
    <row r="3672" spans="1:20" ht="32" x14ac:dyDescent="0.2">
      <c r="A3672">
        <v>3862</v>
      </c>
      <c r="B3672" s="9" t="s">
        <v>3859</v>
      </c>
      <c r="C3672" s="3" t="s">
        <v>7971</v>
      </c>
      <c r="D3672" s="5">
        <v>7500</v>
      </c>
      <c r="E3672" s="7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>
        <f t="shared" si="240"/>
        <v>0</v>
      </c>
      <c r="P3672">
        <f t="shared" si="241"/>
        <v>1</v>
      </c>
      <c r="Q3672" s="11" t="s">
        <v>8323</v>
      </c>
      <c r="R3672" t="s">
        <v>8326</v>
      </c>
      <c r="S3672" s="15">
        <f t="shared" si="242"/>
        <v>42611.261064814811</v>
      </c>
      <c r="T3672" s="15">
        <f t="shared" si="243"/>
        <v>42625.707638888889</v>
      </c>
    </row>
    <row r="3673" spans="1:20" ht="32" x14ac:dyDescent="0.2">
      <c r="A3673">
        <v>583</v>
      </c>
      <c r="B3673" s="9" t="s">
        <v>584</v>
      </c>
      <c r="C3673" s="3" t="s">
        <v>4693</v>
      </c>
      <c r="D3673" s="5">
        <v>9000</v>
      </c>
      <c r="E3673" s="7">
        <v>1</v>
      </c>
      <c r="F3673" t="s">
        <v>8220</v>
      </c>
      <c r="G3673" t="s">
        <v>8223</v>
      </c>
      <c r="H3673" t="s">
        <v>8245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8270</v>
      </c>
      <c r="O3673">
        <f t="shared" si="240"/>
        <v>0</v>
      </c>
      <c r="P3673">
        <f t="shared" si="241"/>
        <v>1</v>
      </c>
      <c r="Q3673" s="11" t="s">
        <v>8308</v>
      </c>
      <c r="R3673" t="s">
        <v>8342</v>
      </c>
      <c r="S3673" s="15">
        <f t="shared" si="242"/>
        <v>42052.93850694444</v>
      </c>
      <c r="T3673" s="15">
        <f t="shared" si="243"/>
        <v>42082.896840277783</v>
      </c>
    </row>
    <row r="3674" spans="1:20" ht="48" x14ac:dyDescent="0.2">
      <c r="A3674">
        <v>3932</v>
      </c>
      <c r="B3674" s="9" t="s">
        <v>3929</v>
      </c>
      <c r="C3674" s="3" t="s">
        <v>8040</v>
      </c>
      <c r="D3674" s="5">
        <v>12000</v>
      </c>
      <c r="E3674" s="7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>
        <f t="shared" si="240"/>
        <v>0</v>
      </c>
      <c r="P3674">
        <f t="shared" si="241"/>
        <v>1</v>
      </c>
      <c r="Q3674" s="11" t="s">
        <v>8323</v>
      </c>
      <c r="R3674" t="s">
        <v>8326</v>
      </c>
      <c r="S3674" s="15">
        <f t="shared" si="242"/>
        <v>42415.168564814812</v>
      </c>
      <c r="T3674" s="15">
        <f t="shared" si="243"/>
        <v>42445.126898148148</v>
      </c>
    </row>
    <row r="3675" spans="1:20" ht="48" x14ac:dyDescent="0.2">
      <c r="A3675">
        <v>214</v>
      </c>
      <c r="B3675" s="9" t="s">
        <v>216</v>
      </c>
      <c r="C3675" s="3" t="s">
        <v>4324</v>
      </c>
      <c r="D3675" s="5">
        <v>12500</v>
      </c>
      <c r="E3675" s="7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8266</v>
      </c>
      <c r="O3675">
        <f t="shared" si="240"/>
        <v>0</v>
      </c>
      <c r="P3675">
        <f t="shared" si="241"/>
        <v>1</v>
      </c>
      <c r="Q3675" s="11" t="s">
        <v>8321</v>
      </c>
      <c r="R3675" t="s">
        <v>8325</v>
      </c>
      <c r="S3675" s="15">
        <f t="shared" si="242"/>
        <v>42009.64061342593</v>
      </c>
      <c r="T3675" s="15">
        <f t="shared" si="243"/>
        <v>42069.64061342593</v>
      </c>
    </row>
    <row r="3676" spans="1:20" ht="48" x14ac:dyDescent="0.2">
      <c r="A3676">
        <v>1440</v>
      </c>
      <c r="B3676" s="9" t="s">
        <v>1441</v>
      </c>
      <c r="C3676" s="3" t="s">
        <v>5550</v>
      </c>
      <c r="D3676" s="5">
        <v>13000</v>
      </c>
      <c r="E3676" s="7">
        <v>1</v>
      </c>
      <c r="F3676" t="s">
        <v>8220</v>
      </c>
      <c r="G3676" t="s">
        <v>8236</v>
      </c>
      <c r="H3676" t="s">
        <v>8248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8285</v>
      </c>
      <c r="O3676">
        <f t="shared" si="240"/>
        <v>0</v>
      </c>
      <c r="P3676">
        <f t="shared" si="241"/>
        <v>1</v>
      </c>
      <c r="Q3676" s="11" t="s">
        <v>8311</v>
      </c>
      <c r="R3676" t="s">
        <v>8348</v>
      </c>
      <c r="S3676" s="15">
        <f t="shared" si="242"/>
        <v>42486.748414351852</v>
      </c>
      <c r="T3676" s="15">
        <f t="shared" si="243"/>
        <v>42516.748414351852</v>
      </c>
    </row>
    <row r="3677" spans="1:20" ht="64" x14ac:dyDescent="0.2">
      <c r="A3677">
        <v>540</v>
      </c>
      <c r="B3677" s="9" t="s">
        <v>541</v>
      </c>
      <c r="C3677" s="3" t="s">
        <v>4650</v>
      </c>
      <c r="D3677" s="5">
        <v>15000</v>
      </c>
      <c r="E3677" s="7">
        <v>1</v>
      </c>
      <c r="F3677" t="s">
        <v>8220</v>
      </c>
      <c r="G3677" t="s">
        <v>8223</v>
      </c>
      <c r="H3677" t="s">
        <v>8245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8270</v>
      </c>
      <c r="O3677">
        <f t="shared" si="240"/>
        <v>0</v>
      </c>
      <c r="P3677">
        <f t="shared" si="241"/>
        <v>1</v>
      </c>
      <c r="Q3677" s="11" t="s">
        <v>8308</v>
      </c>
      <c r="R3677" t="s">
        <v>8342</v>
      </c>
      <c r="S3677" s="15">
        <f t="shared" si="242"/>
        <v>42009.817199074074</v>
      </c>
      <c r="T3677" s="15">
        <f t="shared" si="243"/>
        <v>42039.817199074074</v>
      </c>
    </row>
    <row r="3678" spans="1:20" ht="48" x14ac:dyDescent="0.2">
      <c r="A3678">
        <v>1497</v>
      </c>
      <c r="B3678" s="9" t="s">
        <v>1498</v>
      </c>
      <c r="C3678" s="3" t="s">
        <v>5607</v>
      </c>
      <c r="D3678" s="5">
        <v>15000</v>
      </c>
      <c r="E3678" s="7">
        <v>1</v>
      </c>
      <c r="F3678" t="s">
        <v>8220</v>
      </c>
      <c r="G3678" t="s">
        <v>8223</v>
      </c>
      <c r="H3678" t="s">
        <v>8245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8273</v>
      </c>
      <c r="O3678">
        <f t="shared" si="240"/>
        <v>0</v>
      </c>
      <c r="P3678">
        <f t="shared" si="241"/>
        <v>1</v>
      </c>
      <c r="Q3678" s="11" t="s">
        <v>8311</v>
      </c>
      <c r="R3678" t="s">
        <v>8352</v>
      </c>
      <c r="S3678" s="15">
        <f t="shared" si="242"/>
        <v>41444.64261574074</v>
      </c>
      <c r="T3678" s="15">
        <f t="shared" si="243"/>
        <v>41486.821527777778</v>
      </c>
    </row>
    <row r="3679" spans="1:20" ht="48" x14ac:dyDescent="0.2">
      <c r="A3679">
        <v>3912</v>
      </c>
      <c r="B3679" s="9" t="s">
        <v>3909</v>
      </c>
      <c r="C3679" s="3" t="s">
        <v>8020</v>
      </c>
      <c r="D3679" s="5">
        <v>15000</v>
      </c>
      <c r="E3679" s="7">
        <v>1</v>
      </c>
      <c r="F3679" t="s">
        <v>8220</v>
      </c>
      <c r="G3679" t="s">
        <v>8223</v>
      </c>
      <c r="H3679" t="s">
        <v>8245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8269</v>
      </c>
      <c r="O3679">
        <f t="shared" si="240"/>
        <v>0</v>
      </c>
      <c r="P3679">
        <f t="shared" si="241"/>
        <v>1</v>
      </c>
      <c r="Q3679" s="11" t="s">
        <v>8323</v>
      </c>
      <c r="R3679" t="s">
        <v>8326</v>
      </c>
      <c r="S3679" s="15">
        <f t="shared" si="242"/>
        <v>42059.270023148143</v>
      </c>
      <c r="T3679" s="15">
        <f t="shared" si="243"/>
        <v>42119.190972222219</v>
      </c>
    </row>
    <row r="3680" spans="1:20" ht="16" x14ac:dyDescent="0.2">
      <c r="A3680">
        <v>1702</v>
      </c>
      <c r="B3680" s="9" t="s">
        <v>1703</v>
      </c>
      <c r="C3680" s="3" t="s">
        <v>5812</v>
      </c>
      <c r="D3680" s="5">
        <v>16500</v>
      </c>
      <c r="E3680" s="7">
        <v>1</v>
      </c>
      <c r="F3680" t="s">
        <v>8220</v>
      </c>
      <c r="G3680" t="s">
        <v>8223</v>
      </c>
      <c r="H3680" t="s">
        <v>8245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8291</v>
      </c>
      <c r="O3680">
        <f t="shared" si="240"/>
        <v>0</v>
      </c>
      <c r="P3680">
        <f t="shared" si="241"/>
        <v>1</v>
      </c>
      <c r="Q3680" s="11" t="s">
        <v>8327</v>
      </c>
      <c r="R3680" t="s">
        <v>8330</v>
      </c>
      <c r="S3680" s="15">
        <f t="shared" si="242"/>
        <v>42063.869791666672</v>
      </c>
      <c r="T3680" s="15">
        <f t="shared" si="243"/>
        <v>42093.828125</v>
      </c>
    </row>
    <row r="3681" spans="1:20" ht="48" x14ac:dyDescent="0.2">
      <c r="A3681">
        <v>564</v>
      </c>
      <c r="B3681" s="9" t="s">
        <v>565</v>
      </c>
      <c r="C3681" s="3" t="s">
        <v>4674</v>
      </c>
      <c r="D3681" s="5">
        <v>18000</v>
      </c>
      <c r="E3681" s="7">
        <v>1</v>
      </c>
      <c r="F3681" t="s">
        <v>8220</v>
      </c>
      <c r="G3681" t="s">
        <v>8229</v>
      </c>
      <c r="H3681" t="s">
        <v>8248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8270</v>
      </c>
      <c r="O3681">
        <f t="shared" si="240"/>
        <v>0</v>
      </c>
      <c r="P3681">
        <f t="shared" si="241"/>
        <v>1</v>
      </c>
      <c r="Q3681" s="11" t="s">
        <v>8308</v>
      </c>
      <c r="R3681" t="s">
        <v>8342</v>
      </c>
      <c r="S3681" s="15">
        <f t="shared" si="242"/>
        <v>42411.942997685182</v>
      </c>
      <c r="T3681" s="15">
        <f t="shared" si="243"/>
        <v>42441.942997685182</v>
      </c>
    </row>
    <row r="3682" spans="1:20" ht="48" x14ac:dyDescent="0.2">
      <c r="A3682">
        <v>3055</v>
      </c>
      <c r="B3682" s="9" t="s">
        <v>3055</v>
      </c>
      <c r="C3682" s="3" t="s">
        <v>7165</v>
      </c>
      <c r="D3682" s="5">
        <v>20000</v>
      </c>
      <c r="E3682" s="7">
        <v>1</v>
      </c>
      <c r="F3682" t="s">
        <v>8220</v>
      </c>
      <c r="G3682" t="s">
        <v>8223</v>
      </c>
      <c r="H3682" t="s">
        <v>8245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8301</v>
      </c>
      <c r="O3682">
        <f t="shared" si="240"/>
        <v>0</v>
      </c>
      <c r="P3682">
        <f t="shared" si="241"/>
        <v>1</v>
      </c>
      <c r="Q3682" s="11" t="s">
        <v>8323</v>
      </c>
      <c r="R3682" t="s">
        <v>8324</v>
      </c>
      <c r="S3682" s="15">
        <f t="shared" si="242"/>
        <v>41953.95821759259</v>
      </c>
      <c r="T3682" s="15">
        <f t="shared" si="243"/>
        <v>42013.95821759259</v>
      </c>
    </row>
    <row r="3683" spans="1:20" ht="48" x14ac:dyDescent="0.2">
      <c r="A3683">
        <v>3796</v>
      </c>
      <c r="B3683" s="9" t="s">
        <v>3793</v>
      </c>
      <c r="C3683" s="3" t="s">
        <v>7906</v>
      </c>
      <c r="D3683" s="5">
        <v>22500</v>
      </c>
      <c r="E3683" s="7">
        <v>1</v>
      </c>
      <c r="F3683" t="s">
        <v>8220</v>
      </c>
      <c r="G3683" t="s">
        <v>8223</v>
      </c>
      <c r="H3683" t="s">
        <v>8245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8303</v>
      </c>
      <c r="O3683">
        <f t="shared" si="240"/>
        <v>0</v>
      </c>
      <c r="P3683">
        <f t="shared" si="241"/>
        <v>1</v>
      </c>
      <c r="Q3683" s="11" t="s">
        <v>8323</v>
      </c>
      <c r="R3683" t="s">
        <v>8335</v>
      </c>
      <c r="S3683" s="15">
        <f t="shared" si="242"/>
        <v>42689.029583333337</v>
      </c>
      <c r="T3683" s="15">
        <f t="shared" si="243"/>
        <v>42749.029583333337</v>
      </c>
    </row>
    <row r="3684" spans="1:20" ht="48" x14ac:dyDescent="0.2">
      <c r="A3684">
        <v>1134</v>
      </c>
      <c r="B3684" s="9" t="s">
        <v>1135</v>
      </c>
      <c r="C3684" s="3" t="s">
        <v>5244</v>
      </c>
      <c r="D3684" s="5">
        <v>25000</v>
      </c>
      <c r="E3684" s="7">
        <v>1</v>
      </c>
      <c r="F3684" t="s">
        <v>8220</v>
      </c>
      <c r="G3684" t="s">
        <v>8225</v>
      </c>
      <c r="H3684" t="s">
        <v>8247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8281</v>
      </c>
      <c r="O3684">
        <f t="shared" si="240"/>
        <v>0</v>
      </c>
      <c r="P3684">
        <f t="shared" si="241"/>
        <v>1</v>
      </c>
      <c r="Q3684" s="11" t="s">
        <v>8316</v>
      </c>
      <c r="R3684" t="s">
        <v>8344</v>
      </c>
      <c r="S3684" s="15">
        <f t="shared" si="242"/>
        <v>41958.285046296296</v>
      </c>
      <c r="T3684" s="15">
        <f t="shared" si="243"/>
        <v>41972.189583333333</v>
      </c>
    </row>
    <row r="3685" spans="1:20" ht="32" x14ac:dyDescent="0.2">
      <c r="A3685">
        <v>2914</v>
      </c>
      <c r="B3685" s="9" t="s">
        <v>2914</v>
      </c>
      <c r="C3685" s="3" t="s">
        <v>7024</v>
      </c>
      <c r="D3685" s="5">
        <v>25000</v>
      </c>
      <c r="E3685" s="7">
        <v>1</v>
      </c>
      <c r="F3685" t="s">
        <v>8220</v>
      </c>
      <c r="G3685" t="s">
        <v>8224</v>
      </c>
      <c r="H3685" t="s">
        <v>8246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8269</v>
      </c>
      <c r="O3685">
        <f t="shared" si="240"/>
        <v>0</v>
      </c>
      <c r="P3685">
        <f t="shared" si="241"/>
        <v>1</v>
      </c>
      <c r="Q3685" s="11" t="s">
        <v>8323</v>
      </c>
      <c r="R3685" t="s">
        <v>8326</v>
      </c>
      <c r="S3685" s="15">
        <f t="shared" si="242"/>
        <v>42017.907337962963</v>
      </c>
      <c r="T3685" s="15">
        <f t="shared" si="243"/>
        <v>42077.865671296298</v>
      </c>
    </row>
    <row r="3686" spans="1:20" ht="48" x14ac:dyDescent="0.2">
      <c r="A3686">
        <v>2941</v>
      </c>
      <c r="B3686" s="9" t="s">
        <v>2941</v>
      </c>
      <c r="C3686" s="3" t="s">
        <v>7051</v>
      </c>
      <c r="D3686" s="5">
        <v>25000</v>
      </c>
      <c r="E3686" s="7">
        <v>1</v>
      </c>
      <c r="F3686" t="s">
        <v>8220</v>
      </c>
      <c r="G3686" t="s">
        <v>8223</v>
      </c>
      <c r="H3686" t="s">
        <v>8245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8301</v>
      </c>
      <c r="O3686">
        <f t="shared" si="240"/>
        <v>0</v>
      </c>
      <c r="P3686">
        <f t="shared" si="241"/>
        <v>1</v>
      </c>
      <c r="Q3686" s="11" t="s">
        <v>8323</v>
      </c>
      <c r="R3686" t="s">
        <v>8324</v>
      </c>
      <c r="S3686" s="15">
        <f t="shared" si="242"/>
        <v>42034.960127314815</v>
      </c>
      <c r="T3686" s="15">
        <f t="shared" si="243"/>
        <v>42064.960127314815</v>
      </c>
    </row>
    <row r="3687" spans="1:20" ht="48" x14ac:dyDescent="0.2">
      <c r="A3687">
        <v>3639</v>
      </c>
      <c r="B3687" s="9" t="s">
        <v>3637</v>
      </c>
      <c r="C3687" s="3" t="s">
        <v>7749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8303</v>
      </c>
      <c r="O3687">
        <f t="shared" si="240"/>
        <v>0</v>
      </c>
      <c r="P3687">
        <f t="shared" si="241"/>
        <v>1</v>
      </c>
      <c r="Q3687" s="11" t="s">
        <v>8323</v>
      </c>
      <c r="R3687" t="s">
        <v>8335</v>
      </c>
      <c r="S3687" s="15">
        <f t="shared" si="242"/>
        <v>42590.677152777775</v>
      </c>
      <c r="T3687" s="15">
        <f t="shared" si="243"/>
        <v>42650.632638888885</v>
      </c>
    </row>
    <row r="3688" spans="1:20" ht="48" x14ac:dyDescent="0.2">
      <c r="A3688">
        <v>2694</v>
      </c>
      <c r="B3688" s="9" t="s">
        <v>2694</v>
      </c>
      <c r="C3688" s="3" t="s">
        <v>6804</v>
      </c>
      <c r="D3688" s="5">
        <v>30000</v>
      </c>
      <c r="E3688" s="7">
        <v>1</v>
      </c>
      <c r="F3688" t="s">
        <v>8220</v>
      </c>
      <c r="G3688" t="s">
        <v>8223</v>
      </c>
      <c r="H3688" t="s">
        <v>8245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8282</v>
      </c>
      <c r="O3688">
        <f t="shared" si="240"/>
        <v>0</v>
      </c>
      <c r="P3688">
        <f t="shared" si="241"/>
        <v>1</v>
      </c>
      <c r="Q3688" s="11" t="s">
        <v>8319</v>
      </c>
      <c r="R3688" t="s">
        <v>8345</v>
      </c>
      <c r="S3688" s="15">
        <f t="shared" si="242"/>
        <v>41878.140497685185</v>
      </c>
      <c r="T3688" s="15">
        <f t="shared" si="243"/>
        <v>41908.140497685185</v>
      </c>
    </row>
    <row r="3689" spans="1:20" ht="48" x14ac:dyDescent="0.2">
      <c r="A3689">
        <v>2910</v>
      </c>
      <c r="B3689" s="9" t="s">
        <v>2910</v>
      </c>
      <c r="C3689" s="3" t="s">
        <v>7020</v>
      </c>
      <c r="D3689" s="5">
        <v>30000</v>
      </c>
      <c r="E3689" s="7">
        <v>1</v>
      </c>
      <c r="F3689" t="s">
        <v>8220</v>
      </c>
      <c r="G3689" t="s">
        <v>8224</v>
      </c>
      <c r="H3689" t="s">
        <v>8246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8269</v>
      </c>
      <c r="O3689">
        <f t="shared" si="240"/>
        <v>0</v>
      </c>
      <c r="P3689">
        <f t="shared" si="241"/>
        <v>1</v>
      </c>
      <c r="Q3689" s="11" t="s">
        <v>8323</v>
      </c>
      <c r="R3689" t="s">
        <v>8326</v>
      </c>
      <c r="S3689" s="15">
        <f t="shared" si="242"/>
        <v>42107.841284722221</v>
      </c>
      <c r="T3689" s="15">
        <f t="shared" si="243"/>
        <v>42167.841284722221</v>
      </c>
    </row>
    <row r="3690" spans="1:20" ht="32" x14ac:dyDescent="0.2">
      <c r="A3690">
        <v>2428</v>
      </c>
      <c r="B3690" s="9" t="s">
        <v>2429</v>
      </c>
      <c r="C3690" s="3" t="s">
        <v>6538</v>
      </c>
      <c r="D3690" s="5">
        <v>35000</v>
      </c>
      <c r="E3690" s="7">
        <v>1</v>
      </c>
      <c r="F3690" t="s">
        <v>8220</v>
      </c>
      <c r="G3690" t="s">
        <v>8223</v>
      </c>
      <c r="H3690" t="s">
        <v>8245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8282</v>
      </c>
      <c r="O3690">
        <f t="shared" si="240"/>
        <v>0</v>
      </c>
      <c r="P3690">
        <f t="shared" si="241"/>
        <v>1</v>
      </c>
      <c r="Q3690" s="11" t="s">
        <v>8319</v>
      </c>
      <c r="R3690" t="s">
        <v>8345</v>
      </c>
      <c r="S3690" s="15">
        <f t="shared" si="242"/>
        <v>42045.784155092595</v>
      </c>
      <c r="T3690" s="15">
        <f t="shared" si="243"/>
        <v>42075.742488425924</v>
      </c>
    </row>
    <row r="3691" spans="1:20" ht="48" x14ac:dyDescent="0.2">
      <c r="A3691">
        <v>2689</v>
      </c>
      <c r="B3691" s="9" t="s">
        <v>2689</v>
      </c>
      <c r="C3691" s="3" t="s">
        <v>6799</v>
      </c>
      <c r="D3691" s="5">
        <v>35000</v>
      </c>
      <c r="E3691" s="7">
        <v>1</v>
      </c>
      <c r="F3691" t="s">
        <v>8220</v>
      </c>
      <c r="G3691" t="s">
        <v>8223</v>
      </c>
      <c r="H3691" t="s">
        <v>8245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8282</v>
      </c>
      <c r="O3691">
        <f t="shared" si="240"/>
        <v>0</v>
      </c>
      <c r="P3691">
        <f t="shared" si="241"/>
        <v>1</v>
      </c>
      <c r="Q3691" s="11" t="s">
        <v>8319</v>
      </c>
      <c r="R3691" t="s">
        <v>8345</v>
      </c>
      <c r="S3691" s="15">
        <f t="shared" si="242"/>
        <v>42551.961689814809</v>
      </c>
      <c r="T3691" s="15">
        <f t="shared" si="243"/>
        <v>42581.961689814809</v>
      </c>
    </row>
    <row r="3692" spans="1:20" ht="48" x14ac:dyDescent="0.2">
      <c r="A3692">
        <v>171</v>
      </c>
      <c r="B3692" s="9" t="s">
        <v>173</v>
      </c>
      <c r="C3692" s="3" t="s">
        <v>4281</v>
      </c>
      <c r="D3692" s="5">
        <v>50000</v>
      </c>
      <c r="E3692" s="7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8266</v>
      </c>
      <c r="O3692">
        <f t="shared" si="240"/>
        <v>0</v>
      </c>
      <c r="P3692">
        <f t="shared" si="241"/>
        <v>1</v>
      </c>
      <c r="Q3692" s="11" t="s">
        <v>8321</v>
      </c>
      <c r="R3692" t="s">
        <v>8325</v>
      </c>
      <c r="S3692" s="15">
        <f t="shared" si="242"/>
        <v>42534.180717592593</v>
      </c>
      <c r="T3692" s="15">
        <f t="shared" si="243"/>
        <v>42594.180717592593</v>
      </c>
    </row>
    <row r="3693" spans="1:20" ht="32" x14ac:dyDescent="0.2">
      <c r="A3693">
        <v>2427</v>
      </c>
      <c r="B3693" s="9" t="s">
        <v>2428</v>
      </c>
      <c r="C3693" s="3" t="s">
        <v>6537</v>
      </c>
      <c r="D3693" s="5">
        <v>50000</v>
      </c>
      <c r="E3693" s="7">
        <v>1</v>
      </c>
      <c r="F3693" t="s">
        <v>8220</v>
      </c>
      <c r="G3693" t="s">
        <v>8223</v>
      </c>
      <c r="H3693" t="s">
        <v>8245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8282</v>
      </c>
      <c r="O3693">
        <f t="shared" si="240"/>
        <v>0</v>
      </c>
      <c r="P3693">
        <f t="shared" si="241"/>
        <v>1</v>
      </c>
      <c r="Q3693" s="11" t="s">
        <v>8319</v>
      </c>
      <c r="R3693" t="s">
        <v>8345</v>
      </c>
      <c r="S3693" s="15">
        <f t="shared" si="242"/>
        <v>42412.318668981476</v>
      </c>
      <c r="T3693" s="15">
        <f t="shared" si="243"/>
        <v>42452.277002314819</v>
      </c>
    </row>
    <row r="3694" spans="1:20" ht="48" x14ac:dyDescent="0.2">
      <c r="A3694">
        <v>3200</v>
      </c>
      <c r="B3694" s="9" t="s">
        <v>3200</v>
      </c>
      <c r="C3694" s="3" t="s">
        <v>7310</v>
      </c>
      <c r="D3694" s="5">
        <v>50000</v>
      </c>
      <c r="E3694" s="7">
        <v>1</v>
      </c>
      <c r="F3694" t="s">
        <v>8220</v>
      </c>
      <c r="G3694" t="s">
        <v>8223</v>
      </c>
      <c r="H3694" t="s">
        <v>8245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8303</v>
      </c>
      <c r="O3694">
        <f t="shared" si="240"/>
        <v>0</v>
      </c>
      <c r="P3694">
        <f t="shared" si="241"/>
        <v>1</v>
      </c>
      <c r="Q3694" s="11" t="s">
        <v>8323</v>
      </c>
      <c r="R3694" t="s">
        <v>8335</v>
      </c>
      <c r="S3694" s="15">
        <f t="shared" si="242"/>
        <v>42460.320613425924</v>
      </c>
      <c r="T3694" s="15">
        <f t="shared" si="243"/>
        <v>42490.231944444444</v>
      </c>
    </row>
    <row r="3695" spans="1:20" ht="32" x14ac:dyDescent="0.2">
      <c r="A3695">
        <v>496</v>
      </c>
      <c r="B3695" s="9" t="s">
        <v>497</v>
      </c>
      <c r="C3695" s="3" t="s">
        <v>4606</v>
      </c>
      <c r="D3695" s="5">
        <v>60000</v>
      </c>
      <c r="E3695" s="7">
        <v>1</v>
      </c>
      <c r="F3695" t="s">
        <v>8220</v>
      </c>
      <c r="G3695" t="s">
        <v>8223</v>
      </c>
      <c r="H3695" t="s">
        <v>8245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8268</v>
      </c>
      <c r="O3695">
        <f t="shared" si="240"/>
        <v>0</v>
      </c>
      <c r="P3695">
        <f t="shared" si="241"/>
        <v>1</v>
      </c>
      <c r="Q3695" s="11" t="s">
        <v>8321</v>
      </c>
      <c r="R3695" t="s">
        <v>8339</v>
      </c>
      <c r="S3695" s="15">
        <f t="shared" si="242"/>
        <v>41620.93141203704</v>
      </c>
      <c r="T3695" s="15">
        <f t="shared" si="243"/>
        <v>41680.93141203704</v>
      </c>
    </row>
    <row r="3696" spans="1:20" ht="48" x14ac:dyDescent="0.2">
      <c r="A3696">
        <v>1316</v>
      </c>
      <c r="B3696" s="9" t="s">
        <v>1317</v>
      </c>
      <c r="C3696" s="3" t="s">
        <v>5426</v>
      </c>
      <c r="D3696" s="5">
        <v>75000</v>
      </c>
      <c r="E3696" s="7">
        <v>1</v>
      </c>
      <c r="F3696" t="s">
        <v>8219</v>
      </c>
      <c r="G3696" t="s">
        <v>8223</v>
      </c>
      <c r="H3696" t="s">
        <v>8245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8271</v>
      </c>
      <c r="O3696">
        <f t="shared" si="240"/>
        <v>0</v>
      </c>
      <c r="P3696">
        <f t="shared" si="241"/>
        <v>1</v>
      </c>
      <c r="Q3696" s="11" t="s">
        <v>8308</v>
      </c>
      <c r="R3696" t="s">
        <v>8310</v>
      </c>
      <c r="S3696" s="15">
        <f t="shared" si="242"/>
        <v>42393.961909722217</v>
      </c>
      <c r="T3696" s="15">
        <f t="shared" si="243"/>
        <v>42428.961909722217</v>
      </c>
    </row>
    <row r="3697" spans="1:20" ht="48" x14ac:dyDescent="0.2">
      <c r="A3697">
        <v>576</v>
      </c>
      <c r="B3697" s="9" t="s">
        <v>577</v>
      </c>
      <c r="C3697" s="3" t="s">
        <v>4686</v>
      </c>
      <c r="D3697" s="5">
        <v>80000</v>
      </c>
      <c r="E3697" s="7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8270</v>
      </c>
      <c r="O3697">
        <f t="shared" si="240"/>
        <v>0</v>
      </c>
      <c r="P3697">
        <f t="shared" si="241"/>
        <v>1</v>
      </c>
      <c r="Q3697" s="11" t="s">
        <v>8308</v>
      </c>
      <c r="R3697" t="s">
        <v>8342</v>
      </c>
      <c r="S3697" s="15">
        <f t="shared" si="242"/>
        <v>42031.471666666665</v>
      </c>
      <c r="T3697" s="15">
        <f t="shared" si="243"/>
        <v>42091.43</v>
      </c>
    </row>
    <row r="3698" spans="1:20" ht="48" x14ac:dyDescent="0.2">
      <c r="A3698">
        <v>2594</v>
      </c>
      <c r="B3698" s="9" t="s">
        <v>2594</v>
      </c>
      <c r="C3698" s="3" t="s">
        <v>6704</v>
      </c>
      <c r="D3698" s="5">
        <v>80000</v>
      </c>
      <c r="E3698" s="7">
        <v>1</v>
      </c>
      <c r="F3698" t="s">
        <v>8220</v>
      </c>
      <c r="G3698" t="s">
        <v>8223</v>
      </c>
      <c r="H3698" t="s">
        <v>8245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8282</v>
      </c>
      <c r="O3698">
        <f t="shared" si="240"/>
        <v>0</v>
      </c>
      <c r="P3698">
        <f t="shared" si="241"/>
        <v>1</v>
      </c>
      <c r="Q3698" s="11" t="s">
        <v>8319</v>
      </c>
      <c r="R3698" t="s">
        <v>8345</v>
      </c>
      <c r="S3698" s="15">
        <f t="shared" si="242"/>
        <v>41828.967916666668</v>
      </c>
      <c r="T3698" s="15">
        <f t="shared" si="243"/>
        <v>41858.967916666668</v>
      </c>
    </row>
    <row r="3699" spans="1:20" ht="32" x14ac:dyDescent="0.2">
      <c r="A3699">
        <v>2582</v>
      </c>
      <c r="B3699" s="9" t="s">
        <v>2582</v>
      </c>
      <c r="C3699" s="3" t="s">
        <v>6692</v>
      </c>
      <c r="D3699" s="5">
        <v>90000</v>
      </c>
      <c r="E3699" s="7">
        <v>1</v>
      </c>
      <c r="F3699" t="s">
        <v>8220</v>
      </c>
      <c r="G3699" t="s">
        <v>8223</v>
      </c>
      <c r="H3699" t="s">
        <v>8245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8282</v>
      </c>
      <c r="O3699">
        <f t="shared" si="240"/>
        <v>0</v>
      </c>
      <c r="P3699">
        <f t="shared" si="241"/>
        <v>1</v>
      </c>
      <c r="Q3699" s="11" t="s">
        <v>8319</v>
      </c>
      <c r="R3699" t="s">
        <v>8345</v>
      </c>
      <c r="S3699" s="15">
        <f t="shared" si="242"/>
        <v>42642.988819444443</v>
      </c>
      <c r="T3699" s="15">
        <f t="shared" si="243"/>
        <v>42672.988819444443</v>
      </c>
    </row>
    <row r="3700" spans="1:20" ht="48" x14ac:dyDescent="0.2">
      <c r="A3700">
        <v>1450</v>
      </c>
      <c r="B3700" s="9" t="s">
        <v>1451</v>
      </c>
      <c r="C3700" s="3" t="s">
        <v>5560</v>
      </c>
      <c r="D3700" s="5">
        <v>100000</v>
      </c>
      <c r="E3700" s="7">
        <v>1</v>
      </c>
      <c r="F3700" t="s">
        <v>8220</v>
      </c>
      <c r="G3700" t="s">
        <v>8223</v>
      </c>
      <c r="H3700" t="s">
        <v>8245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8285</v>
      </c>
      <c r="O3700">
        <f t="shared" si="240"/>
        <v>0</v>
      </c>
      <c r="P3700">
        <f t="shared" si="241"/>
        <v>1</v>
      </c>
      <c r="Q3700" s="11" t="s">
        <v>8311</v>
      </c>
      <c r="R3700" t="s">
        <v>8348</v>
      </c>
      <c r="S3700" s="15">
        <f t="shared" si="242"/>
        <v>42390.171261574069</v>
      </c>
      <c r="T3700" s="15">
        <f t="shared" si="243"/>
        <v>42420.171261574069</v>
      </c>
    </row>
    <row r="3701" spans="1:20" ht="32" x14ac:dyDescent="0.2">
      <c r="A3701">
        <v>696</v>
      </c>
      <c r="B3701" s="9" t="s">
        <v>697</v>
      </c>
      <c r="C3701" s="3" t="s">
        <v>4806</v>
      </c>
      <c r="D3701" s="5">
        <v>175000</v>
      </c>
      <c r="E3701" s="7">
        <v>1</v>
      </c>
      <c r="F3701" t="s">
        <v>8220</v>
      </c>
      <c r="G3701" t="s">
        <v>8232</v>
      </c>
      <c r="H3701" t="s">
        <v>8248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8271</v>
      </c>
      <c r="O3701">
        <f t="shared" si="240"/>
        <v>0</v>
      </c>
      <c r="P3701">
        <f t="shared" si="241"/>
        <v>1</v>
      </c>
      <c r="Q3701" s="11" t="s">
        <v>8308</v>
      </c>
      <c r="R3701" t="s">
        <v>8310</v>
      </c>
      <c r="S3701" s="15">
        <f t="shared" si="242"/>
        <v>41815.927106481482</v>
      </c>
      <c r="T3701" s="15">
        <f t="shared" si="243"/>
        <v>41845.927106481482</v>
      </c>
    </row>
    <row r="3702" spans="1:20" ht="48" x14ac:dyDescent="0.2">
      <c r="A3702">
        <v>3951</v>
      </c>
      <c r="B3702" s="9" t="s">
        <v>3948</v>
      </c>
      <c r="C3702" s="3" t="s">
        <v>6961</v>
      </c>
      <c r="D3702" s="5">
        <v>200000</v>
      </c>
      <c r="E3702" s="7">
        <v>1</v>
      </c>
      <c r="F3702" t="s">
        <v>8220</v>
      </c>
      <c r="G3702" t="s">
        <v>8240</v>
      </c>
      <c r="H3702" t="s">
        <v>8248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8269</v>
      </c>
      <c r="O3702">
        <f t="shared" si="240"/>
        <v>0</v>
      </c>
      <c r="P3702">
        <f t="shared" si="241"/>
        <v>1</v>
      </c>
      <c r="Q3702" s="11" t="s">
        <v>8323</v>
      </c>
      <c r="R3702" t="s">
        <v>8326</v>
      </c>
      <c r="S3702" s="15">
        <f t="shared" si="242"/>
        <v>42433.825717592597</v>
      </c>
      <c r="T3702" s="15">
        <f t="shared" si="243"/>
        <v>42493.784050925926</v>
      </c>
    </row>
    <row r="3703" spans="1:20" ht="48" x14ac:dyDescent="0.2">
      <c r="A3703">
        <v>542</v>
      </c>
      <c r="B3703" s="9" t="s">
        <v>543</v>
      </c>
      <c r="C3703" s="3" t="s">
        <v>4652</v>
      </c>
      <c r="D3703" s="5">
        <v>250000</v>
      </c>
      <c r="E3703" s="7">
        <v>1</v>
      </c>
      <c r="F3703" t="s">
        <v>8220</v>
      </c>
      <c r="G3703" t="s">
        <v>8223</v>
      </c>
      <c r="H3703" t="s">
        <v>8245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8270</v>
      </c>
      <c r="O3703">
        <f t="shared" si="240"/>
        <v>0</v>
      </c>
      <c r="P3703">
        <f t="shared" si="241"/>
        <v>1</v>
      </c>
      <c r="Q3703" s="11" t="s">
        <v>8308</v>
      </c>
      <c r="R3703" t="s">
        <v>8342</v>
      </c>
      <c r="S3703" s="15">
        <f t="shared" si="242"/>
        <v>42433.737453703703</v>
      </c>
      <c r="T3703" s="15">
        <f t="shared" si="243"/>
        <v>42493.695787037039</v>
      </c>
    </row>
    <row r="3704" spans="1:20" ht="32" x14ac:dyDescent="0.2">
      <c r="A3704">
        <v>639</v>
      </c>
      <c r="B3704" s="9" t="s">
        <v>640</v>
      </c>
      <c r="C3704" s="3" t="s">
        <v>4749</v>
      </c>
      <c r="D3704" s="5">
        <v>1000000</v>
      </c>
      <c r="E3704" s="7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>
        <f t="shared" si="240"/>
        <v>0</v>
      </c>
      <c r="P3704">
        <f t="shared" si="241"/>
        <v>1</v>
      </c>
      <c r="Q3704" s="11" t="s">
        <v>8308</v>
      </c>
      <c r="R3704" t="s">
        <v>8342</v>
      </c>
      <c r="S3704" s="15">
        <f t="shared" si="242"/>
        <v>41865.583275462966</v>
      </c>
      <c r="T3704" s="15">
        <f t="shared" si="243"/>
        <v>41925.583275462966</v>
      </c>
    </row>
    <row r="3705" spans="1:20" ht="32" x14ac:dyDescent="0.2">
      <c r="A3705">
        <v>619</v>
      </c>
      <c r="B3705" s="9" t="s">
        <v>620</v>
      </c>
      <c r="C3705" s="3" t="s">
        <v>4729</v>
      </c>
      <c r="D3705" s="5">
        <v>2500000</v>
      </c>
      <c r="E3705" s="7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8270</v>
      </c>
      <c r="O3705">
        <f t="shared" si="240"/>
        <v>0</v>
      </c>
      <c r="P3705">
        <f t="shared" si="241"/>
        <v>1</v>
      </c>
      <c r="Q3705" s="11" t="s">
        <v>8308</v>
      </c>
      <c r="R3705" t="s">
        <v>8342</v>
      </c>
      <c r="S3705" s="15">
        <f t="shared" si="242"/>
        <v>41908.650347222225</v>
      </c>
      <c r="T3705" s="15">
        <f t="shared" si="243"/>
        <v>41968.692013888889</v>
      </c>
    </row>
    <row r="3706" spans="1:20" ht="48" x14ac:dyDescent="0.2">
      <c r="A3706">
        <v>2699</v>
      </c>
      <c r="B3706" s="9" t="s">
        <v>2699</v>
      </c>
      <c r="C3706" s="3" t="s">
        <v>6809</v>
      </c>
      <c r="D3706" s="5">
        <v>2</v>
      </c>
      <c r="E3706" s="7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8282</v>
      </c>
      <c r="O3706">
        <f t="shared" si="240"/>
        <v>0</v>
      </c>
      <c r="P3706">
        <f t="shared" si="241"/>
        <v>0</v>
      </c>
      <c r="Q3706" s="11" t="s">
        <v>8319</v>
      </c>
      <c r="R3706" t="s">
        <v>8345</v>
      </c>
      <c r="S3706" s="15">
        <f t="shared" si="242"/>
        <v>41829.896562499998</v>
      </c>
      <c r="T3706" s="15">
        <f t="shared" si="243"/>
        <v>41859.896562499998</v>
      </c>
    </row>
    <row r="3707" spans="1:20" ht="48" x14ac:dyDescent="0.2">
      <c r="A3707">
        <v>1547</v>
      </c>
      <c r="B3707" s="9" t="s">
        <v>1548</v>
      </c>
      <c r="C3707" s="3" t="s">
        <v>5657</v>
      </c>
      <c r="D3707" s="5">
        <v>20</v>
      </c>
      <c r="E3707" s="7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8287</v>
      </c>
      <c r="O3707">
        <f t="shared" si="240"/>
        <v>0</v>
      </c>
      <c r="P3707">
        <f t="shared" si="241"/>
        <v>0</v>
      </c>
      <c r="Q3707" s="11" t="s">
        <v>8313</v>
      </c>
      <c r="R3707" t="s">
        <v>8355</v>
      </c>
      <c r="S3707" s="15">
        <f t="shared" si="242"/>
        <v>42782.426875000005</v>
      </c>
      <c r="T3707" s="15">
        <f t="shared" si="243"/>
        <v>42789.426875000005</v>
      </c>
    </row>
    <row r="3708" spans="1:20" ht="32" x14ac:dyDescent="0.2">
      <c r="A3708">
        <v>1592</v>
      </c>
      <c r="B3708" s="9" t="s">
        <v>1593</v>
      </c>
      <c r="C3708" s="3" t="s">
        <v>5702</v>
      </c>
      <c r="D3708" s="5">
        <v>25</v>
      </c>
      <c r="E3708" s="7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8289</v>
      </c>
      <c r="O3708">
        <f t="shared" si="240"/>
        <v>0</v>
      </c>
      <c r="P3708">
        <f t="shared" si="241"/>
        <v>0</v>
      </c>
      <c r="Q3708" s="11" t="s">
        <v>8313</v>
      </c>
      <c r="R3708" t="s">
        <v>8351</v>
      </c>
      <c r="S3708" s="15">
        <f t="shared" si="242"/>
        <v>42046.072743055556</v>
      </c>
      <c r="T3708" s="15">
        <f t="shared" si="243"/>
        <v>42091.031076388885</v>
      </c>
    </row>
    <row r="3709" spans="1:20" ht="48" x14ac:dyDescent="0.2">
      <c r="A3709">
        <v>1041</v>
      </c>
      <c r="B3709" s="9" t="s">
        <v>1042</v>
      </c>
      <c r="C3709" s="3" t="s">
        <v>5151</v>
      </c>
      <c r="D3709" s="5">
        <v>50</v>
      </c>
      <c r="E3709" s="7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8279</v>
      </c>
      <c r="O3709">
        <f t="shared" si="240"/>
        <v>0</v>
      </c>
      <c r="P3709">
        <f t="shared" si="241"/>
        <v>0</v>
      </c>
      <c r="Q3709" s="11" t="s">
        <v>8346</v>
      </c>
      <c r="R3709" t="s">
        <v>8347</v>
      </c>
      <c r="S3709" s="15">
        <f t="shared" si="242"/>
        <v>41831.060092592597</v>
      </c>
      <c r="T3709" s="15">
        <f t="shared" si="243"/>
        <v>41851.060092592597</v>
      </c>
    </row>
    <row r="3710" spans="1:20" ht="32" x14ac:dyDescent="0.2">
      <c r="A3710">
        <v>1877</v>
      </c>
      <c r="B3710" s="9" t="s">
        <v>1878</v>
      </c>
      <c r="C3710" s="3" t="s">
        <v>5987</v>
      </c>
      <c r="D3710" s="5">
        <v>60</v>
      </c>
      <c r="E3710" s="7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8281</v>
      </c>
      <c r="O3710">
        <f t="shared" si="240"/>
        <v>0</v>
      </c>
      <c r="P3710">
        <f t="shared" si="241"/>
        <v>0</v>
      </c>
      <c r="Q3710" s="11" t="s">
        <v>8316</v>
      </c>
      <c r="R3710" t="s">
        <v>8344</v>
      </c>
      <c r="S3710" s="15">
        <f t="shared" si="242"/>
        <v>42035.029224537036</v>
      </c>
      <c r="T3710" s="15">
        <f t="shared" si="243"/>
        <v>42064.029224537036</v>
      </c>
    </row>
    <row r="3711" spans="1:20" ht="48" x14ac:dyDescent="0.2">
      <c r="A3711">
        <v>1071</v>
      </c>
      <c r="B3711" s="9" t="s">
        <v>1072</v>
      </c>
      <c r="C3711" s="3" t="s">
        <v>5181</v>
      </c>
      <c r="D3711" s="5">
        <v>100</v>
      </c>
      <c r="E3711" s="7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8280</v>
      </c>
      <c r="O3711">
        <f t="shared" si="240"/>
        <v>0</v>
      </c>
      <c r="P3711">
        <f t="shared" si="241"/>
        <v>0</v>
      </c>
      <c r="Q3711" s="11" t="s">
        <v>8316</v>
      </c>
      <c r="R3711" t="s">
        <v>8334</v>
      </c>
      <c r="S3711" s="15">
        <f t="shared" si="242"/>
        <v>42295.753391203703</v>
      </c>
      <c r="T3711" s="15">
        <f t="shared" si="243"/>
        <v>42325.795057870375</v>
      </c>
    </row>
    <row r="3712" spans="1:20" ht="32" x14ac:dyDescent="0.2">
      <c r="A3712">
        <v>2364</v>
      </c>
      <c r="B3712" s="9" t="s">
        <v>2365</v>
      </c>
      <c r="C3712" s="3" t="s">
        <v>6474</v>
      </c>
      <c r="D3712" s="5">
        <v>128</v>
      </c>
      <c r="E3712" s="7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8270</v>
      </c>
      <c r="O3712">
        <f t="shared" si="240"/>
        <v>0</v>
      </c>
      <c r="P3712">
        <f t="shared" si="241"/>
        <v>0</v>
      </c>
      <c r="Q3712" s="11" t="s">
        <v>8308</v>
      </c>
      <c r="R3712" t="s">
        <v>8342</v>
      </c>
      <c r="S3712" s="15">
        <f t="shared" si="242"/>
        <v>42248.934675925921</v>
      </c>
      <c r="T3712" s="15">
        <f t="shared" si="243"/>
        <v>42303.934675925921</v>
      </c>
    </row>
    <row r="3713" spans="1:20" ht="48" x14ac:dyDescent="0.2">
      <c r="A3713">
        <v>225</v>
      </c>
      <c r="B3713" s="9" t="s">
        <v>227</v>
      </c>
      <c r="C3713" s="3" t="s">
        <v>4335</v>
      </c>
      <c r="D3713" s="5">
        <v>200</v>
      </c>
      <c r="E3713" s="7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8266</v>
      </c>
      <c r="O3713">
        <f t="shared" si="240"/>
        <v>0</v>
      </c>
      <c r="P3713">
        <f t="shared" si="241"/>
        <v>0</v>
      </c>
      <c r="Q3713" s="11" t="s">
        <v>8321</v>
      </c>
      <c r="R3713" t="s">
        <v>8325</v>
      </c>
      <c r="S3713" s="15">
        <f t="shared" si="242"/>
        <v>42438.961273148147</v>
      </c>
      <c r="T3713" s="15">
        <f t="shared" si="243"/>
        <v>42468.919606481482</v>
      </c>
    </row>
    <row r="3714" spans="1:20" ht="48" x14ac:dyDescent="0.2">
      <c r="A3714">
        <v>2361</v>
      </c>
      <c r="B3714" s="9" t="s">
        <v>2362</v>
      </c>
      <c r="C3714" s="3" t="s">
        <v>6471</v>
      </c>
      <c r="D3714" s="5">
        <v>200</v>
      </c>
      <c r="E3714" s="7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8270</v>
      </c>
      <c r="O3714">
        <f t="shared" si="240"/>
        <v>0</v>
      </c>
      <c r="P3714">
        <f t="shared" si="241"/>
        <v>0</v>
      </c>
      <c r="Q3714" s="11" t="s">
        <v>8308</v>
      </c>
      <c r="R3714" t="s">
        <v>8342</v>
      </c>
      <c r="S3714" s="15">
        <f t="shared" si="242"/>
        <v>42466.858888888892</v>
      </c>
      <c r="T3714" s="15">
        <f t="shared" si="243"/>
        <v>42490.916666666672</v>
      </c>
    </row>
    <row r="3715" spans="1:20" ht="64" x14ac:dyDescent="0.2">
      <c r="A3715">
        <v>3138</v>
      </c>
      <c r="B3715" s="9" t="s">
        <v>3138</v>
      </c>
      <c r="C3715" s="3" t="s">
        <v>7248</v>
      </c>
      <c r="D3715" s="5">
        <v>200</v>
      </c>
      <c r="E3715" s="7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8269</v>
      </c>
      <c r="O3715">
        <f t="shared" ref="O3715:O3778" si="244">ROUND(E3715/D3715*100,0)</f>
        <v>0</v>
      </c>
      <c r="P3715">
        <f t="shared" ref="P3715:P3778" si="245">IFERROR(ROUND(E3715/L3715,2),0)</f>
        <v>0</v>
      </c>
      <c r="Q3715" s="11" t="s">
        <v>8323</v>
      </c>
      <c r="R3715" t="s">
        <v>8326</v>
      </c>
      <c r="S3715" s="15">
        <f t="shared" ref="S3715:S3778" si="246">(((J3715/60)/60)/24)+DATE(1970,1,1)</f>
        <v>42809.645914351851</v>
      </c>
      <c r="T3715" s="15">
        <f t="shared" ref="T3715:T3778" si="247">(((I3715/60)/60)/24)+DATE(1970,1,1)</f>
        <v>42828.645914351851</v>
      </c>
    </row>
    <row r="3716" spans="1:20" ht="48" x14ac:dyDescent="0.2">
      <c r="A3716">
        <v>607</v>
      </c>
      <c r="B3716" s="9" t="s">
        <v>608</v>
      </c>
      <c r="C3716" s="3" t="s">
        <v>4717</v>
      </c>
      <c r="D3716" s="5">
        <v>250</v>
      </c>
      <c r="E3716" s="7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8270</v>
      </c>
      <c r="O3716">
        <f t="shared" si="244"/>
        <v>0</v>
      </c>
      <c r="P3716">
        <f t="shared" si="245"/>
        <v>0</v>
      </c>
      <c r="Q3716" s="11" t="s">
        <v>8308</v>
      </c>
      <c r="R3716" t="s">
        <v>8342</v>
      </c>
      <c r="S3716" s="15">
        <f t="shared" si="246"/>
        <v>42300.825648148151</v>
      </c>
      <c r="T3716" s="15">
        <f t="shared" si="247"/>
        <v>42330.867314814815</v>
      </c>
    </row>
    <row r="3717" spans="1:20" ht="48" x14ac:dyDescent="0.2">
      <c r="A3717">
        <v>4078</v>
      </c>
      <c r="B3717" s="9" t="s">
        <v>4074</v>
      </c>
      <c r="C3717" s="3" t="s">
        <v>8181</v>
      </c>
      <c r="D3717" s="5">
        <v>250</v>
      </c>
      <c r="E3717" s="7">
        <v>0</v>
      </c>
      <c r="F3717" t="s">
        <v>8220</v>
      </c>
      <c r="G3717" t="s">
        <v>8224</v>
      </c>
      <c r="H3717" t="s">
        <v>8246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8269</v>
      </c>
      <c r="O3717">
        <f t="shared" si="244"/>
        <v>0</v>
      </c>
      <c r="P3717">
        <f t="shared" si="245"/>
        <v>0</v>
      </c>
      <c r="Q3717" s="11" t="s">
        <v>8323</v>
      </c>
      <c r="R3717" t="s">
        <v>8326</v>
      </c>
      <c r="S3717" s="15">
        <f t="shared" si="246"/>
        <v>42732.787523148145</v>
      </c>
      <c r="T3717" s="15">
        <f t="shared" si="247"/>
        <v>42762.787523148145</v>
      </c>
    </row>
    <row r="3718" spans="1:20" ht="32" x14ac:dyDescent="0.2">
      <c r="A3718">
        <v>4100</v>
      </c>
      <c r="B3718" s="9" t="s">
        <v>4096</v>
      </c>
      <c r="C3718" s="3" t="s">
        <v>8203</v>
      </c>
      <c r="D3718" s="5">
        <v>270</v>
      </c>
      <c r="E3718" s="7">
        <v>0</v>
      </c>
      <c r="F3718" t="s">
        <v>8220</v>
      </c>
      <c r="G3718" t="s">
        <v>8223</v>
      </c>
      <c r="H3718" t="s">
        <v>8245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8269</v>
      </c>
      <c r="O3718">
        <f t="shared" si="244"/>
        <v>0</v>
      </c>
      <c r="P3718">
        <f t="shared" si="245"/>
        <v>0</v>
      </c>
      <c r="Q3718" s="11" t="s">
        <v>8323</v>
      </c>
      <c r="R3718" t="s">
        <v>8326</v>
      </c>
      <c r="S3718" s="15">
        <f t="shared" si="246"/>
        <v>41927.124884259261</v>
      </c>
      <c r="T3718" s="15">
        <f t="shared" si="247"/>
        <v>41937.124884259261</v>
      </c>
    </row>
    <row r="3719" spans="1:20" ht="48" x14ac:dyDescent="0.2">
      <c r="A3719">
        <v>1876</v>
      </c>
      <c r="B3719" s="9" t="s">
        <v>1877</v>
      </c>
      <c r="C3719" s="3" t="s">
        <v>5986</v>
      </c>
      <c r="D3719" s="5">
        <v>280</v>
      </c>
      <c r="E3719" s="7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8281</v>
      </c>
      <c r="O3719">
        <f t="shared" si="244"/>
        <v>0</v>
      </c>
      <c r="P3719">
        <f t="shared" si="245"/>
        <v>0</v>
      </c>
      <c r="Q3719" s="11" t="s">
        <v>8316</v>
      </c>
      <c r="R3719" t="s">
        <v>8344</v>
      </c>
      <c r="S3719" s="15">
        <f t="shared" si="246"/>
        <v>41776.284780092588</v>
      </c>
      <c r="T3719" s="15">
        <f t="shared" si="247"/>
        <v>41806.284780092588</v>
      </c>
    </row>
    <row r="3720" spans="1:20" ht="48" x14ac:dyDescent="0.2">
      <c r="A3720">
        <v>3054</v>
      </c>
      <c r="B3720" s="9" t="s">
        <v>3054</v>
      </c>
      <c r="C3720" s="3" t="s">
        <v>7164</v>
      </c>
      <c r="D3720" s="5">
        <v>300</v>
      </c>
      <c r="E3720" s="7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8301</v>
      </c>
      <c r="O3720">
        <f t="shared" si="244"/>
        <v>0</v>
      </c>
      <c r="P3720">
        <f t="shared" si="245"/>
        <v>0</v>
      </c>
      <c r="Q3720" s="11" t="s">
        <v>8323</v>
      </c>
      <c r="R3720" t="s">
        <v>8324</v>
      </c>
      <c r="S3720" s="15">
        <f t="shared" si="246"/>
        <v>42027.832800925928</v>
      </c>
      <c r="T3720" s="15">
        <f t="shared" si="247"/>
        <v>42065.044444444444</v>
      </c>
    </row>
    <row r="3721" spans="1:20" ht="48" x14ac:dyDescent="0.2">
      <c r="A3721">
        <v>4043</v>
      </c>
      <c r="B3721" s="9" t="s">
        <v>4039</v>
      </c>
      <c r="C3721" s="3" t="s">
        <v>8147</v>
      </c>
      <c r="D3721" s="5">
        <v>300</v>
      </c>
      <c r="E3721" s="7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>
        <f t="shared" si="244"/>
        <v>0</v>
      </c>
      <c r="P3721">
        <f t="shared" si="245"/>
        <v>0</v>
      </c>
      <c r="Q3721" s="11" t="s">
        <v>8323</v>
      </c>
      <c r="R3721" t="s">
        <v>8326</v>
      </c>
      <c r="S3721" s="15">
        <f t="shared" si="246"/>
        <v>41948.957465277781</v>
      </c>
      <c r="T3721" s="15">
        <f t="shared" si="247"/>
        <v>41963.957465277781</v>
      </c>
    </row>
    <row r="3722" spans="1:20" ht="48" x14ac:dyDescent="0.2">
      <c r="A3722">
        <v>441</v>
      </c>
      <c r="B3722" s="9" t="s">
        <v>442</v>
      </c>
      <c r="C3722" s="3" t="s">
        <v>4551</v>
      </c>
      <c r="D3722" s="5">
        <v>400</v>
      </c>
      <c r="E3722" s="7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8268</v>
      </c>
      <c r="O3722">
        <f t="shared" si="244"/>
        <v>0</v>
      </c>
      <c r="P3722">
        <f t="shared" si="245"/>
        <v>0</v>
      </c>
      <c r="Q3722" s="11" t="s">
        <v>8321</v>
      </c>
      <c r="R3722" t="s">
        <v>8339</v>
      </c>
      <c r="S3722" s="15">
        <f t="shared" si="246"/>
        <v>41550.793935185182</v>
      </c>
      <c r="T3722" s="15">
        <f t="shared" si="247"/>
        <v>41580.793935185182</v>
      </c>
    </row>
    <row r="3723" spans="1:20" ht="48" x14ac:dyDescent="0.2">
      <c r="A3723">
        <v>581</v>
      </c>
      <c r="B3723" s="9" t="s">
        <v>582</v>
      </c>
      <c r="C3723" s="3" t="s">
        <v>4691</v>
      </c>
      <c r="D3723" s="5">
        <v>400</v>
      </c>
      <c r="E3723" s="7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8270</v>
      </c>
      <c r="O3723">
        <f t="shared" si="244"/>
        <v>0</v>
      </c>
      <c r="P3723">
        <f t="shared" si="245"/>
        <v>0</v>
      </c>
      <c r="Q3723" s="11" t="s">
        <v>8308</v>
      </c>
      <c r="R3723" t="s">
        <v>8342</v>
      </c>
      <c r="S3723" s="15">
        <f t="shared" si="246"/>
        <v>42188.012777777782</v>
      </c>
      <c r="T3723" s="15">
        <f t="shared" si="247"/>
        <v>42218.012777777782</v>
      </c>
    </row>
    <row r="3724" spans="1:20" ht="48" x14ac:dyDescent="0.2">
      <c r="A3724">
        <v>618</v>
      </c>
      <c r="B3724" s="9" t="s">
        <v>619</v>
      </c>
      <c r="C3724" s="3" t="s">
        <v>4728</v>
      </c>
      <c r="D3724" s="5">
        <v>400</v>
      </c>
      <c r="E3724" s="7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8270</v>
      </c>
      <c r="O3724">
        <f t="shared" si="244"/>
        <v>0</v>
      </c>
      <c r="P3724">
        <f t="shared" si="245"/>
        <v>0</v>
      </c>
      <c r="Q3724" s="11" t="s">
        <v>8308</v>
      </c>
      <c r="R3724" t="s">
        <v>8342</v>
      </c>
      <c r="S3724" s="15">
        <f t="shared" si="246"/>
        <v>42317.810219907406</v>
      </c>
      <c r="T3724" s="15">
        <f t="shared" si="247"/>
        <v>42347.810219907406</v>
      </c>
    </row>
    <row r="3725" spans="1:20" ht="48" x14ac:dyDescent="0.2">
      <c r="A3725">
        <v>439</v>
      </c>
      <c r="B3725" s="9" t="s">
        <v>440</v>
      </c>
      <c r="C3725" s="3" t="s">
        <v>4549</v>
      </c>
      <c r="D3725" s="5">
        <v>450</v>
      </c>
      <c r="E3725" s="7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8268</v>
      </c>
      <c r="O3725">
        <f t="shared" si="244"/>
        <v>0</v>
      </c>
      <c r="P3725">
        <f t="shared" si="245"/>
        <v>0</v>
      </c>
      <c r="Q3725" s="11" t="s">
        <v>8321</v>
      </c>
      <c r="R3725" t="s">
        <v>8339</v>
      </c>
      <c r="S3725" s="15">
        <f t="shared" si="246"/>
        <v>41919.761782407404</v>
      </c>
      <c r="T3725" s="15">
        <f t="shared" si="247"/>
        <v>41929.761782407404</v>
      </c>
    </row>
    <row r="3726" spans="1:20" ht="48" x14ac:dyDescent="0.2">
      <c r="A3726">
        <v>929</v>
      </c>
      <c r="B3726" s="9" t="s">
        <v>930</v>
      </c>
      <c r="C3726" s="3" t="s">
        <v>5039</v>
      </c>
      <c r="D3726" s="5">
        <v>500</v>
      </c>
      <c r="E3726" s="7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8276</v>
      </c>
      <c r="O3726">
        <f t="shared" si="244"/>
        <v>0</v>
      </c>
      <c r="P3726">
        <f t="shared" si="245"/>
        <v>0</v>
      </c>
      <c r="Q3726" s="11" t="s">
        <v>8327</v>
      </c>
      <c r="R3726" t="s">
        <v>8350</v>
      </c>
      <c r="S3726" s="15">
        <f t="shared" si="246"/>
        <v>40978.238067129627</v>
      </c>
      <c r="T3726" s="15">
        <f t="shared" si="247"/>
        <v>41008.196400462963</v>
      </c>
    </row>
    <row r="3727" spans="1:20" ht="48" x14ac:dyDescent="0.2">
      <c r="A3727">
        <v>1051</v>
      </c>
      <c r="B3727" s="9" t="s">
        <v>1052</v>
      </c>
      <c r="C3727" s="3" t="s">
        <v>5161</v>
      </c>
      <c r="D3727" s="5">
        <v>500</v>
      </c>
      <c r="E3727" s="7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8279</v>
      </c>
      <c r="O3727">
        <f t="shared" si="244"/>
        <v>0</v>
      </c>
      <c r="P3727">
        <f t="shared" si="245"/>
        <v>0</v>
      </c>
      <c r="Q3727" s="11" t="s">
        <v>8346</v>
      </c>
      <c r="R3727" t="s">
        <v>8347</v>
      </c>
      <c r="S3727" s="15">
        <f t="shared" si="246"/>
        <v>41850.014178240745</v>
      </c>
      <c r="T3727" s="15">
        <f t="shared" si="247"/>
        <v>41878.014178240745</v>
      </c>
    </row>
    <row r="3728" spans="1:20" ht="16" x14ac:dyDescent="0.2">
      <c r="A3728">
        <v>1141</v>
      </c>
      <c r="B3728" s="9" t="s">
        <v>1142</v>
      </c>
      <c r="C3728" s="3" t="s">
        <v>5251</v>
      </c>
      <c r="D3728" s="5">
        <v>500</v>
      </c>
      <c r="E3728" s="7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8281</v>
      </c>
      <c r="O3728">
        <f t="shared" si="244"/>
        <v>0</v>
      </c>
      <c r="P3728">
        <f t="shared" si="245"/>
        <v>0</v>
      </c>
      <c r="Q3728" s="11" t="s">
        <v>8316</v>
      </c>
      <c r="R3728" t="s">
        <v>8344</v>
      </c>
      <c r="S3728" s="15">
        <f t="shared" si="246"/>
        <v>42164.699652777781</v>
      </c>
      <c r="T3728" s="15">
        <f t="shared" si="247"/>
        <v>42194.699652777781</v>
      </c>
    </row>
    <row r="3729" spans="1:20" ht="48" x14ac:dyDescent="0.2">
      <c r="A3729">
        <v>1599</v>
      </c>
      <c r="B3729" s="9" t="s">
        <v>1600</v>
      </c>
      <c r="C3729" s="3" t="s">
        <v>5709</v>
      </c>
      <c r="D3729" s="5">
        <v>500</v>
      </c>
      <c r="E3729" s="7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8289</v>
      </c>
      <c r="O3729">
        <f t="shared" si="244"/>
        <v>0</v>
      </c>
      <c r="P3729">
        <f t="shared" si="245"/>
        <v>0</v>
      </c>
      <c r="Q3729" s="11" t="s">
        <v>8313</v>
      </c>
      <c r="R3729" t="s">
        <v>8351</v>
      </c>
      <c r="S3729" s="15">
        <f t="shared" si="246"/>
        <v>42438.53907407407</v>
      </c>
      <c r="T3729" s="15">
        <f t="shared" si="247"/>
        <v>42468.497407407413</v>
      </c>
    </row>
    <row r="3730" spans="1:20" ht="48" x14ac:dyDescent="0.2">
      <c r="A3730">
        <v>3204</v>
      </c>
      <c r="B3730" s="9" t="s">
        <v>3204</v>
      </c>
      <c r="C3730" s="3" t="s">
        <v>7314</v>
      </c>
      <c r="D3730" s="5">
        <v>500</v>
      </c>
      <c r="E3730" s="7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8303</v>
      </c>
      <c r="O3730">
        <f t="shared" si="244"/>
        <v>0</v>
      </c>
      <c r="P3730">
        <f t="shared" si="245"/>
        <v>0</v>
      </c>
      <c r="Q3730" s="11" t="s">
        <v>8323</v>
      </c>
      <c r="R3730" t="s">
        <v>8335</v>
      </c>
      <c r="S3730" s="15">
        <f t="shared" si="246"/>
        <v>42172.686099537037</v>
      </c>
      <c r="T3730" s="15">
        <f t="shared" si="247"/>
        <v>42202.676388888889</v>
      </c>
    </row>
    <row r="3731" spans="1:20" ht="48" x14ac:dyDescent="0.2">
      <c r="A3731">
        <v>4051</v>
      </c>
      <c r="B3731" s="9" t="s">
        <v>4047</v>
      </c>
      <c r="C3731" s="3" t="s">
        <v>8155</v>
      </c>
      <c r="D3731" s="5">
        <v>500</v>
      </c>
      <c r="E3731" s="7">
        <v>0</v>
      </c>
      <c r="F3731" t="s">
        <v>8220</v>
      </c>
      <c r="G3731" t="s">
        <v>8223</v>
      </c>
      <c r="H3731" t="s">
        <v>8245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8269</v>
      </c>
      <c r="O3731">
        <f t="shared" si="244"/>
        <v>0</v>
      </c>
      <c r="P3731">
        <f t="shared" si="245"/>
        <v>0</v>
      </c>
      <c r="Q3731" s="11" t="s">
        <v>8323</v>
      </c>
      <c r="R3731" t="s">
        <v>8326</v>
      </c>
      <c r="S3731" s="15">
        <f t="shared" si="246"/>
        <v>41761.810150462967</v>
      </c>
      <c r="T3731" s="15">
        <f t="shared" si="247"/>
        <v>41768.286805555559</v>
      </c>
    </row>
    <row r="3732" spans="1:20" ht="48" x14ac:dyDescent="0.2">
      <c r="A3732">
        <v>4109</v>
      </c>
      <c r="B3732" s="9" t="s">
        <v>4105</v>
      </c>
      <c r="C3732" s="3" t="s">
        <v>8212</v>
      </c>
      <c r="D3732" s="5">
        <v>500</v>
      </c>
      <c r="E3732" s="7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8269</v>
      </c>
      <c r="O3732">
        <f t="shared" si="244"/>
        <v>0</v>
      </c>
      <c r="P3732">
        <f t="shared" si="245"/>
        <v>0</v>
      </c>
      <c r="Q3732" s="11" t="s">
        <v>8323</v>
      </c>
      <c r="R3732" t="s">
        <v>8326</v>
      </c>
      <c r="S3732" s="15">
        <f t="shared" si="246"/>
        <v>42307.539398148147</v>
      </c>
      <c r="T3732" s="15">
        <f t="shared" si="247"/>
        <v>42337.581064814818</v>
      </c>
    </row>
    <row r="3733" spans="1:20" ht="48" x14ac:dyDescent="0.2">
      <c r="A3733">
        <v>615</v>
      </c>
      <c r="B3733" s="9" t="s">
        <v>616</v>
      </c>
      <c r="C3733" s="3" t="s">
        <v>4725</v>
      </c>
      <c r="D3733" s="5">
        <v>515</v>
      </c>
      <c r="E3733" s="7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8270</v>
      </c>
      <c r="O3733">
        <f t="shared" si="244"/>
        <v>0</v>
      </c>
      <c r="P3733">
        <f t="shared" si="245"/>
        <v>0</v>
      </c>
      <c r="Q3733" s="11" t="s">
        <v>8308</v>
      </c>
      <c r="R3733" t="s">
        <v>8342</v>
      </c>
      <c r="S3733" s="15">
        <f t="shared" si="246"/>
        <v>42242.122210648144</v>
      </c>
      <c r="T3733" s="15">
        <f t="shared" si="247"/>
        <v>42272.122210648144</v>
      </c>
    </row>
    <row r="3734" spans="1:20" ht="32" x14ac:dyDescent="0.2">
      <c r="A3734">
        <v>1588</v>
      </c>
      <c r="B3734" s="9" t="s">
        <v>1589</v>
      </c>
      <c r="C3734" s="3" t="s">
        <v>5698</v>
      </c>
      <c r="D3734" s="5">
        <v>516</v>
      </c>
      <c r="E3734" s="7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8289</v>
      </c>
      <c r="O3734">
        <f t="shared" si="244"/>
        <v>0</v>
      </c>
      <c r="P3734">
        <f t="shared" si="245"/>
        <v>0</v>
      </c>
      <c r="Q3734" s="11" t="s">
        <v>8313</v>
      </c>
      <c r="R3734" t="s">
        <v>8351</v>
      </c>
      <c r="S3734" s="15">
        <f t="shared" si="246"/>
        <v>42005.24998842593</v>
      </c>
      <c r="T3734" s="15">
        <f t="shared" si="247"/>
        <v>42035.841666666667</v>
      </c>
    </row>
    <row r="3735" spans="1:20" ht="32" x14ac:dyDescent="0.2">
      <c r="A3735">
        <v>4061</v>
      </c>
      <c r="B3735" s="9" t="s">
        <v>4057</v>
      </c>
      <c r="C3735" s="3" t="s">
        <v>8165</v>
      </c>
      <c r="D3735" s="5">
        <v>525</v>
      </c>
      <c r="E3735" s="7">
        <v>0</v>
      </c>
      <c r="F3735" t="s">
        <v>8220</v>
      </c>
      <c r="G3735" t="s">
        <v>8223</v>
      </c>
      <c r="H3735" t="s">
        <v>8245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8269</v>
      </c>
      <c r="O3735">
        <f t="shared" si="244"/>
        <v>0</v>
      </c>
      <c r="P3735">
        <f t="shared" si="245"/>
        <v>0</v>
      </c>
      <c r="Q3735" s="11" t="s">
        <v>8323</v>
      </c>
      <c r="R3735" t="s">
        <v>8326</v>
      </c>
      <c r="S3735" s="15">
        <f t="shared" si="246"/>
        <v>42421.141469907408</v>
      </c>
      <c r="T3735" s="15">
        <f t="shared" si="247"/>
        <v>42481.099803240737</v>
      </c>
    </row>
    <row r="3736" spans="1:20" ht="48" x14ac:dyDescent="0.2">
      <c r="A3736">
        <v>461</v>
      </c>
      <c r="B3736" s="9" t="s">
        <v>462</v>
      </c>
      <c r="C3736" s="3" t="s">
        <v>4571</v>
      </c>
      <c r="D3736" s="5">
        <v>550</v>
      </c>
      <c r="E3736" s="7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8268</v>
      </c>
      <c r="O3736">
        <f t="shared" si="244"/>
        <v>0</v>
      </c>
      <c r="P3736">
        <f t="shared" si="245"/>
        <v>0</v>
      </c>
      <c r="Q3736" s="11" t="s">
        <v>8321</v>
      </c>
      <c r="R3736" t="s">
        <v>8339</v>
      </c>
      <c r="S3736" s="15">
        <f t="shared" si="246"/>
        <v>41407.84684027778</v>
      </c>
      <c r="T3736" s="15">
        <f t="shared" si="247"/>
        <v>41427.84684027778</v>
      </c>
    </row>
    <row r="3737" spans="1:20" ht="16" x14ac:dyDescent="0.2">
      <c r="A3737">
        <v>1084</v>
      </c>
      <c r="B3737" s="9" t="s">
        <v>1085</v>
      </c>
      <c r="C3737" s="3" t="s">
        <v>5194</v>
      </c>
      <c r="D3737" s="5">
        <v>550</v>
      </c>
      <c r="E3737" s="7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8280</v>
      </c>
      <c r="O3737">
        <f t="shared" si="244"/>
        <v>0</v>
      </c>
      <c r="P3737">
        <f t="shared" si="245"/>
        <v>0</v>
      </c>
      <c r="Q3737" s="11" t="s">
        <v>8316</v>
      </c>
      <c r="R3737" t="s">
        <v>8334</v>
      </c>
      <c r="S3737" s="15">
        <f t="shared" si="246"/>
        <v>41829.912083333329</v>
      </c>
      <c r="T3737" s="15">
        <f t="shared" si="247"/>
        <v>41859.912083333329</v>
      </c>
    </row>
    <row r="3738" spans="1:20" ht="48" x14ac:dyDescent="0.2">
      <c r="A3738">
        <v>4012</v>
      </c>
      <c r="B3738" s="9" t="s">
        <v>4008</v>
      </c>
      <c r="C3738" s="3" t="s">
        <v>8117</v>
      </c>
      <c r="D3738" s="5">
        <v>575</v>
      </c>
      <c r="E3738" s="7">
        <v>0</v>
      </c>
      <c r="F3738" t="s">
        <v>8220</v>
      </c>
      <c r="G3738" t="s">
        <v>8224</v>
      </c>
      <c r="H3738" t="s">
        <v>8246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8269</v>
      </c>
      <c r="O3738">
        <f t="shared" si="244"/>
        <v>0</v>
      </c>
      <c r="P3738">
        <f t="shared" si="245"/>
        <v>0</v>
      </c>
      <c r="Q3738" s="11" t="s">
        <v>8323</v>
      </c>
      <c r="R3738" t="s">
        <v>8326</v>
      </c>
      <c r="S3738" s="15">
        <f t="shared" si="246"/>
        <v>42096.544548611113</v>
      </c>
      <c r="T3738" s="15">
        <f t="shared" si="247"/>
        <v>42126.544548611113</v>
      </c>
    </row>
    <row r="3739" spans="1:20" ht="48" x14ac:dyDescent="0.2">
      <c r="A3739">
        <v>130</v>
      </c>
      <c r="B3739" s="9" t="s">
        <v>132</v>
      </c>
      <c r="C3739" s="3" t="s">
        <v>4241</v>
      </c>
      <c r="D3739" s="5">
        <v>600</v>
      </c>
      <c r="E3739" s="7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8265</v>
      </c>
      <c r="O3739">
        <f t="shared" si="244"/>
        <v>0</v>
      </c>
      <c r="P3739">
        <f t="shared" si="245"/>
        <v>0</v>
      </c>
      <c r="Q3739" s="11" t="s">
        <v>8321</v>
      </c>
      <c r="R3739" t="s">
        <v>8337</v>
      </c>
      <c r="S3739" s="15">
        <f t="shared" si="246"/>
        <v>41778.915416666663</v>
      </c>
      <c r="T3739" s="15">
        <f t="shared" si="247"/>
        <v>41806.844444444447</v>
      </c>
    </row>
    <row r="3740" spans="1:20" ht="48" x14ac:dyDescent="0.2">
      <c r="A3740">
        <v>4101</v>
      </c>
      <c r="B3740" s="9" t="s">
        <v>4097</v>
      </c>
      <c r="C3740" s="3" t="s">
        <v>8204</v>
      </c>
      <c r="D3740" s="5">
        <v>600</v>
      </c>
      <c r="E3740" s="7">
        <v>0</v>
      </c>
      <c r="F3740" t="s">
        <v>8220</v>
      </c>
      <c r="G3740" t="s">
        <v>8223</v>
      </c>
      <c r="H3740" t="s">
        <v>8245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8269</v>
      </c>
      <c r="O3740">
        <f t="shared" si="244"/>
        <v>0</v>
      </c>
      <c r="P3740">
        <f t="shared" si="245"/>
        <v>0</v>
      </c>
      <c r="Q3740" s="11" t="s">
        <v>8323</v>
      </c>
      <c r="R3740" t="s">
        <v>8326</v>
      </c>
      <c r="S3740" s="15">
        <f t="shared" si="246"/>
        <v>42730.903726851851</v>
      </c>
      <c r="T3740" s="15">
        <f t="shared" si="247"/>
        <v>42760.903726851851</v>
      </c>
    </row>
    <row r="3741" spans="1:20" ht="48" x14ac:dyDescent="0.2">
      <c r="A3741">
        <v>3874</v>
      </c>
      <c r="B3741" s="9" t="s">
        <v>3871</v>
      </c>
      <c r="C3741" s="3" t="s">
        <v>7983</v>
      </c>
      <c r="D3741" s="5">
        <v>620</v>
      </c>
      <c r="E3741" s="7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8303</v>
      </c>
      <c r="O3741">
        <f t="shared" si="244"/>
        <v>0</v>
      </c>
      <c r="P3741">
        <f t="shared" si="245"/>
        <v>0</v>
      </c>
      <c r="Q3741" s="11" t="s">
        <v>8323</v>
      </c>
      <c r="R3741" t="s">
        <v>8335</v>
      </c>
      <c r="S3741" s="15">
        <f t="shared" si="246"/>
        <v>42007.016458333332</v>
      </c>
      <c r="T3741" s="15">
        <f t="shared" si="247"/>
        <v>42028.041666666672</v>
      </c>
    </row>
    <row r="3742" spans="1:20" ht="48" x14ac:dyDescent="0.2">
      <c r="A3742">
        <v>3975</v>
      </c>
      <c r="B3742" s="9" t="s">
        <v>3972</v>
      </c>
      <c r="C3742" s="3" t="s">
        <v>8082</v>
      </c>
      <c r="D3742" s="5">
        <v>678</v>
      </c>
      <c r="E3742" s="7">
        <v>0</v>
      </c>
      <c r="F3742" t="s">
        <v>8220</v>
      </c>
      <c r="G3742" t="s">
        <v>8223</v>
      </c>
      <c r="H3742" t="s">
        <v>8245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8269</v>
      </c>
      <c r="O3742">
        <f t="shared" si="244"/>
        <v>0</v>
      </c>
      <c r="P3742">
        <f t="shared" si="245"/>
        <v>0</v>
      </c>
      <c r="Q3742" s="11" t="s">
        <v>8323</v>
      </c>
      <c r="R3742" t="s">
        <v>8326</v>
      </c>
      <c r="S3742" s="15">
        <f t="shared" si="246"/>
        <v>42534.866875</v>
      </c>
      <c r="T3742" s="15">
        <f t="shared" si="247"/>
        <v>42564.866875</v>
      </c>
    </row>
    <row r="3743" spans="1:20" ht="64" x14ac:dyDescent="0.2">
      <c r="A3743">
        <v>3143</v>
      </c>
      <c r="B3743" s="9" t="s">
        <v>3143</v>
      </c>
      <c r="C3743" s="3" t="s">
        <v>7253</v>
      </c>
      <c r="D3743" s="5">
        <v>700</v>
      </c>
      <c r="E3743" s="7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8269</v>
      </c>
      <c r="O3743">
        <f t="shared" si="244"/>
        <v>0</v>
      </c>
      <c r="P3743">
        <f t="shared" si="245"/>
        <v>0</v>
      </c>
      <c r="Q3743" s="11" t="s">
        <v>8323</v>
      </c>
      <c r="R3743" t="s">
        <v>8326</v>
      </c>
      <c r="S3743" s="15">
        <f t="shared" si="246"/>
        <v>42808.358287037037</v>
      </c>
      <c r="T3743" s="15">
        <f t="shared" si="247"/>
        <v>42834.358287037037</v>
      </c>
    </row>
    <row r="3744" spans="1:20" ht="48" x14ac:dyDescent="0.2">
      <c r="A3744">
        <v>4076</v>
      </c>
      <c r="B3744" s="9" t="s">
        <v>4072</v>
      </c>
      <c r="C3744" s="3" t="s">
        <v>8179</v>
      </c>
      <c r="D3744" s="5">
        <v>700</v>
      </c>
      <c r="E3744" s="7">
        <v>0</v>
      </c>
      <c r="F3744" t="s">
        <v>8220</v>
      </c>
      <c r="G3744" t="s">
        <v>8223</v>
      </c>
      <c r="H3744" t="s">
        <v>8245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8269</v>
      </c>
      <c r="O3744">
        <f t="shared" si="244"/>
        <v>0</v>
      </c>
      <c r="P3744">
        <f t="shared" si="245"/>
        <v>0</v>
      </c>
      <c r="Q3744" s="11" t="s">
        <v>8323</v>
      </c>
      <c r="R3744" t="s">
        <v>8326</v>
      </c>
      <c r="S3744" s="15">
        <f t="shared" si="246"/>
        <v>41905.795706018522</v>
      </c>
      <c r="T3744" s="15">
        <f t="shared" si="247"/>
        <v>41933.82708333333</v>
      </c>
    </row>
    <row r="3745" spans="1:20" ht="48" x14ac:dyDescent="0.2">
      <c r="A3745">
        <v>558</v>
      </c>
      <c r="B3745" s="9" t="s">
        <v>559</v>
      </c>
      <c r="C3745" s="3" t="s">
        <v>4668</v>
      </c>
      <c r="D3745" s="5">
        <v>750</v>
      </c>
      <c r="E3745" s="7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8270</v>
      </c>
      <c r="O3745">
        <f t="shared" si="244"/>
        <v>0</v>
      </c>
      <c r="P3745">
        <f t="shared" si="245"/>
        <v>0</v>
      </c>
      <c r="Q3745" s="11" t="s">
        <v>8308</v>
      </c>
      <c r="R3745" t="s">
        <v>8342</v>
      </c>
      <c r="S3745" s="15">
        <f t="shared" si="246"/>
        <v>42057.883159722223</v>
      </c>
      <c r="T3745" s="15">
        <f t="shared" si="247"/>
        <v>42087.841493055559</v>
      </c>
    </row>
    <row r="3746" spans="1:20" ht="48" x14ac:dyDescent="0.2">
      <c r="A3746">
        <v>1555</v>
      </c>
      <c r="B3746" s="9" t="s">
        <v>1556</v>
      </c>
      <c r="C3746" s="3" t="s">
        <v>5665</v>
      </c>
      <c r="D3746" s="5">
        <v>750</v>
      </c>
      <c r="E3746" s="7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8287</v>
      </c>
      <c r="O3746">
        <f t="shared" si="244"/>
        <v>0</v>
      </c>
      <c r="P3746">
        <f t="shared" si="245"/>
        <v>0</v>
      </c>
      <c r="Q3746" s="11" t="s">
        <v>8313</v>
      </c>
      <c r="R3746" t="s">
        <v>8355</v>
      </c>
      <c r="S3746" s="15">
        <f t="shared" si="246"/>
        <v>42241.613796296297</v>
      </c>
      <c r="T3746" s="15">
        <f t="shared" si="247"/>
        <v>42264.708333333328</v>
      </c>
    </row>
    <row r="3747" spans="1:20" ht="48" x14ac:dyDescent="0.2">
      <c r="A3747">
        <v>947</v>
      </c>
      <c r="B3747" s="9" t="s">
        <v>948</v>
      </c>
      <c r="C3747" s="3" t="s">
        <v>5057</v>
      </c>
      <c r="D3747" s="5">
        <v>850</v>
      </c>
      <c r="E3747" s="7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>
        <f t="shared" si="244"/>
        <v>0</v>
      </c>
      <c r="P3747">
        <f t="shared" si="245"/>
        <v>0</v>
      </c>
      <c r="Q3747" s="11" t="s">
        <v>8308</v>
      </c>
      <c r="R3747" t="s">
        <v>8310</v>
      </c>
      <c r="S3747" s="15">
        <f t="shared" si="246"/>
        <v>42491.781319444446</v>
      </c>
      <c r="T3747" s="15">
        <f t="shared" si="247"/>
        <v>42551.781319444446</v>
      </c>
    </row>
    <row r="3748" spans="1:20" ht="48" x14ac:dyDescent="0.2">
      <c r="A3748">
        <v>1446</v>
      </c>
      <c r="B3748" s="9" t="s">
        <v>1447</v>
      </c>
      <c r="C3748" s="3" t="s">
        <v>5556</v>
      </c>
      <c r="D3748" s="5">
        <v>900</v>
      </c>
      <c r="E3748" s="7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8285</v>
      </c>
      <c r="O3748">
        <f t="shared" si="244"/>
        <v>0</v>
      </c>
      <c r="P3748">
        <f t="shared" si="245"/>
        <v>0</v>
      </c>
      <c r="Q3748" s="11" t="s">
        <v>8311</v>
      </c>
      <c r="R3748" t="s">
        <v>8348</v>
      </c>
      <c r="S3748" s="15">
        <f t="shared" si="246"/>
        <v>42461.447662037041</v>
      </c>
      <c r="T3748" s="15">
        <f t="shared" si="247"/>
        <v>42481.447662037041</v>
      </c>
    </row>
    <row r="3749" spans="1:20" ht="48" x14ac:dyDescent="0.2">
      <c r="A3749">
        <v>182</v>
      </c>
      <c r="B3749" s="9" t="s">
        <v>184</v>
      </c>
      <c r="C3749" s="3" t="s">
        <v>4292</v>
      </c>
      <c r="D3749" s="5">
        <v>1000</v>
      </c>
      <c r="E3749" s="7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8266</v>
      </c>
      <c r="O3749">
        <f t="shared" si="244"/>
        <v>0</v>
      </c>
      <c r="P3749">
        <f t="shared" si="245"/>
        <v>0</v>
      </c>
      <c r="Q3749" s="11" t="s">
        <v>8321</v>
      </c>
      <c r="R3749" t="s">
        <v>8325</v>
      </c>
      <c r="S3749" s="15">
        <f t="shared" si="246"/>
        <v>42712.011944444443</v>
      </c>
      <c r="T3749" s="15">
        <f t="shared" si="247"/>
        <v>42742.011944444443</v>
      </c>
    </row>
    <row r="3750" spans="1:20" ht="48" x14ac:dyDescent="0.2">
      <c r="A3750">
        <v>193</v>
      </c>
      <c r="B3750" s="9" t="s">
        <v>195</v>
      </c>
      <c r="C3750" s="3" t="s">
        <v>4303</v>
      </c>
      <c r="D3750" s="5">
        <v>1000</v>
      </c>
      <c r="E3750" s="7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8266</v>
      </c>
      <c r="O3750">
        <f t="shared" si="244"/>
        <v>0</v>
      </c>
      <c r="P3750">
        <f t="shared" si="245"/>
        <v>0</v>
      </c>
      <c r="Q3750" s="11" t="s">
        <v>8321</v>
      </c>
      <c r="R3750" t="s">
        <v>8325</v>
      </c>
      <c r="S3750" s="15">
        <f t="shared" si="246"/>
        <v>41911.934791666667</v>
      </c>
      <c r="T3750" s="15">
        <f t="shared" si="247"/>
        <v>41971.976458333331</v>
      </c>
    </row>
    <row r="3751" spans="1:20" ht="48" x14ac:dyDescent="0.2">
      <c r="A3751">
        <v>436</v>
      </c>
      <c r="B3751" s="9" t="s">
        <v>437</v>
      </c>
      <c r="C3751" s="3" t="s">
        <v>4546</v>
      </c>
      <c r="D3751" s="5">
        <v>1000</v>
      </c>
      <c r="E3751" s="7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8268</v>
      </c>
      <c r="O3751">
        <f t="shared" si="244"/>
        <v>0</v>
      </c>
      <c r="P3751">
        <f t="shared" si="245"/>
        <v>0</v>
      </c>
      <c r="Q3751" s="11" t="s">
        <v>8321</v>
      </c>
      <c r="R3751" t="s">
        <v>8339</v>
      </c>
      <c r="S3751" s="15">
        <f t="shared" si="246"/>
        <v>41456.36241898148</v>
      </c>
      <c r="T3751" s="15">
        <f t="shared" si="247"/>
        <v>41486.36241898148</v>
      </c>
    </row>
    <row r="3752" spans="1:20" ht="16" x14ac:dyDescent="0.2">
      <c r="A3752">
        <v>490</v>
      </c>
      <c r="B3752" s="9" t="s">
        <v>491</v>
      </c>
      <c r="C3752" s="3" t="s">
        <v>4600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8268</v>
      </c>
      <c r="O3752">
        <f t="shared" si="244"/>
        <v>0</v>
      </c>
      <c r="P3752">
        <f t="shared" si="245"/>
        <v>0</v>
      </c>
      <c r="Q3752" s="11" t="s">
        <v>8321</v>
      </c>
      <c r="R3752" t="s">
        <v>8339</v>
      </c>
      <c r="S3752" s="15">
        <f t="shared" si="246"/>
        <v>41113.968576388892</v>
      </c>
      <c r="T3752" s="15">
        <f t="shared" si="247"/>
        <v>41143.968576388892</v>
      </c>
    </row>
    <row r="3753" spans="1:20" ht="48" x14ac:dyDescent="0.2">
      <c r="A3753">
        <v>887</v>
      </c>
      <c r="B3753" s="9" t="s">
        <v>888</v>
      </c>
      <c r="C3753" s="3" t="s">
        <v>4997</v>
      </c>
      <c r="D3753" s="5">
        <v>1000</v>
      </c>
      <c r="E3753" s="7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8277</v>
      </c>
      <c r="O3753">
        <f t="shared" si="244"/>
        <v>0</v>
      </c>
      <c r="P3753">
        <f t="shared" si="245"/>
        <v>0</v>
      </c>
      <c r="Q3753" s="11" t="s">
        <v>8327</v>
      </c>
      <c r="R3753" t="s">
        <v>8328</v>
      </c>
      <c r="S3753" s="15">
        <f t="shared" si="246"/>
        <v>41026.958969907406</v>
      </c>
      <c r="T3753" s="15">
        <f t="shared" si="247"/>
        <v>41056.958969907406</v>
      </c>
    </row>
    <row r="3754" spans="1:20" ht="48" x14ac:dyDescent="0.2">
      <c r="A3754">
        <v>1063</v>
      </c>
      <c r="B3754" s="9" t="s">
        <v>1064</v>
      </c>
      <c r="C3754" s="3" t="s">
        <v>5173</v>
      </c>
      <c r="D3754" s="5">
        <v>1000</v>
      </c>
      <c r="E3754" s="7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8279</v>
      </c>
      <c r="O3754">
        <f t="shared" si="244"/>
        <v>0</v>
      </c>
      <c r="P3754">
        <f t="shared" si="245"/>
        <v>0</v>
      </c>
      <c r="Q3754" s="11" t="s">
        <v>8346</v>
      </c>
      <c r="R3754" t="s">
        <v>8347</v>
      </c>
      <c r="S3754" s="15">
        <f t="shared" si="246"/>
        <v>42583.030810185184</v>
      </c>
      <c r="T3754" s="15">
        <f t="shared" si="247"/>
        <v>42613.030810185184</v>
      </c>
    </row>
    <row r="3755" spans="1:20" ht="48" x14ac:dyDescent="0.2">
      <c r="A3755">
        <v>1426</v>
      </c>
      <c r="B3755" s="9" t="s">
        <v>1427</v>
      </c>
      <c r="C3755" s="3" t="s">
        <v>5536</v>
      </c>
      <c r="D3755" s="5">
        <v>1000</v>
      </c>
      <c r="E3755" s="7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8285</v>
      </c>
      <c r="O3755">
        <f t="shared" si="244"/>
        <v>0</v>
      </c>
      <c r="P3755">
        <f t="shared" si="245"/>
        <v>0</v>
      </c>
      <c r="Q3755" s="11" t="s">
        <v>8311</v>
      </c>
      <c r="R3755" t="s">
        <v>8348</v>
      </c>
      <c r="S3755" s="15">
        <f t="shared" si="246"/>
        <v>42180.390277777777</v>
      </c>
      <c r="T3755" s="15">
        <f t="shared" si="247"/>
        <v>42240.390277777777</v>
      </c>
    </row>
    <row r="3756" spans="1:20" ht="48" x14ac:dyDescent="0.2">
      <c r="A3756">
        <v>1544</v>
      </c>
      <c r="B3756" s="9" t="s">
        <v>1545</v>
      </c>
      <c r="C3756" s="3" t="s">
        <v>5654</v>
      </c>
      <c r="D3756" s="5">
        <v>1000</v>
      </c>
      <c r="E3756" s="7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8287</v>
      </c>
      <c r="O3756">
        <f t="shared" si="244"/>
        <v>0</v>
      </c>
      <c r="P3756">
        <f t="shared" si="245"/>
        <v>0</v>
      </c>
      <c r="Q3756" s="11" t="s">
        <v>8313</v>
      </c>
      <c r="R3756" t="s">
        <v>8355</v>
      </c>
      <c r="S3756" s="15">
        <f t="shared" si="246"/>
        <v>42053.051203703704</v>
      </c>
      <c r="T3756" s="15">
        <f t="shared" si="247"/>
        <v>42095.012499999997</v>
      </c>
    </row>
    <row r="3757" spans="1:20" ht="32" x14ac:dyDescent="0.2">
      <c r="A3757">
        <v>1731</v>
      </c>
      <c r="B3757" s="9" t="s">
        <v>1732</v>
      </c>
      <c r="C3757" s="3" t="s">
        <v>5841</v>
      </c>
      <c r="D3757" s="5">
        <v>1000</v>
      </c>
      <c r="E3757" s="7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8291</v>
      </c>
      <c r="O3757">
        <f t="shared" si="244"/>
        <v>0</v>
      </c>
      <c r="P3757">
        <f t="shared" si="245"/>
        <v>0</v>
      </c>
      <c r="Q3757" s="11" t="s">
        <v>8327</v>
      </c>
      <c r="R3757" t="s">
        <v>8330</v>
      </c>
      <c r="S3757" s="15">
        <f t="shared" si="246"/>
        <v>42152.906851851847</v>
      </c>
      <c r="T3757" s="15">
        <f t="shared" si="247"/>
        <v>42166.625</v>
      </c>
    </row>
    <row r="3758" spans="1:20" ht="48" x14ac:dyDescent="0.2">
      <c r="A3758">
        <v>2353</v>
      </c>
      <c r="B3758" s="9" t="s">
        <v>2354</v>
      </c>
      <c r="C3758" s="3" t="s">
        <v>6463</v>
      </c>
      <c r="D3758" s="5">
        <v>1000</v>
      </c>
      <c r="E3758" s="7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8270</v>
      </c>
      <c r="O3758">
        <f t="shared" si="244"/>
        <v>0</v>
      </c>
      <c r="P3758">
        <f t="shared" si="245"/>
        <v>0</v>
      </c>
      <c r="Q3758" s="11" t="s">
        <v>8308</v>
      </c>
      <c r="R3758" t="s">
        <v>8342</v>
      </c>
      <c r="S3758" s="15">
        <f t="shared" si="246"/>
        <v>42103.676180555558</v>
      </c>
      <c r="T3758" s="15">
        <f t="shared" si="247"/>
        <v>42115.676180555558</v>
      </c>
    </row>
    <row r="3759" spans="1:20" ht="48" x14ac:dyDescent="0.2">
      <c r="A3759">
        <v>2365</v>
      </c>
      <c r="B3759" s="9" t="s">
        <v>2366</v>
      </c>
      <c r="C3759" s="3" t="s">
        <v>6475</v>
      </c>
      <c r="D3759" s="5">
        <v>1000</v>
      </c>
      <c r="E3759" s="7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8270</v>
      </c>
      <c r="O3759">
        <f t="shared" si="244"/>
        <v>0</v>
      </c>
      <c r="P3759">
        <f t="shared" si="245"/>
        <v>0</v>
      </c>
      <c r="Q3759" s="11" t="s">
        <v>8308</v>
      </c>
      <c r="R3759" t="s">
        <v>8342</v>
      </c>
      <c r="S3759" s="15">
        <f t="shared" si="246"/>
        <v>42346.736400462964</v>
      </c>
      <c r="T3759" s="15">
        <f t="shared" si="247"/>
        <v>42386.958333333328</v>
      </c>
    </row>
    <row r="3760" spans="1:20" ht="48" x14ac:dyDescent="0.2">
      <c r="A3760">
        <v>2417</v>
      </c>
      <c r="B3760" s="9" t="s">
        <v>2418</v>
      </c>
      <c r="C3760" s="3" t="s">
        <v>6527</v>
      </c>
      <c r="D3760" s="5">
        <v>1000</v>
      </c>
      <c r="E3760" s="7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8282</v>
      </c>
      <c r="O3760">
        <f t="shared" si="244"/>
        <v>0</v>
      </c>
      <c r="P3760">
        <f t="shared" si="245"/>
        <v>0</v>
      </c>
      <c r="Q3760" s="11" t="s">
        <v>8319</v>
      </c>
      <c r="R3760" t="s">
        <v>8345</v>
      </c>
      <c r="S3760" s="15">
        <f t="shared" si="246"/>
        <v>41831.884108796294</v>
      </c>
      <c r="T3760" s="15">
        <f t="shared" si="247"/>
        <v>41861.884108796294</v>
      </c>
    </row>
    <row r="3761" spans="1:20" ht="48" x14ac:dyDescent="0.2">
      <c r="A3761">
        <v>2858</v>
      </c>
      <c r="B3761" s="9" t="s">
        <v>2858</v>
      </c>
      <c r="C3761" s="3" t="s">
        <v>6968</v>
      </c>
      <c r="D3761" s="5">
        <v>1000</v>
      </c>
      <c r="E3761" s="7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8269</v>
      </c>
      <c r="O3761">
        <f t="shared" si="244"/>
        <v>0</v>
      </c>
      <c r="P3761">
        <f t="shared" si="245"/>
        <v>0</v>
      </c>
      <c r="Q3761" s="11" t="s">
        <v>8323</v>
      </c>
      <c r="R3761" t="s">
        <v>8326</v>
      </c>
      <c r="S3761" s="15">
        <f t="shared" si="246"/>
        <v>41954.545081018514</v>
      </c>
      <c r="T3761" s="15">
        <f t="shared" si="247"/>
        <v>41978.477777777778</v>
      </c>
    </row>
    <row r="3762" spans="1:20" ht="48" x14ac:dyDescent="0.2">
      <c r="A3762">
        <v>3892</v>
      </c>
      <c r="B3762" s="9" t="s">
        <v>3889</v>
      </c>
      <c r="C3762" s="3" t="s">
        <v>8000</v>
      </c>
      <c r="D3762" s="5">
        <v>1000</v>
      </c>
      <c r="E3762" s="7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>
        <f t="shared" si="244"/>
        <v>0</v>
      </c>
      <c r="P3762">
        <f t="shared" si="245"/>
        <v>0</v>
      </c>
      <c r="Q3762" s="11" t="s">
        <v>8323</v>
      </c>
      <c r="R3762" t="s">
        <v>8326</v>
      </c>
      <c r="S3762" s="15">
        <f t="shared" si="246"/>
        <v>41867.652280092596</v>
      </c>
      <c r="T3762" s="15">
        <f t="shared" si="247"/>
        <v>41875.291666666664</v>
      </c>
    </row>
    <row r="3763" spans="1:20" ht="16" x14ac:dyDescent="0.2">
      <c r="A3763">
        <v>1059</v>
      </c>
      <c r="B3763" s="9" t="s">
        <v>1060</v>
      </c>
      <c r="C3763" s="3" t="s">
        <v>5169</v>
      </c>
      <c r="D3763" s="5">
        <v>1100</v>
      </c>
      <c r="E3763" s="7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8279</v>
      </c>
      <c r="O3763">
        <f t="shared" si="244"/>
        <v>0</v>
      </c>
      <c r="P3763">
        <f t="shared" si="245"/>
        <v>0</v>
      </c>
      <c r="Q3763" s="11" t="s">
        <v>8346</v>
      </c>
      <c r="R3763" t="s">
        <v>8347</v>
      </c>
      <c r="S3763" s="15">
        <f t="shared" si="246"/>
        <v>42046.79</v>
      </c>
      <c r="T3763" s="15">
        <f t="shared" si="247"/>
        <v>42076.748333333337</v>
      </c>
    </row>
    <row r="3764" spans="1:20" ht="48" x14ac:dyDescent="0.2">
      <c r="A3764">
        <v>1087</v>
      </c>
      <c r="B3764" s="9" t="s">
        <v>1088</v>
      </c>
      <c r="C3764" s="3" t="s">
        <v>5197</v>
      </c>
      <c r="D3764" s="5">
        <v>1100</v>
      </c>
      <c r="E3764" s="7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8280</v>
      </c>
      <c r="O3764">
        <f t="shared" si="244"/>
        <v>0</v>
      </c>
      <c r="P3764">
        <f t="shared" si="245"/>
        <v>0</v>
      </c>
      <c r="Q3764" s="11" t="s">
        <v>8316</v>
      </c>
      <c r="R3764" t="s">
        <v>8334</v>
      </c>
      <c r="S3764" s="15">
        <f t="shared" si="246"/>
        <v>41775.713969907411</v>
      </c>
      <c r="T3764" s="15">
        <f t="shared" si="247"/>
        <v>41805.713969907411</v>
      </c>
    </row>
    <row r="3765" spans="1:20" ht="48" x14ac:dyDescent="0.2">
      <c r="A3765">
        <v>173</v>
      </c>
      <c r="B3765" s="9" t="s">
        <v>175</v>
      </c>
      <c r="C3765" s="3" t="s">
        <v>4283</v>
      </c>
      <c r="D3765" s="5">
        <v>1110</v>
      </c>
      <c r="E3765" s="7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8266</v>
      </c>
      <c r="O3765">
        <f t="shared" si="244"/>
        <v>0</v>
      </c>
      <c r="P3765">
        <f t="shared" si="245"/>
        <v>0</v>
      </c>
      <c r="Q3765" s="11" t="s">
        <v>8321</v>
      </c>
      <c r="R3765" t="s">
        <v>8325</v>
      </c>
      <c r="S3765" s="15">
        <f t="shared" si="246"/>
        <v>42033.573009259257</v>
      </c>
      <c r="T3765" s="15">
        <f t="shared" si="247"/>
        <v>42063.573009259257</v>
      </c>
    </row>
    <row r="3766" spans="1:20" ht="48" x14ac:dyDescent="0.2">
      <c r="A3766">
        <v>2512</v>
      </c>
      <c r="B3766" s="9" t="s">
        <v>2512</v>
      </c>
      <c r="C3766" s="3" t="s">
        <v>6622</v>
      </c>
      <c r="D3766" s="5">
        <v>1150</v>
      </c>
      <c r="E3766" s="7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8297</v>
      </c>
      <c r="O3766">
        <f t="shared" si="244"/>
        <v>0</v>
      </c>
      <c r="P3766">
        <f t="shared" si="245"/>
        <v>0</v>
      </c>
      <c r="Q3766" s="11" t="s">
        <v>8319</v>
      </c>
      <c r="R3766" t="s">
        <v>8357</v>
      </c>
      <c r="S3766" s="15">
        <f t="shared" si="246"/>
        <v>41971.876863425925</v>
      </c>
      <c r="T3766" s="15">
        <f t="shared" si="247"/>
        <v>41986.876863425925</v>
      </c>
    </row>
    <row r="3767" spans="1:20" ht="16" x14ac:dyDescent="0.2">
      <c r="A3767">
        <v>131</v>
      </c>
      <c r="B3767" s="9" t="s">
        <v>133</v>
      </c>
      <c r="C3767" s="3" t="s">
        <v>4242</v>
      </c>
      <c r="D3767" s="5">
        <v>1200</v>
      </c>
      <c r="E3767" s="7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8265</v>
      </c>
      <c r="O3767">
        <f t="shared" si="244"/>
        <v>0</v>
      </c>
      <c r="P3767">
        <f t="shared" si="245"/>
        <v>0</v>
      </c>
      <c r="Q3767" s="11" t="s">
        <v>8321</v>
      </c>
      <c r="R3767" t="s">
        <v>8337</v>
      </c>
      <c r="S3767" s="15">
        <f t="shared" si="246"/>
        <v>42541.837511574078</v>
      </c>
      <c r="T3767" s="15">
        <f t="shared" si="247"/>
        <v>42557</v>
      </c>
    </row>
    <row r="3768" spans="1:20" ht="32" x14ac:dyDescent="0.2">
      <c r="A3768">
        <v>710</v>
      </c>
      <c r="B3768" s="9" t="s">
        <v>711</v>
      </c>
      <c r="C3768" s="3" t="s">
        <v>4820</v>
      </c>
      <c r="D3768" s="5">
        <v>1200</v>
      </c>
      <c r="E3768" s="7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8271</v>
      </c>
      <c r="O3768">
        <f t="shared" si="244"/>
        <v>0</v>
      </c>
      <c r="P3768">
        <f t="shared" si="245"/>
        <v>0</v>
      </c>
      <c r="Q3768" s="11" t="s">
        <v>8308</v>
      </c>
      <c r="R3768" t="s">
        <v>8310</v>
      </c>
      <c r="S3768" s="15">
        <f t="shared" si="246"/>
        <v>41837.984976851854</v>
      </c>
      <c r="T3768" s="15">
        <f t="shared" si="247"/>
        <v>41871.030555555553</v>
      </c>
    </row>
    <row r="3769" spans="1:20" ht="48" x14ac:dyDescent="0.2">
      <c r="A3769">
        <v>1584</v>
      </c>
      <c r="B3769" s="9" t="s">
        <v>1585</v>
      </c>
      <c r="C3769" s="3" t="s">
        <v>5694</v>
      </c>
      <c r="D3769" s="5">
        <v>1200</v>
      </c>
      <c r="E3769" s="7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8289</v>
      </c>
      <c r="O3769">
        <f t="shared" si="244"/>
        <v>0</v>
      </c>
      <c r="P3769">
        <f t="shared" si="245"/>
        <v>0</v>
      </c>
      <c r="Q3769" s="11" t="s">
        <v>8313</v>
      </c>
      <c r="R3769" t="s">
        <v>8351</v>
      </c>
      <c r="S3769" s="15">
        <f t="shared" si="246"/>
        <v>41779.649317129632</v>
      </c>
      <c r="T3769" s="15">
        <f t="shared" si="247"/>
        <v>41789.649317129632</v>
      </c>
    </row>
    <row r="3770" spans="1:20" ht="48" x14ac:dyDescent="0.2">
      <c r="A3770">
        <v>1589</v>
      </c>
      <c r="B3770" s="9" t="s">
        <v>1590</v>
      </c>
      <c r="C3770" s="3" t="s">
        <v>5699</v>
      </c>
      <c r="D3770" s="5">
        <v>1200</v>
      </c>
      <c r="E3770" s="7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8289</v>
      </c>
      <c r="O3770">
        <f t="shared" si="244"/>
        <v>0</v>
      </c>
      <c r="P3770">
        <f t="shared" si="245"/>
        <v>0</v>
      </c>
      <c r="Q3770" s="11" t="s">
        <v>8313</v>
      </c>
      <c r="R3770" t="s">
        <v>8351</v>
      </c>
      <c r="S3770" s="15">
        <f t="shared" si="246"/>
        <v>42256.984791666662</v>
      </c>
      <c r="T3770" s="15">
        <f t="shared" si="247"/>
        <v>42286.984791666662</v>
      </c>
    </row>
    <row r="3771" spans="1:20" ht="48" x14ac:dyDescent="0.2">
      <c r="A3771">
        <v>2843</v>
      </c>
      <c r="B3771" s="9" t="s">
        <v>2843</v>
      </c>
      <c r="C3771" s="3" t="s">
        <v>6953</v>
      </c>
      <c r="D3771" s="5">
        <v>1200</v>
      </c>
      <c r="E3771" s="7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8269</v>
      </c>
      <c r="O3771">
        <f t="shared" si="244"/>
        <v>0</v>
      </c>
      <c r="P3771">
        <f t="shared" si="245"/>
        <v>0</v>
      </c>
      <c r="Q3771" s="11" t="s">
        <v>8323</v>
      </c>
      <c r="R3771" t="s">
        <v>8326</v>
      </c>
      <c r="S3771" s="15">
        <f t="shared" si="246"/>
        <v>42492.737847222219</v>
      </c>
      <c r="T3771" s="15">
        <f t="shared" si="247"/>
        <v>42534.166666666672</v>
      </c>
    </row>
    <row r="3772" spans="1:20" ht="48" x14ac:dyDescent="0.2">
      <c r="A3772">
        <v>3744</v>
      </c>
      <c r="B3772" s="9" t="s">
        <v>3741</v>
      </c>
      <c r="C3772" s="3" t="s">
        <v>7854</v>
      </c>
      <c r="D3772" s="5">
        <v>1200</v>
      </c>
      <c r="E3772" s="7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8269</v>
      </c>
      <c r="O3772">
        <f t="shared" si="244"/>
        <v>0</v>
      </c>
      <c r="P3772">
        <f t="shared" si="245"/>
        <v>0</v>
      </c>
      <c r="Q3772" s="11" t="s">
        <v>8323</v>
      </c>
      <c r="R3772" t="s">
        <v>8326</v>
      </c>
      <c r="S3772" s="15">
        <f t="shared" si="246"/>
        <v>41793.814259259263</v>
      </c>
      <c r="T3772" s="15">
        <f t="shared" si="247"/>
        <v>41825.165972222225</v>
      </c>
    </row>
    <row r="3773" spans="1:20" ht="48" x14ac:dyDescent="0.2">
      <c r="A3773">
        <v>3942</v>
      </c>
      <c r="B3773" s="9" t="s">
        <v>3939</v>
      </c>
      <c r="C3773" s="3" t="s">
        <v>8050</v>
      </c>
      <c r="D3773" s="5">
        <v>1200</v>
      </c>
      <c r="E3773" s="7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8269</v>
      </c>
      <c r="O3773">
        <f t="shared" si="244"/>
        <v>0</v>
      </c>
      <c r="P3773">
        <f t="shared" si="245"/>
        <v>0</v>
      </c>
      <c r="Q3773" s="11" t="s">
        <v>8323</v>
      </c>
      <c r="R3773" t="s">
        <v>8326</v>
      </c>
      <c r="S3773" s="15">
        <f t="shared" si="246"/>
        <v>42111.904097222221</v>
      </c>
      <c r="T3773" s="15">
        <f t="shared" si="247"/>
        <v>42171.904097222221</v>
      </c>
    </row>
    <row r="3774" spans="1:20" ht="48" x14ac:dyDescent="0.2">
      <c r="A3774">
        <v>936</v>
      </c>
      <c r="B3774" s="9" t="s">
        <v>937</v>
      </c>
      <c r="C3774" s="3" t="s">
        <v>5046</v>
      </c>
      <c r="D3774" s="5">
        <v>1400</v>
      </c>
      <c r="E3774" s="7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8276</v>
      </c>
      <c r="O3774">
        <f t="shared" si="244"/>
        <v>0</v>
      </c>
      <c r="P3774">
        <f t="shared" si="245"/>
        <v>0</v>
      </c>
      <c r="Q3774" s="11" t="s">
        <v>8327</v>
      </c>
      <c r="R3774" t="s">
        <v>8350</v>
      </c>
      <c r="S3774" s="15">
        <f t="shared" si="246"/>
        <v>40883.024178240739</v>
      </c>
      <c r="T3774" s="15">
        <f t="shared" si="247"/>
        <v>40926.833333333336</v>
      </c>
    </row>
    <row r="3775" spans="1:20" ht="48" x14ac:dyDescent="0.2">
      <c r="A3775">
        <v>176</v>
      </c>
      <c r="B3775" s="9" t="s">
        <v>178</v>
      </c>
      <c r="C3775" s="3" t="s">
        <v>4286</v>
      </c>
      <c r="D3775" s="5">
        <v>1500</v>
      </c>
      <c r="E3775" s="7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8266</v>
      </c>
      <c r="O3775">
        <f t="shared" si="244"/>
        <v>0</v>
      </c>
      <c r="P3775">
        <f t="shared" si="245"/>
        <v>0</v>
      </c>
      <c r="Q3775" s="11" t="s">
        <v>8321</v>
      </c>
      <c r="R3775" t="s">
        <v>8325</v>
      </c>
      <c r="S3775" s="15">
        <f t="shared" si="246"/>
        <v>42191.824062500003</v>
      </c>
      <c r="T3775" s="15">
        <f t="shared" si="247"/>
        <v>42221.824062500003</v>
      </c>
    </row>
    <row r="3776" spans="1:20" ht="48" x14ac:dyDescent="0.2">
      <c r="A3776">
        <v>188</v>
      </c>
      <c r="B3776" s="9" t="s">
        <v>190</v>
      </c>
      <c r="C3776" s="3" t="s">
        <v>4298</v>
      </c>
      <c r="D3776" s="5">
        <v>1500</v>
      </c>
      <c r="E3776" s="7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8266</v>
      </c>
      <c r="O3776">
        <f t="shared" si="244"/>
        <v>0</v>
      </c>
      <c r="P3776">
        <f t="shared" si="245"/>
        <v>0</v>
      </c>
      <c r="Q3776" s="11" t="s">
        <v>8321</v>
      </c>
      <c r="R3776" t="s">
        <v>8325</v>
      </c>
      <c r="S3776" s="15">
        <f t="shared" si="246"/>
        <v>41857.18304398148</v>
      </c>
      <c r="T3776" s="15">
        <f t="shared" si="247"/>
        <v>41887.18304398148</v>
      </c>
    </row>
    <row r="3777" spans="1:20" ht="48" x14ac:dyDescent="0.2">
      <c r="A3777">
        <v>477</v>
      </c>
      <c r="B3777" s="9" t="s">
        <v>478</v>
      </c>
      <c r="C3777" s="3" t="s">
        <v>4587</v>
      </c>
      <c r="D3777" s="5">
        <v>1500</v>
      </c>
      <c r="E3777" s="7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8268</v>
      </c>
      <c r="O3777">
        <f t="shared" si="244"/>
        <v>0</v>
      </c>
      <c r="P3777">
        <f t="shared" si="245"/>
        <v>0</v>
      </c>
      <c r="Q3777" s="11" t="s">
        <v>8321</v>
      </c>
      <c r="R3777" t="s">
        <v>8339</v>
      </c>
      <c r="S3777" s="15">
        <f t="shared" si="246"/>
        <v>40987.83488425926</v>
      </c>
      <c r="T3777" s="15">
        <f t="shared" si="247"/>
        <v>41047.83488425926</v>
      </c>
    </row>
    <row r="3778" spans="1:20" ht="48" x14ac:dyDescent="0.2">
      <c r="A3778">
        <v>604</v>
      </c>
      <c r="B3778" s="9" t="s">
        <v>605</v>
      </c>
      <c r="C3778" s="3" t="s">
        <v>4714</v>
      </c>
      <c r="D3778" s="5">
        <v>1500</v>
      </c>
      <c r="E3778" s="7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8270</v>
      </c>
      <c r="O3778">
        <f t="shared" si="244"/>
        <v>0</v>
      </c>
      <c r="P3778">
        <f t="shared" si="245"/>
        <v>0</v>
      </c>
      <c r="Q3778" s="11" t="s">
        <v>8308</v>
      </c>
      <c r="R3778" t="s">
        <v>8342</v>
      </c>
      <c r="S3778" s="15">
        <f t="shared" si="246"/>
        <v>41849.035370370373</v>
      </c>
      <c r="T3778" s="15">
        <f t="shared" si="247"/>
        <v>41879.035370370373</v>
      </c>
    </row>
    <row r="3779" spans="1:20" ht="48" x14ac:dyDescent="0.2">
      <c r="A3779">
        <v>914</v>
      </c>
      <c r="B3779" s="9" t="s">
        <v>915</v>
      </c>
      <c r="C3779" s="3" t="s">
        <v>5024</v>
      </c>
      <c r="D3779" s="5">
        <v>1500</v>
      </c>
      <c r="E3779" s="7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8276</v>
      </c>
      <c r="O3779">
        <f t="shared" ref="O3779:O3842" si="248">ROUND(E3779/D3779*100,0)</f>
        <v>0</v>
      </c>
      <c r="P3779">
        <f t="shared" ref="P3779:P3842" si="249">IFERROR(ROUND(E3779/L3779,2),0)</f>
        <v>0</v>
      </c>
      <c r="Q3779" s="11" t="s">
        <v>8327</v>
      </c>
      <c r="R3779" t="s">
        <v>8350</v>
      </c>
      <c r="S3779" s="15">
        <f t="shared" ref="S3779:S3842" si="250">(((J3779/60)/60)/24)+DATE(1970,1,1)</f>
        <v>41116.763275462967</v>
      </c>
      <c r="T3779" s="15">
        <f t="shared" ref="T3779:T3842" si="251">(((I3779/60)/60)/24)+DATE(1970,1,1)</f>
        <v>41146.763275462967</v>
      </c>
    </row>
    <row r="3780" spans="1:20" ht="48" x14ac:dyDescent="0.2">
      <c r="A3780">
        <v>1442</v>
      </c>
      <c r="B3780" s="9" t="s">
        <v>1443</v>
      </c>
      <c r="C3780" s="3" t="s">
        <v>5552</v>
      </c>
      <c r="D3780" s="5">
        <v>1500</v>
      </c>
      <c r="E3780" s="7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8285</v>
      </c>
      <c r="O3780">
        <f t="shared" si="248"/>
        <v>0</v>
      </c>
      <c r="P3780">
        <f t="shared" si="249"/>
        <v>0</v>
      </c>
      <c r="Q3780" s="11" t="s">
        <v>8311</v>
      </c>
      <c r="R3780" t="s">
        <v>8348</v>
      </c>
      <c r="S3780" s="15">
        <f t="shared" si="250"/>
        <v>42485.64534722222</v>
      </c>
      <c r="T3780" s="15">
        <f t="shared" si="251"/>
        <v>42515.64534722222</v>
      </c>
    </row>
    <row r="3781" spans="1:20" ht="48" x14ac:dyDescent="0.2">
      <c r="A3781">
        <v>1496</v>
      </c>
      <c r="B3781" s="9" t="s">
        <v>1497</v>
      </c>
      <c r="C3781" s="3" t="s">
        <v>5606</v>
      </c>
      <c r="D3781" s="5">
        <v>1500</v>
      </c>
      <c r="E3781" s="7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8273</v>
      </c>
      <c r="O3781">
        <f t="shared" si="248"/>
        <v>0</v>
      </c>
      <c r="P3781">
        <f t="shared" si="249"/>
        <v>0</v>
      </c>
      <c r="Q3781" s="11" t="s">
        <v>8311</v>
      </c>
      <c r="R3781" t="s">
        <v>8352</v>
      </c>
      <c r="S3781" s="15">
        <f t="shared" si="250"/>
        <v>41838.475219907406</v>
      </c>
      <c r="T3781" s="15">
        <f t="shared" si="251"/>
        <v>41898.475219907406</v>
      </c>
    </row>
    <row r="3782" spans="1:20" ht="32" x14ac:dyDescent="0.2">
      <c r="A3782">
        <v>1586</v>
      </c>
      <c r="B3782" s="9" t="s">
        <v>1587</v>
      </c>
      <c r="C3782" s="3" t="s">
        <v>5696</v>
      </c>
      <c r="D3782" s="5">
        <v>1500</v>
      </c>
      <c r="E3782" s="7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8289</v>
      </c>
      <c r="O3782">
        <f t="shared" si="248"/>
        <v>0</v>
      </c>
      <c r="P3782">
        <f t="shared" si="249"/>
        <v>0</v>
      </c>
      <c r="Q3782" s="11" t="s">
        <v>8313</v>
      </c>
      <c r="R3782" t="s">
        <v>8351</v>
      </c>
      <c r="S3782" s="15">
        <f t="shared" si="250"/>
        <v>42069.104421296302</v>
      </c>
      <c r="T3782" s="15">
        <f t="shared" si="251"/>
        <v>42099.062754629631</v>
      </c>
    </row>
    <row r="3783" spans="1:20" ht="32" x14ac:dyDescent="0.2">
      <c r="A3783">
        <v>1766</v>
      </c>
      <c r="B3783" s="9" t="s">
        <v>1767</v>
      </c>
      <c r="C3783" s="3" t="s">
        <v>5876</v>
      </c>
      <c r="D3783" s="5">
        <v>1500</v>
      </c>
      <c r="E3783" s="7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8283</v>
      </c>
      <c r="O3783">
        <f t="shared" si="248"/>
        <v>0</v>
      </c>
      <c r="P3783">
        <f t="shared" si="249"/>
        <v>0</v>
      </c>
      <c r="Q3783" s="11" t="s">
        <v>8313</v>
      </c>
      <c r="R3783" t="s">
        <v>8314</v>
      </c>
      <c r="S3783" s="15">
        <f t="shared" si="250"/>
        <v>41855.859814814816</v>
      </c>
      <c r="T3783" s="15">
        <f t="shared" si="251"/>
        <v>41876.859814814816</v>
      </c>
    </row>
    <row r="3784" spans="1:20" ht="48" x14ac:dyDescent="0.2">
      <c r="A3784">
        <v>2358</v>
      </c>
      <c r="B3784" s="9" t="s">
        <v>2359</v>
      </c>
      <c r="C3784" s="3" t="s">
        <v>6468</v>
      </c>
      <c r="D3784" s="5">
        <v>1500</v>
      </c>
      <c r="E3784" s="7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8270</v>
      </c>
      <c r="O3784">
        <f t="shared" si="248"/>
        <v>0</v>
      </c>
      <c r="P3784">
        <f t="shared" si="249"/>
        <v>0</v>
      </c>
      <c r="Q3784" s="11" t="s">
        <v>8308</v>
      </c>
      <c r="R3784" t="s">
        <v>8342</v>
      </c>
      <c r="S3784" s="15">
        <f t="shared" si="250"/>
        <v>41978.930972222224</v>
      </c>
      <c r="T3784" s="15">
        <f t="shared" si="251"/>
        <v>42035.027083333334</v>
      </c>
    </row>
    <row r="3785" spans="1:20" ht="48" x14ac:dyDescent="0.2">
      <c r="A3785">
        <v>2842</v>
      </c>
      <c r="B3785" s="9" t="s">
        <v>2842</v>
      </c>
      <c r="C3785" s="3" t="s">
        <v>6952</v>
      </c>
      <c r="D3785" s="5">
        <v>1500</v>
      </c>
      <c r="E3785" s="7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8269</v>
      </c>
      <c r="O3785">
        <f t="shared" si="248"/>
        <v>0</v>
      </c>
      <c r="P3785">
        <f t="shared" si="249"/>
        <v>0</v>
      </c>
      <c r="Q3785" s="11" t="s">
        <v>8323</v>
      </c>
      <c r="R3785" t="s">
        <v>8326</v>
      </c>
      <c r="S3785" s="15">
        <f t="shared" si="250"/>
        <v>41784.952488425923</v>
      </c>
      <c r="T3785" s="15">
        <f t="shared" si="251"/>
        <v>41811.458333333336</v>
      </c>
    </row>
    <row r="3786" spans="1:20" ht="48" x14ac:dyDescent="0.2">
      <c r="A3786">
        <v>3733</v>
      </c>
      <c r="B3786" s="9" t="s">
        <v>3730</v>
      </c>
      <c r="C3786" s="3" t="s">
        <v>7843</v>
      </c>
      <c r="D3786" s="5">
        <v>1500</v>
      </c>
      <c r="E3786" s="7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8269</v>
      </c>
      <c r="O3786">
        <f t="shared" si="248"/>
        <v>0</v>
      </c>
      <c r="P3786">
        <f t="shared" si="249"/>
        <v>0</v>
      </c>
      <c r="Q3786" s="11" t="s">
        <v>8323</v>
      </c>
      <c r="R3786" t="s">
        <v>8326</v>
      </c>
      <c r="S3786" s="15">
        <f t="shared" si="250"/>
        <v>42103.024398148147</v>
      </c>
      <c r="T3786" s="15">
        <f t="shared" si="251"/>
        <v>42112.9375</v>
      </c>
    </row>
    <row r="3787" spans="1:20" ht="32" x14ac:dyDescent="0.2">
      <c r="A3787">
        <v>3791</v>
      </c>
      <c r="B3787" s="9" t="s">
        <v>3788</v>
      </c>
      <c r="C3787" s="3" t="s">
        <v>7901</v>
      </c>
      <c r="D3787" s="5">
        <v>1500</v>
      </c>
      <c r="E3787" s="7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8303</v>
      </c>
      <c r="O3787">
        <f t="shared" si="248"/>
        <v>0</v>
      </c>
      <c r="P3787">
        <f t="shared" si="249"/>
        <v>0</v>
      </c>
      <c r="Q3787" s="11" t="s">
        <v>8323</v>
      </c>
      <c r="R3787" t="s">
        <v>8335</v>
      </c>
      <c r="S3787" s="15">
        <f t="shared" si="250"/>
        <v>41766.692037037035</v>
      </c>
      <c r="T3787" s="15">
        <f t="shared" si="251"/>
        <v>41826.692037037035</v>
      </c>
    </row>
    <row r="3788" spans="1:20" ht="48" x14ac:dyDescent="0.2">
      <c r="A3788">
        <v>3903</v>
      </c>
      <c r="B3788" s="9" t="s">
        <v>3900</v>
      </c>
      <c r="C3788" s="3" t="s">
        <v>8011</v>
      </c>
      <c r="D3788" s="5">
        <v>1500</v>
      </c>
      <c r="E3788" s="7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8269</v>
      </c>
      <c r="O3788">
        <f t="shared" si="248"/>
        <v>0</v>
      </c>
      <c r="P3788">
        <f t="shared" si="249"/>
        <v>0</v>
      </c>
      <c r="Q3788" s="11" t="s">
        <v>8323</v>
      </c>
      <c r="R3788" t="s">
        <v>8326</v>
      </c>
      <c r="S3788" s="15">
        <f t="shared" si="250"/>
        <v>42186.01116898148</v>
      </c>
      <c r="T3788" s="15">
        <f t="shared" si="251"/>
        <v>42230.818055555559</v>
      </c>
    </row>
    <row r="3789" spans="1:20" ht="48" x14ac:dyDescent="0.2">
      <c r="A3789">
        <v>1340</v>
      </c>
      <c r="B3789" s="9" t="s">
        <v>1341</v>
      </c>
      <c r="C3789" s="3" t="s">
        <v>5450</v>
      </c>
      <c r="D3789" s="5">
        <v>1680</v>
      </c>
      <c r="E3789" s="7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8271</v>
      </c>
      <c r="O3789">
        <f t="shared" si="248"/>
        <v>0</v>
      </c>
      <c r="P3789">
        <f t="shared" si="249"/>
        <v>0</v>
      </c>
      <c r="Q3789" s="11" t="s">
        <v>8308</v>
      </c>
      <c r="R3789" t="s">
        <v>8310</v>
      </c>
      <c r="S3789" s="15">
        <f t="shared" si="250"/>
        <v>41836.595520833333</v>
      </c>
      <c r="T3789" s="15">
        <f t="shared" si="251"/>
        <v>41866.595520833333</v>
      </c>
    </row>
    <row r="3790" spans="1:20" ht="48" x14ac:dyDescent="0.2">
      <c r="A3790">
        <v>1580</v>
      </c>
      <c r="B3790" s="9" t="s">
        <v>1581</v>
      </c>
      <c r="C3790" s="3" t="s">
        <v>5690</v>
      </c>
      <c r="D3790" s="5">
        <v>1750</v>
      </c>
      <c r="E3790" s="7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8288</v>
      </c>
      <c r="O3790">
        <f t="shared" si="248"/>
        <v>0</v>
      </c>
      <c r="P3790">
        <f t="shared" si="249"/>
        <v>0</v>
      </c>
      <c r="Q3790" s="11" t="s">
        <v>8311</v>
      </c>
      <c r="R3790" t="s">
        <v>8349</v>
      </c>
      <c r="S3790" s="15">
        <f t="shared" si="250"/>
        <v>40990.050069444449</v>
      </c>
      <c r="T3790" s="15">
        <f t="shared" si="251"/>
        <v>41050.050069444449</v>
      </c>
    </row>
    <row r="3791" spans="1:20" ht="48" x14ac:dyDescent="0.2">
      <c r="A3791">
        <v>2750</v>
      </c>
      <c r="B3791" s="9" t="s">
        <v>2750</v>
      </c>
      <c r="C3791" s="3" t="s">
        <v>6860</v>
      </c>
      <c r="D3791" s="5">
        <v>1999</v>
      </c>
      <c r="E3791" s="7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8302</v>
      </c>
      <c r="O3791">
        <f t="shared" si="248"/>
        <v>0</v>
      </c>
      <c r="P3791">
        <f t="shared" si="249"/>
        <v>0</v>
      </c>
      <c r="Q3791" s="11" t="s">
        <v>8311</v>
      </c>
      <c r="R3791" t="s">
        <v>8356</v>
      </c>
      <c r="S3791" s="15">
        <f t="shared" si="250"/>
        <v>41078.899826388886</v>
      </c>
      <c r="T3791" s="15">
        <f t="shared" si="251"/>
        <v>41090.833333333336</v>
      </c>
    </row>
    <row r="3792" spans="1:20" ht="48" x14ac:dyDescent="0.2">
      <c r="A3792">
        <v>475</v>
      </c>
      <c r="B3792" s="9" t="s">
        <v>476</v>
      </c>
      <c r="C3792" s="3" t="s">
        <v>4585</v>
      </c>
      <c r="D3792" s="5">
        <v>2000</v>
      </c>
      <c r="E3792" s="7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8268</v>
      </c>
      <c r="O3792">
        <f t="shared" si="248"/>
        <v>0</v>
      </c>
      <c r="P3792">
        <f t="shared" si="249"/>
        <v>0</v>
      </c>
      <c r="Q3792" s="11" t="s">
        <v>8321</v>
      </c>
      <c r="R3792" t="s">
        <v>8339</v>
      </c>
      <c r="S3792" s="15">
        <f t="shared" si="250"/>
        <v>42100.086145833338</v>
      </c>
      <c r="T3792" s="15">
        <f t="shared" si="251"/>
        <v>42130.086145833338</v>
      </c>
    </row>
    <row r="3793" spans="1:20" ht="48" x14ac:dyDescent="0.2">
      <c r="A3793">
        <v>1227</v>
      </c>
      <c r="B3793" s="9" t="s">
        <v>1228</v>
      </c>
      <c r="C3793" s="3" t="s">
        <v>5337</v>
      </c>
      <c r="D3793" s="5">
        <v>2000</v>
      </c>
      <c r="E3793" s="7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8284</v>
      </c>
      <c r="O3793">
        <f t="shared" si="248"/>
        <v>0</v>
      </c>
      <c r="P3793">
        <f t="shared" si="249"/>
        <v>0</v>
      </c>
      <c r="Q3793" s="11" t="s">
        <v>8327</v>
      </c>
      <c r="R3793" t="s">
        <v>8354</v>
      </c>
      <c r="S3793" s="15">
        <f t="shared" si="250"/>
        <v>41827.919166666667</v>
      </c>
      <c r="T3793" s="15">
        <f t="shared" si="251"/>
        <v>41858.291666666664</v>
      </c>
    </row>
    <row r="3794" spans="1:20" ht="16" x14ac:dyDescent="0.2">
      <c r="A3794">
        <v>1484</v>
      </c>
      <c r="B3794" s="9" t="s">
        <v>1485</v>
      </c>
      <c r="C3794" s="3" t="s">
        <v>5594</v>
      </c>
      <c r="D3794" s="5">
        <v>2000</v>
      </c>
      <c r="E3794" s="7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8273</v>
      </c>
      <c r="O3794">
        <f t="shared" si="248"/>
        <v>0</v>
      </c>
      <c r="P3794">
        <f t="shared" si="249"/>
        <v>0</v>
      </c>
      <c r="Q3794" s="11" t="s">
        <v>8311</v>
      </c>
      <c r="R3794" t="s">
        <v>8352</v>
      </c>
      <c r="S3794" s="15">
        <f t="shared" si="250"/>
        <v>41053.200960648144</v>
      </c>
      <c r="T3794" s="15">
        <f t="shared" si="251"/>
        <v>41111.618750000001</v>
      </c>
    </row>
    <row r="3795" spans="1:20" ht="32" x14ac:dyDescent="0.2">
      <c r="A3795">
        <v>1495</v>
      </c>
      <c r="B3795" s="9" t="s">
        <v>1496</v>
      </c>
      <c r="C3795" s="3" t="s">
        <v>5605</v>
      </c>
      <c r="D3795" s="5">
        <v>2000</v>
      </c>
      <c r="E3795" s="7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8273</v>
      </c>
      <c r="O3795">
        <f t="shared" si="248"/>
        <v>0</v>
      </c>
      <c r="P3795">
        <f t="shared" si="249"/>
        <v>0</v>
      </c>
      <c r="Q3795" s="11" t="s">
        <v>8311</v>
      </c>
      <c r="R3795" t="s">
        <v>8352</v>
      </c>
      <c r="S3795" s="15">
        <f t="shared" si="250"/>
        <v>40752.789710648147</v>
      </c>
      <c r="T3795" s="15">
        <f t="shared" si="251"/>
        <v>40782.789710648147</v>
      </c>
    </row>
    <row r="3796" spans="1:20" ht="48" x14ac:dyDescent="0.2">
      <c r="A3796">
        <v>1705</v>
      </c>
      <c r="B3796" s="9" t="s">
        <v>1706</v>
      </c>
      <c r="C3796" s="3" t="s">
        <v>5815</v>
      </c>
      <c r="D3796" s="5">
        <v>2000</v>
      </c>
      <c r="E3796" s="7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8291</v>
      </c>
      <c r="O3796">
        <f t="shared" si="248"/>
        <v>0</v>
      </c>
      <c r="P3796">
        <f t="shared" si="249"/>
        <v>0</v>
      </c>
      <c r="Q3796" s="11" t="s">
        <v>8327</v>
      </c>
      <c r="R3796" t="s">
        <v>8330</v>
      </c>
      <c r="S3796" s="15">
        <f t="shared" si="250"/>
        <v>42245.016736111109</v>
      </c>
      <c r="T3796" s="15">
        <f t="shared" si="251"/>
        <v>42256.666666666672</v>
      </c>
    </row>
    <row r="3797" spans="1:20" ht="48" x14ac:dyDescent="0.2">
      <c r="A3797">
        <v>1993</v>
      </c>
      <c r="B3797" s="9" t="s">
        <v>1994</v>
      </c>
      <c r="C3797" s="3" t="s">
        <v>6103</v>
      </c>
      <c r="D3797" s="5">
        <v>2000</v>
      </c>
      <c r="E3797" s="7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8294</v>
      </c>
      <c r="O3797">
        <f t="shared" si="248"/>
        <v>0</v>
      </c>
      <c r="P3797">
        <f t="shared" si="249"/>
        <v>0</v>
      </c>
      <c r="Q3797" s="11" t="s">
        <v>8313</v>
      </c>
      <c r="R3797" t="s">
        <v>8353</v>
      </c>
      <c r="S3797" s="15">
        <f t="shared" si="250"/>
        <v>42329.58839120371</v>
      </c>
      <c r="T3797" s="15">
        <f t="shared" si="251"/>
        <v>42359.58839120371</v>
      </c>
    </row>
    <row r="3798" spans="1:20" ht="48" x14ac:dyDescent="0.2">
      <c r="A3798">
        <v>2149</v>
      </c>
      <c r="B3798" s="9" t="s">
        <v>2150</v>
      </c>
      <c r="C3798" s="3" t="s">
        <v>6259</v>
      </c>
      <c r="D3798" s="5">
        <v>2000</v>
      </c>
      <c r="E3798" s="7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8280</v>
      </c>
      <c r="O3798">
        <f t="shared" si="248"/>
        <v>0</v>
      </c>
      <c r="P3798">
        <f t="shared" si="249"/>
        <v>0</v>
      </c>
      <c r="Q3798" s="11" t="s">
        <v>8316</v>
      </c>
      <c r="R3798" t="s">
        <v>8334</v>
      </c>
      <c r="S3798" s="15">
        <f t="shared" si="250"/>
        <v>40355.024953703702</v>
      </c>
      <c r="T3798" s="15">
        <f t="shared" si="251"/>
        <v>40390</v>
      </c>
    </row>
    <row r="3799" spans="1:20" ht="48" x14ac:dyDescent="0.2">
      <c r="A3799">
        <v>2352</v>
      </c>
      <c r="B3799" s="9" t="s">
        <v>2353</v>
      </c>
      <c r="C3799" s="3" t="s">
        <v>6462</v>
      </c>
      <c r="D3799" s="5">
        <v>2000</v>
      </c>
      <c r="E3799" s="7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8270</v>
      </c>
      <c r="O3799">
        <f t="shared" si="248"/>
        <v>0</v>
      </c>
      <c r="P3799">
        <f t="shared" si="249"/>
        <v>0</v>
      </c>
      <c r="Q3799" s="11" t="s">
        <v>8308</v>
      </c>
      <c r="R3799" t="s">
        <v>8342</v>
      </c>
      <c r="S3799" s="15">
        <f t="shared" si="250"/>
        <v>42101.633703703701</v>
      </c>
      <c r="T3799" s="15">
        <f t="shared" si="251"/>
        <v>42161.633703703701</v>
      </c>
    </row>
    <row r="3800" spans="1:20" ht="48" x14ac:dyDescent="0.2">
      <c r="A3800">
        <v>2371</v>
      </c>
      <c r="B3800" s="9" t="s">
        <v>2372</v>
      </c>
      <c r="C3800" s="3" t="s">
        <v>6481</v>
      </c>
      <c r="D3800" s="5">
        <v>2000</v>
      </c>
      <c r="E3800" s="7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8270</v>
      </c>
      <c r="O3800">
        <f t="shared" si="248"/>
        <v>0</v>
      </c>
      <c r="P3800">
        <f t="shared" si="249"/>
        <v>0</v>
      </c>
      <c r="Q3800" s="11" t="s">
        <v>8308</v>
      </c>
      <c r="R3800" t="s">
        <v>8342</v>
      </c>
      <c r="S3800" s="15">
        <f t="shared" si="250"/>
        <v>42150.777731481481</v>
      </c>
      <c r="T3800" s="15">
        <f t="shared" si="251"/>
        <v>42180.777731481481</v>
      </c>
    </row>
    <row r="3801" spans="1:20" ht="48" x14ac:dyDescent="0.2">
      <c r="A3801">
        <v>2847</v>
      </c>
      <c r="B3801" s="9" t="s">
        <v>2847</v>
      </c>
      <c r="C3801" s="3" t="s">
        <v>6957</v>
      </c>
      <c r="D3801" s="5">
        <v>2000</v>
      </c>
      <c r="E3801" s="7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8269</v>
      </c>
      <c r="O3801">
        <f t="shared" si="248"/>
        <v>0</v>
      </c>
      <c r="P3801">
        <f t="shared" si="249"/>
        <v>0</v>
      </c>
      <c r="Q3801" s="11" t="s">
        <v>8323</v>
      </c>
      <c r="R3801" t="s">
        <v>8326</v>
      </c>
      <c r="S3801" s="15">
        <f t="shared" si="250"/>
        <v>42453.806307870371</v>
      </c>
      <c r="T3801" s="15">
        <f t="shared" si="251"/>
        <v>42513.806307870371</v>
      </c>
    </row>
    <row r="3802" spans="1:20" ht="48" x14ac:dyDescent="0.2">
      <c r="A3802">
        <v>3916</v>
      </c>
      <c r="B3802" s="9" t="s">
        <v>3913</v>
      </c>
      <c r="C3802" s="3" t="s">
        <v>8024</v>
      </c>
      <c r="D3802" s="5">
        <v>2000</v>
      </c>
      <c r="E3802" s="7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8269</v>
      </c>
      <c r="O3802">
        <f t="shared" si="248"/>
        <v>0</v>
      </c>
      <c r="P3802">
        <f t="shared" si="249"/>
        <v>0</v>
      </c>
      <c r="Q3802" s="11" t="s">
        <v>8323</v>
      </c>
      <c r="R3802" t="s">
        <v>8326</v>
      </c>
      <c r="S3802" s="15">
        <f t="shared" si="250"/>
        <v>42494.471666666665</v>
      </c>
      <c r="T3802" s="15">
        <f t="shared" si="251"/>
        <v>42524.471666666665</v>
      </c>
    </row>
    <row r="3803" spans="1:20" ht="48" x14ac:dyDescent="0.2">
      <c r="A3803">
        <v>760</v>
      </c>
      <c r="B3803" s="9" t="s">
        <v>761</v>
      </c>
      <c r="C3803" s="3" t="s">
        <v>4870</v>
      </c>
      <c r="D3803" s="5">
        <v>2200</v>
      </c>
      <c r="E3803" s="7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>
        <f t="shared" si="248"/>
        <v>0</v>
      </c>
      <c r="P3803">
        <f t="shared" si="249"/>
        <v>0</v>
      </c>
      <c r="Q3803" s="11" t="s">
        <v>8311</v>
      </c>
      <c r="R3803" t="s">
        <v>8352</v>
      </c>
      <c r="S3803" s="15">
        <f t="shared" si="250"/>
        <v>42670.764039351852</v>
      </c>
      <c r="T3803" s="15">
        <f t="shared" si="251"/>
        <v>42700.805706018517</v>
      </c>
    </row>
    <row r="3804" spans="1:20" ht="32" x14ac:dyDescent="0.2">
      <c r="A3804">
        <v>3743</v>
      </c>
      <c r="B3804" s="9" t="s">
        <v>3740</v>
      </c>
      <c r="C3804" s="3" t="s">
        <v>7853</v>
      </c>
      <c r="D3804" s="5">
        <v>2200</v>
      </c>
      <c r="E3804" s="7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8269</v>
      </c>
      <c r="O3804">
        <f t="shared" si="248"/>
        <v>0</v>
      </c>
      <c r="P3804">
        <f t="shared" si="249"/>
        <v>0</v>
      </c>
      <c r="Q3804" s="11" t="s">
        <v>8323</v>
      </c>
      <c r="R3804" t="s">
        <v>8326</v>
      </c>
      <c r="S3804" s="15">
        <f t="shared" si="250"/>
        <v>41793.710231481484</v>
      </c>
      <c r="T3804" s="15">
        <f t="shared" si="251"/>
        <v>41823.710231481484</v>
      </c>
    </row>
    <row r="3805" spans="1:20" ht="32" x14ac:dyDescent="0.2">
      <c r="A3805">
        <v>1493</v>
      </c>
      <c r="B3805" s="9" t="s">
        <v>1494</v>
      </c>
      <c r="C3805" s="3" t="s">
        <v>5603</v>
      </c>
      <c r="D3805" s="5">
        <v>2400</v>
      </c>
      <c r="E3805" s="7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8273</v>
      </c>
      <c r="O3805">
        <f t="shared" si="248"/>
        <v>0</v>
      </c>
      <c r="P3805">
        <f t="shared" si="249"/>
        <v>0</v>
      </c>
      <c r="Q3805" s="11" t="s">
        <v>8311</v>
      </c>
      <c r="R3805" t="s">
        <v>8352</v>
      </c>
      <c r="S3805" s="15">
        <f t="shared" si="250"/>
        <v>41411.866608796299</v>
      </c>
      <c r="T3805" s="15">
        <f t="shared" si="251"/>
        <v>41441.866608796299</v>
      </c>
    </row>
    <row r="3806" spans="1:20" ht="48" x14ac:dyDescent="0.2">
      <c r="A3806">
        <v>572</v>
      </c>
      <c r="B3806" s="9" t="s">
        <v>573</v>
      </c>
      <c r="C3806" s="3" t="s">
        <v>4682</v>
      </c>
      <c r="D3806" s="5">
        <v>2500</v>
      </c>
      <c r="E3806" s="7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8270</v>
      </c>
      <c r="O3806">
        <f t="shared" si="248"/>
        <v>0</v>
      </c>
      <c r="P3806">
        <f t="shared" si="249"/>
        <v>0</v>
      </c>
      <c r="Q3806" s="11" t="s">
        <v>8308</v>
      </c>
      <c r="R3806" t="s">
        <v>8342</v>
      </c>
      <c r="S3806" s="15">
        <f t="shared" si="250"/>
        <v>42282.71629629629</v>
      </c>
      <c r="T3806" s="15">
        <f t="shared" si="251"/>
        <v>42312.757962962962</v>
      </c>
    </row>
    <row r="3807" spans="1:20" ht="48" x14ac:dyDescent="0.2">
      <c r="A3807">
        <v>768</v>
      </c>
      <c r="B3807" s="9" t="s">
        <v>769</v>
      </c>
      <c r="C3807" s="3" t="s">
        <v>4878</v>
      </c>
      <c r="D3807" s="5">
        <v>2500</v>
      </c>
      <c r="E3807" s="7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>
        <f t="shared" si="248"/>
        <v>0</v>
      </c>
      <c r="P3807">
        <f t="shared" si="249"/>
        <v>0</v>
      </c>
      <c r="Q3807" s="11" t="s">
        <v>8311</v>
      </c>
      <c r="R3807" t="s">
        <v>8352</v>
      </c>
      <c r="S3807" s="15">
        <f t="shared" si="250"/>
        <v>41594.207060185188</v>
      </c>
      <c r="T3807" s="15">
        <f t="shared" si="251"/>
        <v>41624.207060185188</v>
      </c>
    </row>
    <row r="3808" spans="1:20" ht="48" x14ac:dyDescent="0.2">
      <c r="A3808">
        <v>908</v>
      </c>
      <c r="B3808" s="9" t="s">
        <v>909</v>
      </c>
      <c r="C3808" s="3" t="s">
        <v>5018</v>
      </c>
      <c r="D3808" s="5">
        <v>2500</v>
      </c>
      <c r="E3808" s="7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8276</v>
      </c>
      <c r="O3808">
        <f t="shared" si="248"/>
        <v>0</v>
      </c>
      <c r="P3808">
        <f t="shared" si="249"/>
        <v>0</v>
      </c>
      <c r="Q3808" s="11" t="s">
        <v>8327</v>
      </c>
      <c r="R3808" t="s">
        <v>8350</v>
      </c>
      <c r="S3808" s="15">
        <f t="shared" si="250"/>
        <v>40340.801562499997</v>
      </c>
      <c r="T3808" s="15">
        <f t="shared" si="251"/>
        <v>40386.207638888889</v>
      </c>
    </row>
    <row r="3809" spans="1:20" ht="16" x14ac:dyDescent="0.2">
      <c r="A3809">
        <v>1050</v>
      </c>
      <c r="B3809" s="9" t="s">
        <v>1051</v>
      </c>
      <c r="C3809" s="3" t="s">
        <v>5160</v>
      </c>
      <c r="D3809" s="5">
        <v>2500</v>
      </c>
      <c r="E3809" s="7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8279</v>
      </c>
      <c r="O3809">
        <f t="shared" si="248"/>
        <v>0</v>
      </c>
      <c r="P3809">
        <f t="shared" si="249"/>
        <v>0</v>
      </c>
      <c r="Q3809" s="11" t="s">
        <v>8346</v>
      </c>
      <c r="R3809" t="s">
        <v>8347</v>
      </c>
      <c r="S3809" s="15">
        <f t="shared" si="250"/>
        <v>42231.7971875</v>
      </c>
      <c r="T3809" s="15">
        <f t="shared" si="251"/>
        <v>42261.7971875</v>
      </c>
    </row>
    <row r="3810" spans="1:20" ht="48" x14ac:dyDescent="0.2">
      <c r="A3810">
        <v>1054</v>
      </c>
      <c r="B3810" s="9" t="s">
        <v>1055</v>
      </c>
      <c r="C3810" s="3" t="s">
        <v>5164</v>
      </c>
      <c r="D3810" s="5">
        <v>2500</v>
      </c>
      <c r="E3810" s="7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8279</v>
      </c>
      <c r="O3810">
        <f t="shared" si="248"/>
        <v>0</v>
      </c>
      <c r="P3810">
        <f t="shared" si="249"/>
        <v>0</v>
      </c>
      <c r="Q3810" s="11" t="s">
        <v>8346</v>
      </c>
      <c r="R3810" t="s">
        <v>8347</v>
      </c>
      <c r="S3810" s="15">
        <f t="shared" si="250"/>
        <v>41831.851840277777</v>
      </c>
      <c r="T3810" s="15">
        <f t="shared" si="251"/>
        <v>41861.916666666664</v>
      </c>
    </row>
    <row r="3811" spans="1:20" ht="16" x14ac:dyDescent="0.2">
      <c r="A3811">
        <v>1236</v>
      </c>
      <c r="B3811" s="9" t="s">
        <v>1237</v>
      </c>
      <c r="C3811" s="3" t="s">
        <v>5346</v>
      </c>
      <c r="D3811" s="5">
        <v>2500</v>
      </c>
      <c r="E3811" s="7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8284</v>
      </c>
      <c r="O3811">
        <f t="shared" si="248"/>
        <v>0</v>
      </c>
      <c r="P3811">
        <f t="shared" si="249"/>
        <v>0</v>
      </c>
      <c r="Q3811" s="11" t="s">
        <v>8327</v>
      </c>
      <c r="R3811" t="s">
        <v>8354</v>
      </c>
      <c r="S3811" s="15">
        <f t="shared" si="250"/>
        <v>41110.680138888885</v>
      </c>
      <c r="T3811" s="15">
        <f t="shared" si="251"/>
        <v>41118.666666666664</v>
      </c>
    </row>
    <row r="3812" spans="1:20" ht="32" x14ac:dyDescent="0.2">
      <c r="A3812">
        <v>1239</v>
      </c>
      <c r="B3812" s="9" t="s">
        <v>1240</v>
      </c>
      <c r="C3812" s="3" t="s">
        <v>5349</v>
      </c>
      <c r="D3812" s="5">
        <v>2500</v>
      </c>
      <c r="E3812" s="7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8284</v>
      </c>
      <c r="O3812">
        <f t="shared" si="248"/>
        <v>0</v>
      </c>
      <c r="P3812">
        <f t="shared" si="249"/>
        <v>0</v>
      </c>
      <c r="Q3812" s="11" t="s">
        <v>8327</v>
      </c>
      <c r="R3812" t="s">
        <v>8354</v>
      </c>
      <c r="S3812" s="15">
        <f t="shared" si="250"/>
        <v>40883.962581018517</v>
      </c>
      <c r="T3812" s="15">
        <f t="shared" si="251"/>
        <v>40913.962581018517</v>
      </c>
    </row>
    <row r="3813" spans="1:20" ht="48" x14ac:dyDescent="0.2">
      <c r="A3813">
        <v>1333</v>
      </c>
      <c r="B3813" s="9" t="s">
        <v>1334</v>
      </c>
      <c r="C3813" s="3" t="s">
        <v>5443</v>
      </c>
      <c r="D3813" s="5">
        <v>2500</v>
      </c>
      <c r="E3813" s="7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8271</v>
      </c>
      <c r="O3813">
        <f t="shared" si="248"/>
        <v>0</v>
      </c>
      <c r="P3813">
        <f t="shared" si="249"/>
        <v>0</v>
      </c>
      <c r="Q3813" s="11" t="s">
        <v>8308</v>
      </c>
      <c r="R3813" t="s">
        <v>8310</v>
      </c>
      <c r="S3813" s="15">
        <f t="shared" si="250"/>
        <v>41806.106770833336</v>
      </c>
      <c r="T3813" s="15">
        <f t="shared" si="251"/>
        <v>41836.106770833336</v>
      </c>
    </row>
    <row r="3814" spans="1:20" ht="48" x14ac:dyDescent="0.2">
      <c r="A3814">
        <v>2377</v>
      </c>
      <c r="B3814" s="9" t="s">
        <v>2378</v>
      </c>
      <c r="C3814" s="3" t="s">
        <v>6487</v>
      </c>
      <c r="D3814" s="5">
        <v>2500</v>
      </c>
      <c r="E3814" s="7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8270</v>
      </c>
      <c r="O3814">
        <f t="shared" si="248"/>
        <v>0</v>
      </c>
      <c r="P3814">
        <f t="shared" si="249"/>
        <v>0</v>
      </c>
      <c r="Q3814" s="11" t="s">
        <v>8308</v>
      </c>
      <c r="R3814" t="s">
        <v>8342</v>
      </c>
      <c r="S3814" s="15">
        <f t="shared" si="250"/>
        <v>42669.870173611111</v>
      </c>
      <c r="T3814" s="15">
        <f t="shared" si="251"/>
        <v>42699.911840277782</v>
      </c>
    </row>
    <row r="3815" spans="1:20" ht="48" x14ac:dyDescent="0.2">
      <c r="A3815">
        <v>2865</v>
      </c>
      <c r="B3815" s="9" t="s">
        <v>2865</v>
      </c>
      <c r="C3815" s="3" t="s">
        <v>6975</v>
      </c>
      <c r="D3815" s="5">
        <v>2888</v>
      </c>
      <c r="E3815" s="7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8269</v>
      </c>
      <c r="O3815">
        <f t="shared" si="248"/>
        <v>0</v>
      </c>
      <c r="P3815">
        <f t="shared" si="249"/>
        <v>0</v>
      </c>
      <c r="Q3815" s="11" t="s">
        <v>8323</v>
      </c>
      <c r="R3815" t="s">
        <v>8326</v>
      </c>
      <c r="S3815" s="15">
        <f t="shared" si="250"/>
        <v>41950.114108796297</v>
      </c>
      <c r="T3815" s="15">
        <f t="shared" si="251"/>
        <v>42010.114108796297</v>
      </c>
    </row>
    <row r="3816" spans="1:20" ht="32" x14ac:dyDescent="0.2">
      <c r="A3816">
        <v>907</v>
      </c>
      <c r="B3816" s="9" t="s">
        <v>908</v>
      </c>
      <c r="C3816" s="3" t="s">
        <v>5017</v>
      </c>
      <c r="D3816" s="5">
        <v>2900</v>
      </c>
      <c r="E3816" s="7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8276</v>
      </c>
      <c r="O3816">
        <f t="shared" si="248"/>
        <v>0</v>
      </c>
      <c r="P3816">
        <f t="shared" si="249"/>
        <v>0</v>
      </c>
      <c r="Q3816" s="11" t="s">
        <v>8327</v>
      </c>
      <c r="R3816" t="s">
        <v>8350</v>
      </c>
      <c r="S3816" s="15">
        <f t="shared" si="250"/>
        <v>40767.192395833335</v>
      </c>
      <c r="T3816" s="15">
        <f t="shared" si="251"/>
        <v>40797.192395833335</v>
      </c>
    </row>
    <row r="3817" spans="1:20" ht="48" x14ac:dyDescent="0.2">
      <c r="A3817">
        <v>136</v>
      </c>
      <c r="B3817" s="9" t="s">
        <v>138</v>
      </c>
      <c r="C3817" s="3" t="s">
        <v>4232</v>
      </c>
      <c r="D3817" s="5">
        <v>3000</v>
      </c>
      <c r="E3817" s="7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8265</v>
      </c>
      <c r="O3817">
        <f t="shared" si="248"/>
        <v>0</v>
      </c>
      <c r="P3817">
        <f t="shared" si="249"/>
        <v>0</v>
      </c>
      <c r="Q3817" s="11" t="s">
        <v>8321</v>
      </c>
      <c r="R3817" t="s">
        <v>8337</v>
      </c>
      <c r="S3817" s="15">
        <f t="shared" si="250"/>
        <v>42096.410115740742</v>
      </c>
      <c r="T3817" s="15">
        <f t="shared" si="251"/>
        <v>42140.427777777775</v>
      </c>
    </row>
    <row r="3818" spans="1:20" ht="48" x14ac:dyDescent="0.2">
      <c r="A3818">
        <v>229</v>
      </c>
      <c r="B3818" s="9" t="s">
        <v>231</v>
      </c>
      <c r="C3818" s="3" t="s">
        <v>4339</v>
      </c>
      <c r="D3818" s="5">
        <v>3000</v>
      </c>
      <c r="E3818" s="7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8266</v>
      </c>
      <c r="O3818">
        <f t="shared" si="248"/>
        <v>0</v>
      </c>
      <c r="P3818">
        <f t="shared" si="249"/>
        <v>0</v>
      </c>
      <c r="Q3818" s="11" t="s">
        <v>8321</v>
      </c>
      <c r="R3818" t="s">
        <v>8325</v>
      </c>
      <c r="S3818" s="15">
        <f t="shared" si="250"/>
        <v>42383.933993055558</v>
      </c>
      <c r="T3818" s="15">
        <f t="shared" si="251"/>
        <v>42413.933993055558</v>
      </c>
    </row>
    <row r="3819" spans="1:20" ht="64" x14ac:dyDescent="0.2">
      <c r="A3819">
        <v>433</v>
      </c>
      <c r="B3819" s="9" t="s">
        <v>434</v>
      </c>
      <c r="C3819" s="3" t="s">
        <v>4543</v>
      </c>
      <c r="D3819" s="5">
        <v>3000</v>
      </c>
      <c r="E3819" s="7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8268</v>
      </c>
      <c r="O3819">
        <f t="shared" si="248"/>
        <v>0</v>
      </c>
      <c r="P3819">
        <f t="shared" si="249"/>
        <v>0</v>
      </c>
      <c r="Q3819" s="11" t="s">
        <v>8321</v>
      </c>
      <c r="R3819" t="s">
        <v>8339</v>
      </c>
      <c r="S3819" s="15">
        <f t="shared" si="250"/>
        <v>42228.629884259266</v>
      </c>
      <c r="T3819" s="15">
        <f t="shared" si="251"/>
        <v>42288.629884259266</v>
      </c>
    </row>
    <row r="3820" spans="1:20" ht="48" x14ac:dyDescent="0.2">
      <c r="A3820">
        <v>897</v>
      </c>
      <c r="B3820" s="9" t="s">
        <v>898</v>
      </c>
      <c r="C3820" s="3" t="s">
        <v>5007</v>
      </c>
      <c r="D3820" s="5">
        <v>3000</v>
      </c>
      <c r="E3820" s="7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8277</v>
      </c>
      <c r="O3820">
        <f t="shared" si="248"/>
        <v>0</v>
      </c>
      <c r="P3820">
        <f t="shared" si="249"/>
        <v>0</v>
      </c>
      <c r="Q3820" s="11" t="s">
        <v>8327</v>
      </c>
      <c r="R3820" t="s">
        <v>8328</v>
      </c>
      <c r="S3820" s="15">
        <f t="shared" si="250"/>
        <v>41211.688750000001</v>
      </c>
      <c r="T3820" s="15">
        <f t="shared" si="251"/>
        <v>41241.730416666665</v>
      </c>
    </row>
    <row r="3821" spans="1:20" ht="48" x14ac:dyDescent="0.2">
      <c r="A3821">
        <v>1046</v>
      </c>
      <c r="B3821" s="9" t="s">
        <v>1047</v>
      </c>
      <c r="C3821" s="3" t="s">
        <v>5156</v>
      </c>
      <c r="D3821" s="5">
        <v>3000</v>
      </c>
      <c r="E3821" s="7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8279</v>
      </c>
      <c r="O3821">
        <f t="shared" si="248"/>
        <v>0</v>
      </c>
      <c r="P3821">
        <f t="shared" si="249"/>
        <v>0</v>
      </c>
      <c r="Q3821" s="11" t="s">
        <v>8346</v>
      </c>
      <c r="R3821" t="s">
        <v>8347</v>
      </c>
      <c r="S3821" s="15">
        <f t="shared" si="250"/>
        <v>42319.851388888885</v>
      </c>
      <c r="T3821" s="15">
        <f t="shared" si="251"/>
        <v>42364.851388888885</v>
      </c>
    </row>
    <row r="3822" spans="1:20" ht="48" x14ac:dyDescent="0.2">
      <c r="A3822">
        <v>1125</v>
      </c>
      <c r="B3822" s="9" t="s">
        <v>1126</v>
      </c>
      <c r="C3822" s="3" t="s">
        <v>5235</v>
      </c>
      <c r="D3822" s="5">
        <v>3000</v>
      </c>
      <c r="E3822" s="7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8281</v>
      </c>
      <c r="O3822">
        <f t="shared" si="248"/>
        <v>0</v>
      </c>
      <c r="P3822">
        <f t="shared" si="249"/>
        <v>0</v>
      </c>
      <c r="Q3822" s="11" t="s">
        <v>8316</v>
      </c>
      <c r="R3822" t="s">
        <v>8344</v>
      </c>
      <c r="S3822" s="15">
        <f t="shared" si="250"/>
        <v>42212.624189814815</v>
      </c>
      <c r="T3822" s="15">
        <f t="shared" si="251"/>
        <v>42272.624189814815</v>
      </c>
    </row>
    <row r="3823" spans="1:20" ht="48" x14ac:dyDescent="0.2">
      <c r="A3823">
        <v>1730</v>
      </c>
      <c r="B3823" s="9" t="s">
        <v>1731</v>
      </c>
      <c r="C3823" s="3" t="s">
        <v>5840</v>
      </c>
      <c r="D3823" s="5">
        <v>3000</v>
      </c>
      <c r="E3823" s="7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8291</v>
      </c>
      <c r="O3823">
        <f t="shared" si="248"/>
        <v>0</v>
      </c>
      <c r="P3823">
        <f t="shared" si="249"/>
        <v>0</v>
      </c>
      <c r="Q3823" s="11" t="s">
        <v>8327</v>
      </c>
      <c r="R3823" t="s">
        <v>8330</v>
      </c>
      <c r="S3823" s="15">
        <f t="shared" si="250"/>
        <v>42272.087766203709</v>
      </c>
      <c r="T3823" s="15">
        <f t="shared" si="251"/>
        <v>42302.087766203709</v>
      </c>
    </row>
    <row r="3824" spans="1:20" ht="48" x14ac:dyDescent="0.2">
      <c r="A3824">
        <v>1740</v>
      </c>
      <c r="B3824" s="9" t="s">
        <v>1741</v>
      </c>
      <c r="C3824" s="3" t="s">
        <v>5850</v>
      </c>
      <c r="D3824" s="5">
        <v>3000</v>
      </c>
      <c r="E3824" s="7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8291</v>
      </c>
      <c r="O3824">
        <f t="shared" si="248"/>
        <v>0</v>
      </c>
      <c r="P3824">
        <f t="shared" si="249"/>
        <v>0</v>
      </c>
      <c r="Q3824" s="11" t="s">
        <v>8327</v>
      </c>
      <c r="R3824" t="s">
        <v>8330</v>
      </c>
      <c r="S3824" s="15">
        <f t="shared" si="250"/>
        <v>42171.817384259266</v>
      </c>
      <c r="T3824" s="15">
        <f t="shared" si="251"/>
        <v>42201.817384259266</v>
      </c>
    </row>
    <row r="3825" spans="1:20" ht="48" x14ac:dyDescent="0.2">
      <c r="A3825">
        <v>1815</v>
      </c>
      <c r="B3825" s="9" t="s">
        <v>1816</v>
      </c>
      <c r="C3825" s="3" t="s">
        <v>5925</v>
      </c>
      <c r="D3825" s="5">
        <v>3000</v>
      </c>
      <c r="E3825" s="7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8283</v>
      </c>
      <c r="O3825">
        <f t="shared" si="248"/>
        <v>0</v>
      </c>
      <c r="P3825">
        <f t="shared" si="249"/>
        <v>0</v>
      </c>
      <c r="Q3825" s="11" t="s">
        <v>8313</v>
      </c>
      <c r="R3825" t="s">
        <v>8314</v>
      </c>
      <c r="S3825" s="15">
        <f t="shared" si="250"/>
        <v>42172.906678240746</v>
      </c>
      <c r="T3825" s="15">
        <f t="shared" si="251"/>
        <v>42186.906678240746</v>
      </c>
    </row>
    <row r="3826" spans="1:20" ht="48" x14ac:dyDescent="0.2">
      <c r="A3826">
        <v>2345</v>
      </c>
      <c r="B3826" s="9" t="s">
        <v>2346</v>
      </c>
      <c r="C3826" s="3" t="s">
        <v>6455</v>
      </c>
      <c r="D3826" s="5">
        <v>3000</v>
      </c>
      <c r="E3826" s="7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8270</v>
      </c>
      <c r="O3826">
        <f t="shared" si="248"/>
        <v>0</v>
      </c>
      <c r="P3826">
        <f t="shared" si="249"/>
        <v>0</v>
      </c>
      <c r="Q3826" s="11" t="s">
        <v>8308</v>
      </c>
      <c r="R3826" t="s">
        <v>8342</v>
      </c>
      <c r="S3826" s="15">
        <f t="shared" si="250"/>
        <v>42060.001805555556</v>
      </c>
      <c r="T3826" s="15">
        <f t="shared" si="251"/>
        <v>42094.985416666663</v>
      </c>
    </row>
    <row r="3827" spans="1:20" ht="48" x14ac:dyDescent="0.2">
      <c r="A3827">
        <v>2419</v>
      </c>
      <c r="B3827" s="9" t="s">
        <v>2420</v>
      </c>
      <c r="C3827" s="3" t="s">
        <v>6529</v>
      </c>
      <c r="D3827" s="5">
        <v>3000</v>
      </c>
      <c r="E3827" s="7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8282</v>
      </c>
      <c r="O3827">
        <f t="shared" si="248"/>
        <v>0</v>
      </c>
      <c r="P3827">
        <f t="shared" si="249"/>
        <v>0</v>
      </c>
      <c r="Q3827" s="11" t="s">
        <v>8319</v>
      </c>
      <c r="R3827" t="s">
        <v>8345</v>
      </c>
      <c r="S3827" s="15">
        <f t="shared" si="250"/>
        <v>41993.738298611104</v>
      </c>
      <c r="T3827" s="15">
        <f t="shared" si="251"/>
        <v>42053.738298611104</v>
      </c>
    </row>
    <row r="3828" spans="1:20" ht="48" x14ac:dyDescent="0.2">
      <c r="A3828">
        <v>2590</v>
      </c>
      <c r="B3828" s="9" t="s">
        <v>2590</v>
      </c>
      <c r="C3828" s="3" t="s">
        <v>6700</v>
      </c>
      <c r="D3828" s="5">
        <v>3000</v>
      </c>
      <c r="E3828" s="7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8282</v>
      </c>
      <c r="O3828">
        <f t="shared" si="248"/>
        <v>0</v>
      </c>
      <c r="P3828">
        <f t="shared" si="249"/>
        <v>0</v>
      </c>
      <c r="Q3828" s="11" t="s">
        <v>8319</v>
      </c>
      <c r="R3828" t="s">
        <v>8345</v>
      </c>
      <c r="S3828" s="15">
        <f t="shared" si="250"/>
        <v>42388.589085648149</v>
      </c>
      <c r="T3828" s="15">
        <f t="shared" si="251"/>
        <v>42395.589085648149</v>
      </c>
    </row>
    <row r="3829" spans="1:20" ht="32" x14ac:dyDescent="0.2">
      <c r="A3829">
        <v>2872</v>
      </c>
      <c r="B3829" s="9" t="s">
        <v>2872</v>
      </c>
      <c r="C3829" s="3" t="s">
        <v>6982</v>
      </c>
      <c r="D3829" s="5">
        <v>3000</v>
      </c>
      <c r="E3829" s="7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8269</v>
      </c>
      <c r="O3829">
        <f t="shared" si="248"/>
        <v>0</v>
      </c>
      <c r="P3829">
        <f t="shared" si="249"/>
        <v>0</v>
      </c>
      <c r="Q3829" s="11" t="s">
        <v>8323</v>
      </c>
      <c r="R3829" t="s">
        <v>8326</v>
      </c>
      <c r="S3829" s="15">
        <f t="shared" si="250"/>
        <v>42115.11618055556</v>
      </c>
      <c r="T3829" s="15">
        <f t="shared" si="251"/>
        <v>42175.11618055556</v>
      </c>
    </row>
    <row r="3830" spans="1:20" ht="48" x14ac:dyDescent="0.2">
      <c r="A3830">
        <v>2943</v>
      </c>
      <c r="B3830" s="9" t="s">
        <v>2943</v>
      </c>
      <c r="C3830" s="3" t="s">
        <v>7053</v>
      </c>
      <c r="D3830" s="5">
        <v>3000</v>
      </c>
      <c r="E3830" s="7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8301</v>
      </c>
      <c r="O3830">
        <f t="shared" si="248"/>
        <v>0</v>
      </c>
      <c r="P3830">
        <f t="shared" si="249"/>
        <v>0</v>
      </c>
      <c r="Q3830" s="11" t="s">
        <v>8323</v>
      </c>
      <c r="R3830" t="s">
        <v>8324</v>
      </c>
      <c r="S3830" s="15">
        <f t="shared" si="250"/>
        <v>42077.129398148143</v>
      </c>
      <c r="T3830" s="15">
        <f t="shared" si="251"/>
        <v>42107.129398148143</v>
      </c>
    </row>
    <row r="3831" spans="1:20" ht="48" x14ac:dyDescent="0.2">
      <c r="A3831">
        <v>3641</v>
      </c>
      <c r="B3831" s="9" t="s">
        <v>3639</v>
      </c>
      <c r="C3831" s="3" t="s">
        <v>7751</v>
      </c>
      <c r="D3831" s="5">
        <v>3000</v>
      </c>
      <c r="E3831" s="7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8303</v>
      </c>
      <c r="O3831">
        <f t="shared" si="248"/>
        <v>0</v>
      </c>
      <c r="P3831">
        <f t="shared" si="249"/>
        <v>0</v>
      </c>
      <c r="Q3831" s="11" t="s">
        <v>8323</v>
      </c>
      <c r="R3831" t="s">
        <v>8335</v>
      </c>
      <c r="S3831" s="15">
        <f t="shared" si="250"/>
        <v>41899.627071759263</v>
      </c>
      <c r="T3831" s="15">
        <f t="shared" si="251"/>
        <v>41917.208333333336</v>
      </c>
    </row>
    <row r="3832" spans="1:20" ht="48" x14ac:dyDescent="0.2">
      <c r="A3832">
        <v>3802</v>
      </c>
      <c r="B3832" s="9" t="s">
        <v>3799</v>
      </c>
      <c r="C3832" s="3" t="s">
        <v>7912</v>
      </c>
      <c r="D3832" s="5">
        <v>3000</v>
      </c>
      <c r="E3832" s="7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8303</v>
      </c>
      <c r="O3832">
        <f t="shared" si="248"/>
        <v>0</v>
      </c>
      <c r="P3832">
        <f t="shared" si="249"/>
        <v>0</v>
      </c>
      <c r="Q3832" s="11" t="s">
        <v>8323</v>
      </c>
      <c r="R3832" t="s">
        <v>8335</v>
      </c>
      <c r="S3832" s="15">
        <f t="shared" si="250"/>
        <v>42269.126226851848</v>
      </c>
      <c r="T3832" s="15">
        <f t="shared" si="251"/>
        <v>42299.126226851848</v>
      </c>
    </row>
    <row r="3833" spans="1:20" ht="48" x14ac:dyDescent="0.2">
      <c r="A3833">
        <v>3921</v>
      </c>
      <c r="B3833" s="9" t="s">
        <v>3918</v>
      </c>
      <c r="C3833" s="3" t="s">
        <v>8029</v>
      </c>
      <c r="D3833" s="5">
        <v>3000</v>
      </c>
      <c r="E3833" s="7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8269</v>
      </c>
      <c r="O3833">
        <f t="shared" si="248"/>
        <v>0</v>
      </c>
      <c r="P3833">
        <f t="shared" si="249"/>
        <v>0</v>
      </c>
      <c r="Q3833" s="11" t="s">
        <v>8323</v>
      </c>
      <c r="R3833" t="s">
        <v>8326</v>
      </c>
      <c r="S3833" s="15">
        <f t="shared" si="250"/>
        <v>41926.542303240742</v>
      </c>
      <c r="T3833" s="15">
        <f t="shared" si="251"/>
        <v>41938.75</v>
      </c>
    </row>
    <row r="3834" spans="1:20" ht="48" x14ac:dyDescent="0.2">
      <c r="A3834">
        <v>3989</v>
      </c>
      <c r="B3834" s="9" t="s">
        <v>3985</v>
      </c>
      <c r="C3834" s="3" t="s">
        <v>8095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8269</v>
      </c>
      <c r="O3834">
        <f t="shared" si="248"/>
        <v>0</v>
      </c>
      <c r="P3834">
        <f t="shared" si="249"/>
        <v>0</v>
      </c>
      <c r="Q3834" s="11" t="s">
        <v>8323</v>
      </c>
      <c r="R3834" t="s">
        <v>8326</v>
      </c>
      <c r="S3834" s="15">
        <f t="shared" si="250"/>
        <v>42286.749780092592</v>
      </c>
      <c r="T3834" s="15">
        <f t="shared" si="251"/>
        <v>42316.791446759264</v>
      </c>
    </row>
    <row r="3835" spans="1:20" ht="48" x14ac:dyDescent="0.2">
      <c r="A3835">
        <v>3997</v>
      </c>
      <c r="B3835" s="9" t="s">
        <v>3993</v>
      </c>
      <c r="C3835" s="3" t="s">
        <v>8103</v>
      </c>
      <c r="D3835" s="5">
        <v>3000</v>
      </c>
      <c r="E3835" s="7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8269</v>
      </c>
      <c r="O3835">
        <f t="shared" si="248"/>
        <v>0</v>
      </c>
      <c r="P3835">
        <f t="shared" si="249"/>
        <v>0</v>
      </c>
      <c r="Q3835" s="11" t="s">
        <v>8323</v>
      </c>
      <c r="R3835" t="s">
        <v>8326</v>
      </c>
      <c r="S3835" s="15">
        <f t="shared" si="250"/>
        <v>42069.391446759255</v>
      </c>
      <c r="T3835" s="15">
        <f t="shared" si="251"/>
        <v>42099.349780092598</v>
      </c>
    </row>
    <row r="3836" spans="1:20" ht="48" x14ac:dyDescent="0.2">
      <c r="A3836">
        <v>4080</v>
      </c>
      <c r="B3836" s="9" t="s">
        <v>4076</v>
      </c>
      <c r="C3836" s="3" t="s">
        <v>8183</v>
      </c>
      <c r="D3836" s="5">
        <v>3000</v>
      </c>
      <c r="E3836" s="7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8269</v>
      </c>
      <c r="O3836">
        <f t="shared" si="248"/>
        <v>0</v>
      </c>
      <c r="P3836">
        <f t="shared" si="249"/>
        <v>0</v>
      </c>
      <c r="Q3836" s="11" t="s">
        <v>8323</v>
      </c>
      <c r="R3836" t="s">
        <v>8326</v>
      </c>
      <c r="S3836" s="15">
        <f t="shared" si="250"/>
        <v>42511.698101851856</v>
      </c>
      <c r="T3836" s="15">
        <f t="shared" si="251"/>
        <v>42535.787500000006</v>
      </c>
    </row>
    <row r="3837" spans="1:20" ht="48" x14ac:dyDescent="0.2">
      <c r="A3837">
        <v>1122</v>
      </c>
      <c r="B3837" s="9" t="s">
        <v>1123</v>
      </c>
      <c r="C3837" s="3" t="s">
        <v>5232</v>
      </c>
      <c r="D3837" s="5">
        <v>3200</v>
      </c>
      <c r="E3837" s="7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8280</v>
      </c>
      <c r="O3837">
        <f t="shared" si="248"/>
        <v>0</v>
      </c>
      <c r="P3837">
        <f t="shared" si="249"/>
        <v>0</v>
      </c>
      <c r="Q3837" s="11" t="s">
        <v>8316</v>
      </c>
      <c r="R3837" t="s">
        <v>8334</v>
      </c>
      <c r="S3837" s="15">
        <f t="shared" si="250"/>
        <v>41410.703993055555</v>
      </c>
      <c r="T3837" s="15">
        <f t="shared" si="251"/>
        <v>41424.703993055555</v>
      </c>
    </row>
    <row r="3838" spans="1:20" ht="48" x14ac:dyDescent="0.2">
      <c r="A3838">
        <v>1994</v>
      </c>
      <c r="B3838" s="9" t="s">
        <v>1995</v>
      </c>
      <c r="C3838" s="3" t="s">
        <v>6104</v>
      </c>
      <c r="D3838" s="5">
        <v>3200</v>
      </c>
      <c r="E3838" s="7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8294</v>
      </c>
      <c r="O3838">
        <f t="shared" si="248"/>
        <v>0</v>
      </c>
      <c r="P3838">
        <f t="shared" si="249"/>
        <v>0</v>
      </c>
      <c r="Q3838" s="11" t="s">
        <v>8313</v>
      </c>
      <c r="R3838" t="s">
        <v>8353</v>
      </c>
      <c r="S3838" s="15">
        <f t="shared" si="250"/>
        <v>42651.006273148145</v>
      </c>
      <c r="T3838" s="15">
        <f t="shared" si="251"/>
        <v>42711.047939814816</v>
      </c>
    </row>
    <row r="3839" spans="1:20" ht="48" x14ac:dyDescent="0.2">
      <c r="A3839">
        <v>2751</v>
      </c>
      <c r="B3839" s="9" t="s">
        <v>2751</v>
      </c>
      <c r="C3839" s="3" t="s">
        <v>6861</v>
      </c>
      <c r="D3839" s="5">
        <v>3274</v>
      </c>
      <c r="E3839" s="7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8302</v>
      </c>
      <c r="O3839">
        <f t="shared" si="248"/>
        <v>0</v>
      </c>
      <c r="P3839">
        <f t="shared" si="249"/>
        <v>0</v>
      </c>
      <c r="Q3839" s="11" t="s">
        <v>8311</v>
      </c>
      <c r="R3839" t="s">
        <v>8356</v>
      </c>
      <c r="S3839" s="15">
        <f t="shared" si="250"/>
        <v>41747.887060185189</v>
      </c>
      <c r="T3839" s="15">
        <f t="shared" si="251"/>
        <v>41807.887060185189</v>
      </c>
    </row>
    <row r="3840" spans="1:20" ht="48" x14ac:dyDescent="0.2">
      <c r="A3840">
        <v>916</v>
      </c>
      <c r="B3840" s="9" t="s">
        <v>917</v>
      </c>
      <c r="C3840" s="3" t="s">
        <v>5026</v>
      </c>
      <c r="D3840" s="5">
        <v>3300</v>
      </c>
      <c r="E3840" s="7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8276</v>
      </c>
      <c r="O3840">
        <f t="shared" si="248"/>
        <v>0</v>
      </c>
      <c r="P3840">
        <f t="shared" si="249"/>
        <v>0</v>
      </c>
      <c r="Q3840" s="11" t="s">
        <v>8327</v>
      </c>
      <c r="R3840" t="s">
        <v>8350</v>
      </c>
      <c r="S3840" s="15">
        <f t="shared" si="250"/>
        <v>40434.853402777779</v>
      </c>
      <c r="T3840" s="15">
        <f t="shared" si="251"/>
        <v>40473.208333333336</v>
      </c>
    </row>
    <row r="3841" spans="1:20" ht="48" x14ac:dyDescent="0.2">
      <c r="A3841">
        <v>762</v>
      </c>
      <c r="B3841" s="9" t="s">
        <v>763</v>
      </c>
      <c r="C3841" s="3" t="s">
        <v>4872</v>
      </c>
      <c r="D3841" s="5">
        <v>3500</v>
      </c>
      <c r="E3841" s="7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8273</v>
      </c>
      <c r="O3841">
        <f t="shared" si="248"/>
        <v>0</v>
      </c>
      <c r="P3841">
        <f t="shared" si="249"/>
        <v>0</v>
      </c>
      <c r="Q3841" s="11" t="s">
        <v>8311</v>
      </c>
      <c r="R3841" t="s">
        <v>8352</v>
      </c>
      <c r="S3841" s="15">
        <f t="shared" si="250"/>
        <v>42690.858449074076</v>
      </c>
      <c r="T3841" s="15">
        <f t="shared" si="251"/>
        <v>42708.25</v>
      </c>
    </row>
    <row r="3842" spans="1:20" ht="48" x14ac:dyDescent="0.2">
      <c r="A3842">
        <v>1055</v>
      </c>
      <c r="B3842" s="9" t="s">
        <v>1056</v>
      </c>
      <c r="C3842" s="3" t="s">
        <v>5165</v>
      </c>
      <c r="D3842" s="5">
        <v>3500</v>
      </c>
      <c r="E3842" s="7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8279</v>
      </c>
      <c r="O3842">
        <f t="shared" si="248"/>
        <v>0</v>
      </c>
      <c r="P3842">
        <f t="shared" si="249"/>
        <v>0</v>
      </c>
      <c r="Q3842" s="11" t="s">
        <v>8346</v>
      </c>
      <c r="R3842" t="s">
        <v>8347</v>
      </c>
      <c r="S3842" s="15">
        <f t="shared" si="250"/>
        <v>42406.992418981477</v>
      </c>
      <c r="T3842" s="15">
        <f t="shared" si="251"/>
        <v>42436.992418981477</v>
      </c>
    </row>
    <row r="3843" spans="1:20" ht="48" x14ac:dyDescent="0.2">
      <c r="A3843">
        <v>1551</v>
      </c>
      <c r="B3843" s="9" t="s">
        <v>1552</v>
      </c>
      <c r="C3843" s="3" t="s">
        <v>5661</v>
      </c>
      <c r="D3843" s="5">
        <v>3500</v>
      </c>
      <c r="E3843" s="7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8287</v>
      </c>
      <c r="O3843">
        <f t="shared" ref="O3843:O3906" si="252">ROUND(E3843/D3843*100,0)</f>
        <v>0</v>
      </c>
      <c r="P3843">
        <f t="shared" ref="P3843:P3906" si="253">IFERROR(ROUND(E3843/L3843,2),0)</f>
        <v>0</v>
      </c>
      <c r="Q3843" s="11" t="s">
        <v>8313</v>
      </c>
      <c r="R3843" t="s">
        <v>8355</v>
      </c>
      <c r="S3843" s="15">
        <f t="shared" ref="S3843:S3906" si="254">(((J3843/60)/60)/24)+DATE(1970,1,1)</f>
        <v>42121.824525462958</v>
      </c>
      <c r="T3843" s="15">
        <f t="shared" ref="T3843:T3906" si="255">(((I3843/60)/60)/24)+DATE(1970,1,1)</f>
        <v>42151.824525462958</v>
      </c>
    </row>
    <row r="3844" spans="1:20" ht="48" x14ac:dyDescent="0.2">
      <c r="A3844">
        <v>124</v>
      </c>
      <c r="B3844" s="9" t="s">
        <v>126</v>
      </c>
      <c r="C3844" s="3" t="s">
        <v>4235</v>
      </c>
      <c r="D3844" s="5">
        <v>4000</v>
      </c>
      <c r="E3844" s="7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8265</v>
      </c>
      <c r="O3844">
        <f t="shared" si="252"/>
        <v>0</v>
      </c>
      <c r="P3844">
        <f t="shared" si="253"/>
        <v>0</v>
      </c>
      <c r="Q3844" s="11" t="s">
        <v>8321</v>
      </c>
      <c r="R3844" t="s">
        <v>8337</v>
      </c>
      <c r="S3844" s="15">
        <f t="shared" si="254"/>
        <v>42114.928726851853</v>
      </c>
      <c r="T3844" s="15">
        <f t="shared" si="255"/>
        <v>42139.928726851853</v>
      </c>
    </row>
    <row r="3845" spans="1:20" ht="48" x14ac:dyDescent="0.2">
      <c r="A3845">
        <v>766</v>
      </c>
      <c r="B3845" s="9" t="s">
        <v>767</v>
      </c>
      <c r="C3845" s="3" t="s">
        <v>4876</v>
      </c>
      <c r="D3845" s="5">
        <v>4000</v>
      </c>
      <c r="E3845" s="7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8273</v>
      </c>
      <c r="O3845">
        <f t="shared" si="252"/>
        <v>0</v>
      </c>
      <c r="P3845">
        <f t="shared" si="253"/>
        <v>0</v>
      </c>
      <c r="Q3845" s="11" t="s">
        <v>8311</v>
      </c>
      <c r="R3845" t="s">
        <v>8352</v>
      </c>
      <c r="S3845" s="15">
        <f t="shared" si="254"/>
        <v>42021.783368055556</v>
      </c>
      <c r="T3845" s="15">
        <f t="shared" si="255"/>
        <v>42051.783368055556</v>
      </c>
    </row>
    <row r="3846" spans="1:20" ht="32" x14ac:dyDescent="0.2">
      <c r="A3846">
        <v>1061</v>
      </c>
      <c r="B3846" s="9" t="s">
        <v>1062</v>
      </c>
      <c r="C3846" s="3" t="s">
        <v>5171</v>
      </c>
      <c r="D3846" s="5">
        <v>4000</v>
      </c>
      <c r="E3846" s="7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8279</v>
      </c>
      <c r="O3846">
        <f t="shared" si="252"/>
        <v>0</v>
      </c>
      <c r="P3846">
        <f t="shared" si="253"/>
        <v>0</v>
      </c>
      <c r="Q3846" s="11" t="s">
        <v>8346</v>
      </c>
      <c r="R3846" t="s">
        <v>8347</v>
      </c>
      <c r="S3846" s="15">
        <f t="shared" si="254"/>
        <v>42432.276712962965</v>
      </c>
      <c r="T3846" s="15">
        <f t="shared" si="255"/>
        <v>42492.041666666672</v>
      </c>
    </row>
    <row r="3847" spans="1:20" ht="48" x14ac:dyDescent="0.2">
      <c r="A3847">
        <v>1142</v>
      </c>
      <c r="B3847" s="9" t="s">
        <v>1143</v>
      </c>
      <c r="C3847" s="3" t="s">
        <v>5252</v>
      </c>
      <c r="D3847" s="5">
        <v>4000</v>
      </c>
      <c r="E3847" s="7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8281</v>
      </c>
      <c r="O3847">
        <f t="shared" si="252"/>
        <v>0</v>
      </c>
      <c r="P3847">
        <f t="shared" si="253"/>
        <v>0</v>
      </c>
      <c r="Q3847" s="11" t="s">
        <v>8316</v>
      </c>
      <c r="R3847" t="s">
        <v>8344</v>
      </c>
      <c r="S3847" s="15">
        <f t="shared" si="254"/>
        <v>42022.006099537044</v>
      </c>
      <c r="T3847" s="15">
        <f t="shared" si="255"/>
        <v>42052.006099537044</v>
      </c>
    </row>
    <row r="3848" spans="1:20" ht="48" x14ac:dyDescent="0.2">
      <c r="A3848">
        <v>1409</v>
      </c>
      <c r="B3848" s="9" t="s">
        <v>1410</v>
      </c>
      <c r="C3848" s="3" t="s">
        <v>5519</v>
      </c>
      <c r="D3848" s="5">
        <v>4000</v>
      </c>
      <c r="E3848" s="7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8285</v>
      </c>
      <c r="O3848">
        <f t="shared" si="252"/>
        <v>0</v>
      </c>
      <c r="P3848">
        <f t="shared" si="253"/>
        <v>0</v>
      </c>
      <c r="Q3848" s="11" t="s">
        <v>8311</v>
      </c>
      <c r="R3848" t="s">
        <v>8348</v>
      </c>
      <c r="S3848" s="15">
        <f t="shared" si="254"/>
        <v>41945.133506944447</v>
      </c>
      <c r="T3848" s="15">
        <f t="shared" si="255"/>
        <v>42005.175173611111</v>
      </c>
    </row>
    <row r="3849" spans="1:20" ht="48" x14ac:dyDescent="0.2">
      <c r="A3849">
        <v>1562</v>
      </c>
      <c r="B3849" s="9" t="s">
        <v>1563</v>
      </c>
      <c r="C3849" s="3" t="s">
        <v>5672</v>
      </c>
      <c r="D3849" s="5">
        <v>4000</v>
      </c>
      <c r="E3849" s="7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8288</v>
      </c>
      <c r="O3849">
        <f t="shared" si="252"/>
        <v>0</v>
      </c>
      <c r="P3849">
        <f t="shared" si="253"/>
        <v>0</v>
      </c>
      <c r="Q3849" s="11" t="s">
        <v>8311</v>
      </c>
      <c r="R3849" t="s">
        <v>8349</v>
      </c>
      <c r="S3849" s="15">
        <f t="shared" si="254"/>
        <v>40079.566157407404</v>
      </c>
      <c r="T3849" s="15">
        <f t="shared" si="255"/>
        <v>40149.034722222219</v>
      </c>
    </row>
    <row r="3850" spans="1:20" ht="48" x14ac:dyDescent="0.2">
      <c r="A3850">
        <v>1732</v>
      </c>
      <c r="B3850" s="9" t="s">
        <v>1733</v>
      </c>
      <c r="C3850" s="3" t="s">
        <v>5842</v>
      </c>
      <c r="D3850" s="5">
        <v>4000</v>
      </c>
      <c r="E3850" s="7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8291</v>
      </c>
      <c r="O3850">
        <f t="shared" si="252"/>
        <v>0</v>
      </c>
      <c r="P3850">
        <f t="shared" si="253"/>
        <v>0</v>
      </c>
      <c r="Q3850" s="11" t="s">
        <v>8327</v>
      </c>
      <c r="R3850" t="s">
        <v>8330</v>
      </c>
      <c r="S3850" s="15">
        <f t="shared" si="254"/>
        <v>42325.683807870373</v>
      </c>
      <c r="T3850" s="15">
        <f t="shared" si="255"/>
        <v>42385.208333333328</v>
      </c>
    </row>
    <row r="3851" spans="1:20" ht="48" x14ac:dyDescent="0.2">
      <c r="A3851">
        <v>2398</v>
      </c>
      <c r="B3851" s="9" t="s">
        <v>2399</v>
      </c>
      <c r="C3851" s="3" t="s">
        <v>6508</v>
      </c>
      <c r="D3851" s="5">
        <v>4000</v>
      </c>
      <c r="E3851" s="7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>
        <f t="shared" si="252"/>
        <v>0</v>
      </c>
      <c r="P3851">
        <f t="shared" si="253"/>
        <v>0</v>
      </c>
      <c r="Q3851" s="11" t="s">
        <v>8308</v>
      </c>
      <c r="R3851" t="s">
        <v>8342</v>
      </c>
      <c r="S3851" s="15">
        <f t="shared" si="254"/>
        <v>42157.916481481487</v>
      </c>
      <c r="T3851" s="15">
        <f t="shared" si="255"/>
        <v>42187.916481481487</v>
      </c>
    </row>
    <row r="3852" spans="1:20" ht="48" x14ac:dyDescent="0.2">
      <c r="A3852">
        <v>2765</v>
      </c>
      <c r="B3852" s="9" t="s">
        <v>2765</v>
      </c>
      <c r="C3852" s="3" t="s">
        <v>6875</v>
      </c>
      <c r="D3852" s="5">
        <v>4000</v>
      </c>
      <c r="E3852" s="7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8302</v>
      </c>
      <c r="O3852">
        <f t="shared" si="252"/>
        <v>0</v>
      </c>
      <c r="P3852">
        <f t="shared" si="253"/>
        <v>0</v>
      </c>
      <c r="Q3852" s="11" t="s">
        <v>8311</v>
      </c>
      <c r="R3852" t="s">
        <v>8356</v>
      </c>
      <c r="S3852" s="15">
        <f t="shared" si="254"/>
        <v>41194.579027777778</v>
      </c>
      <c r="T3852" s="15">
        <f t="shared" si="255"/>
        <v>41210.579027777778</v>
      </c>
    </row>
    <row r="3853" spans="1:20" ht="48" x14ac:dyDescent="0.2">
      <c r="A3853">
        <v>3190</v>
      </c>
      <c r="B3853" s="9" t="s">
        <v>3190</v>
      </c>
      <c r="C3853" s="3" t="s">
        <v>7300</v>
      </c>
      <c r="D3853" s="5">
        <v>4000</v>
      </c>
      <c r="E3853" s="7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8303</v>
      </c>
      <c r="O3853">
        <f t="shared" si="252"/>
        <v>0</v>
      </c>
      <c r="P3853">
        <f t="shared" si="253"/>
        <v>0</v>
      </c>
      <c r="Q3853" s="11" t="s">
        <v>8323</v>
      </c>
      <c r="R3853" t="s">
        <v>8335</v>
      </c>
      <c r="S3853" s="15">
        <f t="shared" si="254"/>
        <v>42683.151331018518</v>
      </c>
      <c r="T3853" s="15">
        <f t="shared" si="255"/>
        <v>42713.192997685182</v>
      </c>
    </row>
    <row r="3854" spans="1:20" ht="48" x14ac:dyDescent="0.2">
      <c r="A3854">
        <v>4026</v>
      </c>
      <c r="B3854" s="9" t="s">
        <v>4022</v>
      </c>
      <c r="C3854" s="3" t="s">
        <v>8131</v>
      </c>
      <c r="D3854" s="5">
        <v>4000</v>
      </c>
      <c r="E3854" s="7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8269</v>
      </c>
      <c r="O3854">
        <f t="shared" si="252"/>
        <v>0</v>
      </c>
      <c r="P3854">
        <f t="shared" si="253"/>
        <v>0</v>
      </c>
      <c r="Q3854" s="11" t="s">
        <v>8323</v>
      </c>
      <c r="R3854" t="s">
        <v>8326</v>
      </c>
      <c r="S3854" s="15">
        <f t="shared" si="254"/>
        <v>42282.655543981484</v>
      </c>
      <c r="T3854" s="15">
        <f t="shared" si="255"/>
        <v>42342.697210648148</v>
      </c>
    </row>
    <row r="3855" spans="1:20" ht="48" x14ac:dyDescent="0.2">
      <c r="A3855">
        <v>2392</v>
      </c>
      <c r="B3855" s="9" t="s">
        <v>2393</v>
      </c>
      <c r="C3855" s="3" t="s">
        <v>6502</v>
      </c>
      <c r="D3855" s="5">
        <v>4200</v>
      </c>
      <c r="E3855" s="7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>
        <f t="shared" si="252"/>
        <v>0</v>
      </c>
      <c r="P3855">
        <f t="shared" si="253"/>
        <v>0</v>
      </c>
      <c r="Q3855" s="11" t="s">
        <v>8308</v>
      </c>
      <c r="R3855" t="s">
        <v>8342</v>
      </c>
      <c r="S3855" s="15">
        <f t="shared" si="254"/>
        <v>42276.120636574073</v>
      </c>
      <c r="T3855" s="15">
        <f t="shared" si="255"/>
        <v>42306.120636574073</v>
      </c>
    </row>
    <row r="3856" spans="1:20" ht="64" x14ac:dyDescent="0.2">
      <c r="A3856">
        <v>1052</v>
      </c>
      <c r="B3856" s="9" t="s">
        <v>1053</v>
      </c>
      <c r="C3856" s="3" t="s">
        <v>5162</v>
      </c>
      <c r="D3856" s="5">
        <v>4336</v>
      </c>
      <c r="E3856" s="7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8279</v>
      </c>
      <c r="O3856">
        <f t="shared" si="252"/>
        <v>0</v>
      </c>
      <c r="P3856">
        <f t="shared" si="253"/>
        <v>0</v>
      </c>
      <c r="Q3856" s="11" t="s">
        <v>8346</v>
      </c>
      <c r="R3856" t="s">
        <v>8347</v>
      </c>
      <c r="S3856" s="15">
        <f t="shared" si="254"/>
        <v>42483.797395833331</v>
      </c>
      <c r="T3856" s="15">
        <f t="shared" si="255"/>
        <v>42527.839583333334</v>
      </c>
    </row>
    <row r="3857" spans="1:20" ht="48" x14ac:dyDescent="0.2">
      <c r="A3857">
        <v>2851</v>
      </c>
      <c r="B3857" s="9" t="s">
        <v>2851</v>
      </c>
      <c r="C3857" s="3" t="s">
        <v>6961</v>
      </c>
      <c r="D3857" s="5">
        <v>4500</v>
      </c>
      <c r="E3857" s="7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8269</v>
      </c>
      <c r="O3857">
        <f t="shared" si="252"/>
        <v>0</v>
      </c>
      <c r="P3857">
        <f t="shared" si="253"/>
        <v>0</v>
      </c>
      <c r="Q3857" s="11" t="s">
        <v>8323</v>
      </c>
      <c r="R3857" t="s">
        <v>8326</v>
      </c>
      <c r="S3857" s="15">
        <f t="shared" si="254"/>
        <v>42390.002650462964</v>
      </c>
      <c r="T3857" s="15">
        <f t="shared" si="255"/>
        <v>42398.970138888893</v>
      </c>
    </row>
    <row r="3858" spans="1:20" ht="32" x14ac:dyDescent="0.2">
      <c r="A3858">
        <v>1444</v>
      </c>
      <c r="B3858" s="9" t="s">
        <v>1445</v>
      </c>
      <c r="C3858" s="3" t="s">
        <v>5554</v>
      </c>
      <c r="D3858" s="5">
        <v>4950</v>
      </c>
      <c r="E3858" s="7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8285</v>
      </c>
      <c r="O3858">
        <f t="shared" si="252"/>
        <v>0</v>
      </c>
      <c r="P3858">
        <f t="shared" si="253"/>
        <v>0</v>
      </c>
      <c r="Q3858" s="11" t="s">
        <v>8311</v>
      </c>
      <c r="R3858" t="s">
        <v>8348</v>
      </c>
      <c r="S3858" s="15">
        <f t="shared" si="254"/>
        <v>42199.873402777783</v>
      </c>
      <c r="T3858" s="15">
        <f t="shared" si="255"/>
        <v>42259.873402777783</v>
      </c>
    </row>
    <row r="3859" spans="1:20" ht="32" x14ac:dyDescent="0.2">
      <c r="A3859">
        <v>134</v>
      </c>
      <c r="B3859" s="9" t="s">
        <v>136</v>
      </c>
      <c r="C3859" s="3" t="s">
        <v>4245</v>
      </c>
      <c r="D3859" s="5">
        <v>5000</v>
      </c>
      <c r="E3859" s="7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8265</v>
      </c>
      <c r="O3859">
        <f t="shared" si="252"/>
        <v>0</v>
      </c>
      <c r="P3859">
        <f t="shared" si="253"/>
        <v>0</v>
      </c>
      <c r="Q3859" s="11" t="s">
        <v>8321</v>
      </c>
      <c r="R3859" t="s">
        <v>8337</v>
      </c>
      <c r="S3859" s="15">
        <f t="shared" si="254"/>
        <v>42221.909930555557</v>
      </c>
      <c r="T3859" s="15">
        <f t="shared" si="255"/>
        <v>42251.708333333328</v>
      </c>
    </row>
    <row r="3860" spans="1:20" ht="48" x14ac:dyDescent="0.2">
      <c r="A3860">
        <v>158</v>
      </c>
      <c r="B3860" s="9" t="s">
        <v>160</v>
      </c>
      <c r="C3860" s="3" t="s">
        <v>4268</v>
      </c>
      <c r="D3860" s="5">
        <v>5000</v>
      </c>
      <c r="E3860" s="7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>
        <f t="shared" si="252"/>
        <v>0</v>
      </c>
      <c r="P3860">
        <f t="shared" si="253"/>
        <v>0</v>
      </c>
      <c r="Q3860" s="11" t="s">
        <v>8321</v>
      </c>
      <c r="R3860" t="s">
        <v>8337</v>
      </c>
      <c r="S3860" s="15">
        <f t="shared" si="254"/>
        <v>41904.07671296296</v>
      </c>
      <c r="T3860" s="15">
        <f t="shared" si="255"/>
        <v>41934.07671296296</v>
      </c>
    </row>
    <row r="3861" spans="1:20" ht="48" x14ac:dyDescent="0.2">
      <c r="A3861">
        <v>160</v>
      </c>
      <c r="B3861" s="9" t="s">
        <v>162</v>
      </c>
      <c r="C3861" s="3" t="s">
        <v>4270</v>
      </c>
      <c r="D3861" s="5">
        <v>5000</v>
      </c>
      <c r="E3861" s="7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8266</v>
      </c>
      <c r="O3861">
        <f t="shared" si="252"/>
        <v>0</v>
      </c>
      <c r="P3861">
        <f t="shared" si="253"/>
        <v>0</v>
      </c>
      <c r="Q3861" s="11" t="s">
        <v>8321</v>
      </c>
      <c r="R3861" t="s">
        <v>8325</v>
      </c>
      <c r="S3861" s="15">
        <f t="shared" si="254"/>
        <v>42171.913090277783</v>
      </c>
      <c r="T3861" s="15">
        <f t="shared" si="255"/>
        <v>42231.913090277783</v>
      </c>
    </row>
    <row r="3862" spans="1:20" ht="48" x14ac:dyDescent="0.2">
      <c r="A3862">
        <v>186</v>
      </c>
      <c r="B3862" s="9" t="s">
        <v>188</v>
      </c>
      <c r="C3862" s="3" t="s">
        <v>4296</v>
      </c>
      <c r="D3862" s="5">
        <v>5000</v>
      </c>
      <c r="E3862" s="7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8266</v>
      </c>
      <c r="O3862">
        <f t="shared" si="252"/>
        <v>0</v>
      </c>
      <c r="P3862">
        <f t="shared" si="253"/>
        <v>0</v>
      </c>
      <c r="Q3862" s="11" t="s">
        <v>8321</v>
      </c>
      <c r="R3862" t="s">
        <v>8325</v>
      </c>
      <c r="S3862" s="15">
        <f t="shared" si="254"/>
        <v>42767.812893518523</v>
      </c>
      <c r="T3862" s="15">
        <f t="shared" si="255"/>
        <v>42797.833333333328</v>
      </c>
    </row>
    <row r="3863" spans="1:20" ht="64" x14ac:dyDescent="0.2">
      <c r="A3863">
        <v>429</v>
      </c>
      <c r="B3863" s="9" t="s">
        <v>430</v>
      </c>
      <c r="C3863" s="3" t="s">
        <v>4539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8268</v>
      </c>
      <c r="O3863">
        <f t="shared" si="252"/>
        <v>0</v>
      </c>
      <c r="P3863">
        <f t="shared" si="253"/>
        <v>0</v>
      </c>
      <c r="Q3863" s="11" t="s">
        <v>8321</v>
      </c>
      <c r="R3863" t="s">
        <v>8339</v>
      </c>
      <c r="S3863" s="15">
        <f t="shared" si="254"/>
        <v>40070.901412037041</v>
      </c>
      <c r="T3863" s="15">
        <f t="shared" si="255"/>
        <v>40144.207638888889</v>
      </c>
    </row>
    <row r="3864" spans="1:20" ht="32" x14ac:dyDescent="0.2">
      <c r="A3864">
        <v>516</v>
      </c>
      <c r="B3864" s="9" t="s">
        <v>517</v>
      </c>
      <c r="C3864" s="3" t="s">
        <v>4626</v>
      </c>
      <c r="D3864" s="5">
        <v>5000</v>
      </c>
      <c r="E3864" s="7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8268</v>
      </c>
      <c r="O3864">
        <f t="shared" si="252"/>
        <v>0</v>
      </c>
      <c r="P3864">
        <f t="shared" si="253"/>
        <v>0</v>
      </c>
      <c r="Q3864" s="11" t="s">
        <v>8321</v>
      </c>
      <c r="R3864" t="s">
        <v>8339</v>
      </c>
      <c r="S3864" s="15">
        <f t="shared" si="254"/>
        <v>42091.778703703705</v>
      </c>
      <c r="T3864" s="15">
        <f t="shared" si="255"/>
        <v>42151.778703703705</v>
      </c>
    </row>
    <row r="3865" spans="1:20" ht="48" x14ac:dyDescent="0.2">
      <c r="A3865">
        <v>616</v>
      </c>
      <c r="B3865" s="9" t="s">
        <v>617</v>
      </c>
      <c r="C3865" s="3" t="s">
        <v>4726</v>
      </c>
      <c r="D3865" s="5">
        <v>5000</v>
      </c>
      <c r="E3865" s="7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8270</v>
      </c>
      <c r="O3865">
        <f t="shared" si="252"/>
        <v>0</v>
      </c>
      <c r="P3865">
        <f t="shared" si="253"/>
        <v>0</v>
      </c>
      <c r="Q3865" s="11" t="s">
        <v>8308</v>
      </c>
      <c r="R3865" t="s">
        <v>8342</v>
      </c>
      <c r="S3865" s="15">
        <f t="shared" si="254"/>
        <v>42761.376238425932</v>
      </c>
      <c r="T3865" s="15">
        <f t="shared" si="255"/>
        <v>42791.376238425932</v>
      </c>
    </row>
    <row r="3866" spans="1:20" ht="48" x14ac:dyDescent="0.2">
      <c r="A3866">
        <v>624</v>
      </c>
      <c r="B3866" s="9" t="s">
        <v>625</v>
      </c>
      <c r="C3866" s="3" t="s">
        <v>4734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8270</v>
      </c>
      <c r="O3866">
        <f t="shared" si="252"/>
        <v>0</v>
      </c>
      <c r="P3866">
        <f t="shared" si="253"/>
        <v>0</v>
      </c>
      <c r="Q3866" s="11" t="s">
        <v>8308</v>
      </c>
      <c r="R3866" t="s">
        <v>8342</v>
      </c>
      <c r="S3866" s="15">
        <f t="shared" si="254"/>
        <v>42108.988900462966</v>
      </c>
      <c r="T3866" s="15">
        <f t="shared" si="255"/>
        <v>42138.988900462966</v>
      </c>
    </row>
    <row r="3867" spans="1:20" ht="48" x14ac:dyDescent="0.2">
      <c r="A3867">
        <v>628</v>
      </c>
      <c r="B3867" s="9" t="s">
        <v>629</v>
      </c>
      <c r="C3867" s="3" t="s">
        <v>4738</v>
      </c>
      <c r="D3867" s="5">
        <v>5000</v>
      </c>
      <c r="E3867" s="7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8270</v>
      </c>
      <c r="O3867">
        <f t="shared" si="252"/>
        <v>0</v>
      </c>
      <c r="P3867">
        <f t="shared" si="253"/>
        <v>0</v>
      </c>
      <c r="Q3867" s="11" t="s">
        <v>8308</v>
      </c>
      <c r="R3867" t="s">
        <v>8342</v>
      </c>
      <c r="S3867" s="15">
        <f t="shared" si="254"/>
        <v>41803.692789351851</v>
      </c>
      <c r="T3867" s="15">
        <f t="shared" si="255"/>
        <v>41833.692789351851</v>
      </c>
    </row>
    <row r="3868" spans="1:20" ht="48" x14ac:dyDescent="0.2">
      <c r="A3868">
        <v>764</v>
      </c>
      <c r="B3868" s="9" t="s">
        <v>765</v>
      </c>
      <c r="C3868" s="3" t="s">
        <v>4874</v>
      </c>
      <c r="D3868" s="5">
        <v>5000</v>
      </c>
      <c r="E3868" s="7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>
        <f t="shared" si="252"/>
        <v>0</v>
      </c>
      <c r="P3868">
        <f t="shared" si="253"/>
        <v>0</v>
      </c>
      <c r="Q3868" s="11" t="s">
        <v>8311</v>
      </c>
      <c r="R3868" t="s">
        <v>8352</v>
      </c>
      <c r="S3868" s="15">
        <f t="shared" si="254"/>
        <v>42227.173159722224</v>
      </c>
      <c r="T3868" s="15">
        <f t="shared" si="255"/>
        <v>42257.173159722224</v>
      </c>
    </row>
    <row r="3869" spans="1:20" ht="64" x14ac:dyDescent="0.2">
      <c r="A3869">
        <v>875</v>
      </c>
      <c r="B3869" s="9" t="s">
        <v>876</v>
      </c>
      <c r="C3869" s="3" t="s">
        <v>4985</v>
      </c>
      <c r="D3869" s="5">
        <v>5000</v>
      </c>
      <c r="E3869" s="7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>
        <f t="shared" si="252"/>
        <v>0</v>
      </c>
      <c r="P3869">
        <f t="shared" si="253"/>
        <v>0</v>
      </c>
      <c r="Q3869" s="11" t="s">
        <v>8327</v>
      </c>
      <c r="R3869" t="s">
        <v>8350</v>
      </c>
      <c r="S3869" s="15">
        <f t="shared" si="254"/>
        <v>42248.723738425921</v>
      </c>
      <c r="T3869" s="15">
        <f t="shared" si="255"/>
        <v>42268.723738425921</v>
      </c>
    </row>
    <row r="3870" spans="1:20" ht="48" x14ac:dyDescent="0.2">
      <c r="A3870">
        <v>988</v>
      </c>
      <c r="B3870" s="9" t="s">
        <v>989</v>
      </c>
      <c r="C3870" s="3" t="s">
        <v>5098</v>
      </c>
      <c r="D3870" s="5">
        <v>5000</v>
      </c>
      <c r="E3870" s="7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8271</v>
      </c>
      <c r="O3870">
        <f t="shared" si="252"/>
        <v>0</v>
      </c>
      <c r="P3870">
        <f t="shared" si="253"/>
        <v>0</v>
      </c>
      <c r="Q3870" s="11" t="s">
        <v>8308</v>
      </c>
      <c r="R3870" t="s">
        <v>8310</v>
      </c>
      <c r="S3870" s="15">
        <f t="shared" si="254"/>
        <v>42614.356770833328</v>
      </c>
      <c r="T3870" s="15">
        <f t="shared" si="255"/>
        <v>42644.356770833328</v>
      </c>
    </row>
    <row r="3871" spans="1:20" ht="48" x14ac:dyDescent="0.2">
      <c r="A3871">
        <v>1140</v>
      </c>
      <c r="B3871" s="9" t="s">
        <v>1141</v>
      </c>
      <c r="C3871" s="3" t="s">
        <v>5250</v>
      </c>
      <c r="D3871" s="5">
        <v>5000</v>
      </c>
      <c r="E3871" s="7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8281</v>
      </c>
      <c r="O3871">
        <f t="shared" si="252"/>
        <v>0</v>
      </c>
      <c r="P3871">
        <f t="shared" si="253"/>
        <v>0</v>
      </c>
      <c r="Q3871" s="11" t="s">
        <v>8316</v>
      </c>
      <c r="R3871" t="s">
        <v>8344</v>
      </c>
      <c r="S3871" s="15">
        <f t="shared" si="254"/>
        <v>42192.462048611109</v>
      </c>
      <c r="T3871" s="15">
        <f t="shared" si="255"/>
        <v>42222.462048611109</v>
      </c>
    </row>
    <row r="3872" spans="1:20" ht="48" x14ac:dyDescent="0.2">
      <c r="A3872">
        <v>1231</v>
      </c>
      <c r="B3872" s="9" t="s">
        <v>1232</v>
      </c>
      <c r="C3872" s="3" t="s">
        <v>5341</v>
      </c>
      <c r="D3872" s="5">
        <v>5000</v>
      </c>
      <c r="E3872" s="7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8284</v>
      </c>
      <c r="O3872">
        <f t="shared" si="252"/>
        <v>0</v>
      </c>
      <c r="P3872">
        <f t="shared" si="253"/>
        <v>0</v>
      </c>
      <c r="Q3872" s="11" t="s">
        <v>8327</v>
      </c>
      <c r="R3872" t="s">
        <v>8354</v>
      </c>
      <c r="S3872" s="15">
        <f t="shared" si="254"/>
        <v>42193.941759259258</v>
      </c>
      <c r="T3872" s="15">
        <f t="shared" si="255"/>
        <v>42244.041666666672</v>
      </c>
    </row>
    <row r="3873" spans="1:20" ht="48" x14ac:dyDescent="0.2">
      <c r="A3873">
        <v>1458</v>
      </c>
      <c r="B3873" s="9" t="s">
        <v>1459</v>
      </c>
      <c r="C3873" s="3" t="s">
        <v>5568</v>
      </c>
      <c r="D3873" s="5">
        <v>5000</v>
      </c>
      <c r="E3873" s="7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8285</v>
      </c>
      <c r="O3873">
        <f t="shared" si="252"/>
        <v>0</v>
      </c>
      <c r="P3873">
        <f t="shared" si="253"/>
        <v>0</v>
      </c>
      <c r="Q3873" s="11" t="s">
        <v>8311</v>
      </c>
      <c r="R3873" t="s">
        <v>8348</v>
      </c>
      <c r="S3873" s="15">
        <f t="shared" si="254"/>
        <v>41831.705555555556</v>
      </c>
      <c r="T3873" s="15">
        <f t="shared" si="255"/>
        <v>41862.166666666664</v>
      </c>
    </row>
    <row r="3874" spans="1:20" ht="48" x14ac:dyDescent="0.2">
      <c r="A3874">
        <v>1489</v>
      </c>
      <c r="B3874" s="9" t="s">
        <v>1490</v>
      </c>
      <c r="C3874" s="3" t="s">
        <v>5599</v>
      </c>
      <c r="D3874" s="5">
        <v>5000</v>
      </c>
      <c r="E3874" s="7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8273</v>
      </c>
      <c r="O3874">
        <f t="shared" si="252"/>
        <v>0</v>
      </c>
      <c r="P3874">
        <f t="shared" si="253"/>
        <v>0</v>
      </c>
      <c r="Q3874" s="11" t="s">
        <v>8311</v>
      </c>
      <c r="R3874" t="s">
        <v>8352</v>
      </c>
      <c r="S3874" s="15">
        <f t="shared" si="254"/>
        <v>41198.611712962964</v>
      </c>
      <c r="T3874" s="15">
        <f t="shared" si="255"/>
        <v>41228.653379629628</v>
      </c>
    </row>
    <row r="3875" spans="1:20" ht="48" x14ac:dyDescent="0.2">
      <c r="A3875">
        <v>1712</v>
      </c>
      <c r="B3875" s="9" t="s">
        <v>1713</v>
      </c>
      <c r="C3875" s="3" t="s">
        <v>5822</v>
      </c>
      <c r="D3875" s="5">
        <v>5000</v>
      </c>
      <c r="E3875" s="7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8291</v>
      </c>
      <c r="O3875">
        <f t="shared" si="252"/>
        <v>0</v>
      </c>
      <c r="P3875">
        <f t="shared" si="253"/>
        <v>0</v>
      </c>
      <c r="Q3875" s="11" t="s">
        <v>8327</v>
      </c>
      <c r="R3875" t="s">
        <v>8330</v>
      </c>
      <c r="S3875" s="15">
        <f t="shared" si="254"/>
        <v>42125.913807870369</v>
      </c>
      <c r="T3875" s="15">
        <f t="shared" si="255"/>
        <v>42185.913807870369</v>
      </c>
    </row>
    <row r="3876" spans="1:20" ht="48" x14ac:dyDescent="0.2">
      <c r="A3876">
        <v>1721</v>
      </c>
      <c r="B3876" s="9" t="s">
        <v>1722</v>
      </c>
      <c r="C3876" s="3" t="s">
        <v>5831</v>
      </c>
      <c r="D3876" s="5">
        <v>5000</v>
      </c>
      <c r="E3876" s="7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8291</v>
      </c>
      <c r="O3876">
        <f t="shared" si="252"/>
        <v>0</v>
      </c>
      <c r="P3876">
        <f t="shared" si="253"/>
        <v>0</v>
      </c>
      <c r="Q3876" s="11" t="s">
        <v>8327</v>
      </c>
      <c r="R3876" t="s">
        <v>8330</v>
      </c>
      <c r="S3876" s="15">
        <f t="shared" si="254"/>
        <v>42319.461377314816</v>
      </c>
      <c r="T3876" s="15">
        <f t="shared" si="255"/>
        <v>42349.461377314816</v>
      </c>
    </row>
    <row r="3877" spans="1:20" ht="48" x14ac:dyDescent="0.2">
      <c r="A3877">
        <v>2341</v>
      </c>
      <c r="B3877" s="9" t="s">
        <v>2342</v>
      </c>
      <c r="C3877" s="3" t="s">
        <v>6451</v>
      </c>
      <c r="D3877" s="5">
        <v>5000</v>
      </c>
      <c r="E3877" s="7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8270</v>
      </c>
      <c r="O3877">
        <f t="shared" si="252"/>
        <v>0</v>
      </c>
      <c r="P3877">
        <f t="shared" si="253"/>
        <v>0</v>
      </c>
      <c r="Q3877" s="11" t="s">
        <v>8308</v>
      </c>
      <c r="R3877" t="s">
        <v>8342</v>
      </c>
      <c r="S3877" s="15">
        <f t="shared" si="254"/>
        <v>42167.813703703709</v>
      </c>
      <c r="T3877" s="15">
        <f t="shared" si="255"/>
        <v>42197.813703703709</v>
      </c>
    </row>
    <row r="3878" spans="1:20" ht="48" x14ac:dyDescent="0.2">
      <c r="A3878">
        <v>2518</v>
      </c>
      <c r="B3878" s="9" t="s">
        <v>2518</v>
      </c>
      <c r="C3878" s="3" t="s">
        <v>6628</v>
      </c>
      <c r="D3878" s="5">
        <v>5000</v>
      </c>
      <c r="E3878" s="7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8297</v>
      </c>
      <c r="O3878">
        <f t="shared" si="252"/>
        <v>0</v>
      </c>
      <c r="P3878">
        <f t="shared" si="253"/>
        <v>0</v>
      </c>
      <c r="Q3878" s="11" t="s">
        <v>8319</v>
      </c>
      <c r="R3878" t="s">
        <v>8357</v>
      </c>
      <c r="S3878" s="15">
        <f t="shared" si="254"/>
        <v>41926.680879629632</v>
      </c>
      <c r="T3878" s="15">
        <f t="shared" si="255"/>
        <v>41956.722546296296</v>
      </c>
    </row>
    <row r="3879" spans="1:20" ht="48" x14ac:dyDescent="0.2">
      <c r="A3879">
        <v>2760</v>
      </c>
      <c r="B3879" s="9" t="s">
        <v>2760</v>
      </c>
      <c r="C3879" s="3" t="s">
        <v>6870</v>
      </c>
      <c r="D3879" s="5">
        <v>5000</v>
      </c>
      <c r="E3879" s="7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8302</v>
      </c>
      <c r="O3879">
        <f t="shared" si="252"/>
        <v>0</v>
      </c>
      <c r="P3879">
        <f t="shared" si="253"/>
        <v>0</v>
      </c>
      <c r="Q3879" s="11" t="s">
        <v>8311</v>
      </c>
      <c r="R3879" t="s">
        <v>8356</v>
      </c>
      <c r="S3879" s="15">
        <f t="shared" si="254"/>
        <v>41415.461319444446</v>
      </c>
      <c r="T3879" s="15">
        <f t="shared" si="255"/>
        <v>41445.461319444446</v>
      </c>
    </row>
    <row r="3880" spans="1:20" ht="48" x14ac:dyDescent="0.2">
      <c r="A3880">
        <v>3206</v>
      </c>
      <c r="B3880" s="9" t="s">
        <v>3206</v>
      </c>
      <c r="C3880" s="3" t="s">
        <v>7316</v>
      </c>
      <c r="D3880" s="5">
        <v>5000</v>
      </c>
      <c r="E3880" s="7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8303</v>
      </c>
      <c r="O3880">
        <f t="shared" si="252"/>
        <v>0</v>
      </c>
      <c r="P3880">
        <f t="shared" si="253"/>
        <v>0</v>
      </c>
      <c r="Q3880" s="11" t="s">
        <v>8323</v>
      </c>
      <c r="R3880" t="s">
        <v>8335</v>
      </c>
      <c r="S3880" s="15">
        <f t="shared" si="254"/>
        <v>42236.276053240741</v>
      </c>
      <c r="T3880" s="15">
        <f t="shared" si="255"/>
        <v>42266.276053240741</v>
      </c>
    </row>
    <row r="3881" spans="1:20" ht="48" x14ac:dyDescent="0.2">
      <c r="A3881">
        <v>3944</v>
      </c>
      <c r="B3881" s="9" t="s">
        <v>3941</v>
      </c>
      <c r="C3881" s="3" t="s">
        <v>8052</v>
      </c>
      <c r="D3881" s="5">
        <v>5000</v>
      </c>
      <c r="E3881" s="7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8269</v>
      </c>
      <c r="O3881">
        <f t="shared" si="252"/>
        <v>0</v>
      </c>
      <c r="P3881">
        <f t="shared" si="253"/>
        <v>0</v>
      </c>
      <c r="Q3881" s="11" t="s">
        <v>8323</v>
      </c>
      <c r="R3881" t="s">
        <v>8326</v>
      </c>
      <c r="S3881" s="15">
        <f t="shared" si="254"/>
        <v>42213.662905092591</v>
      </c>
      <c r="T3881" s="15">
        <f t="shared" si="255"/>
        <v>42243.662905092591</v>
      </c>
    </row>
    <row r="3882" spans="1:20" ht="48" x14ac:dyDescent="0.2">
      <c r="A3882">
        <v>4031</v>
      </c>
      <c r="B3882" s="9" t="s">
        <v>4027</v>
      </c>
      <c r="C3882" s="3" t="s">
        <v>8136</v>
      </c>
      <c r="D3882" s="5">
        <v>5000</v>
      </c>
      <c r="E3882" s="7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8269</v>
      </c>
      <c r="O3882">
        <f t="shared" si="252"/>
        <v>0</v>
      </c>
      <c r="P3882">
        <f t="shared" si="253"/>
        <v>0</v>
      </c>
      <c r="Q3882" s="11" t="s">
        <v>8323</v>
      </c>
      <c r="R3882" t="s">
        <v>8326</v>
      </c>
      <c r="S3882" s="15">
        <f t="shared" si="254"/>
        <v>41941.585231481484</v>
      </c>
      <c r="T3882" s="15">
        <f t="shared" si="255"/>
        <v>41991.626898148148</v>
      </c>
    </row>
    <row r="3883" spans="1:20" ht="48" x14ac:dyDescent="0.2">
      <c r="A3883">
        <v>1163</v>
      </c>
      <c r="B3883" s="9" t="s">
        <v>1164</v>
      </c>
      <c r="C3883" s="3" t="s">
        <v>5273</v>
      </c>
      <c r="D3883" s="5">
        <v>5200</v>
      </c>
      <c r="E3883" s="7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8282</v>
      </c>
      <c r="O3883">
        <f t="shared" si="252"/>
        <v>0</v>
      </c>
      <c r="P3883">
        <f t="shared" si="253"/>
        <v>0</v>
      </c>
      <c r="Q3883" s="11" t="s">
        <v>8319</v>
      </c>
      <c r="R3883" t="s">
        <v>8345</v>
      </c>
      <c r="S3883" s="15">
        <f t="shared" si="254"/>
        <v>41830.723611111112</v>
      </c>
      <c r="T3883" s="15">
        <f t="shared" si="255"/>
        <v>41860.723611111112</v>
      </c>
    </row>
    <row r="3884" spans="1:20" ht="48" x14ac:dyDescent="0.2">
      <c r="A3884">
        <v>143</v>
      </c>
      <c r="B3884" s="9" t="s">
        <v>145</v>
      </c>
      <c r="C3884" s="3" t="s">
        <v>4253</v>
      </c>
      <c r="D3884" s="5">
        <v>5500</v>
      </c>
      <c r="E3884" s="7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8265</v>
      </c>
      <c r="O3884">
        <f t="shared" si="252"/>
        <v>0</v>
      </c>
      <c r="P3884">
        <f t="shared" si="253"/>
        <v>0</v>
      </c>
      <c r="Q3884" s="11" t="s">
        <v>8321</v>
      </c>
      <c r="R3884" t="s">
        <v>8337</v>
      </c>
      <c r="S3884" s="15">
        <f t="shared" si="254"/>
        <v>42559.064143518524</v>
      </c>
      <c r="T3884" s="15">
        <f t="shared" si="255"/>
        <v>42616.246527777781</v>
      </c>
    </row>
    <row r="3885" spans="1:20" ht="48" x14ac:dyDescent="0.2">
      <c r="A3885">
        <v>920</v>
      </c>
      <c r="B3885" s="9" t="s">
        <v>921</v>
      </c>
      <c r="C3885" s="3" t="s">
        <v>5030</v>
      </c>
      <c r="D3885" s="5">
        <v>5500</v>
      </c>
      <c r="E3885" s="7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8276</v>
      </c>
      <c r="O3885">
        <f t="shared" si="252"/>
        <v>0</v>
      </c>
      <c r="P3885">
        <f t="shared" si="253"/>
        <v>0</v>
      </c>
      <c r="Q3885" s="11" t="s">
        <v>8327</v>
      </c>
      <c r="R3885" t="s">
        <v>8350</v>
      </c>
      <c r="S3885" s="15">
        <f t="shared" si="254"/>
        <v>41562.67155092593</v>
      </c>
      <c r="T3885" s="15">
        <f t="shared" si="255"/>
        <v>41592.713217592594</v>
      </c>
    </row>
    <row r="3886" spans="1:20" ht="48" x14ac:dyDescent="0.2">
      <c r="A3886">
        <v>1706</v>
      </c>
      <c r="B3886" s="9" t="s">
        <v>1707</v>
      </c>
      <c r="C3886" s="3" t="s">
        <v>5816</v>
      </c>
      <c r="D3886" s="5">
        <v>5500</v>
      </c>
      <c r="E3886" s="7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8291</v>
      </c>
      <c r="O3886">
        <f t="shared" si="252"/>
        <v>0</v>
      </c>
      <c r="P3886">
        <f t="shared" si="253"/>
        <v>0</v>
      </c>
      <c r="Q3886" s="11" t="s">
        <v>8327</v>
      </c>
      <c r="R3886" t="s">
        <v>8330</v>
      </c>
      <c r="S3886" s="15">
        <f t="shared" si="254"/>
        <v>42179.306388888886</v>
      </c>
      <c r="T3886" s="15">
        <f t="shared" si="255"/>
        <v>42239.306388888886</v>
      </c>
    </row>
    <row r="3887" spans="1:20" ht="48" x14ac:dyDescent="0.2">
      <c r="A3887">
        <v>2342</v>
      </c>
      <c r="B3887" s="9" t="s">
        <v>2343</v>
      </c>
      <c r="C3887" s="3" t="s">
        <v>6452</v>
      </c>
      <c r="D3887" s="5">
        <v>5500</v>
      </c>
      <c r="E3887" s="7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8270</v>
      </c>
      <c r="O3887">
        <f t="shared" si="252"/>
        <v>0</v>
      </c>
      <c r="P3887">
        <f t="shared" si="253"/>
        <v>0</v>
      </c>
      <c r="Q3887" s="11" t="s">
        <v>8308</v>
      </c>
      <c r="R3887" t="s">
        <v>8342</v>
      </c>
      <c r="S3887" s="15">
        <f t="shared" si="254"/>
        <v>41897.702199074076</v>
      </c>
      <c r="T3887" s="15">
        <f t="shared" si="255"/>
        <v>41918.208333333336</v>
      </c>
    </row>
    <row r="3888" spans="1:20" ht="48" x14ac:dyDescent="0.2">
      <c r="A3888">
        <v>2881</v>
      </c>
      <c r="B3888" s="9" t="s">
        <v>2881</v>
      </c>
      <c r="C3888" s="3" t="s">
        <v>6991</v>
      </c>
      <c r="D3888" s="5">
        <v>5500</v>
      </c>
      <c r="E3888" s="7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8269</v>
      </c>
      <c r="O3888">
        <f t="shared" si="252"/>
        <v>0</v>
      </c>
      <c r="P3888">
        <f t="shared" si="253"/>
        <v>0</v>
      </c>
      <c r="Q3888" s="11" t="s">
        <v>8323</v>
      </c>
      <c r="R3888" t="s">
        <v>8326</v>
      </c>
      <c r="S3888" s="15">
        <f t="shared" si="254"/>
        <v>41916.597638888888</v>
      </c>
      <c r="T3888" s="15">
        <f t="shared" si="255"/>
        <v>41976.639305555553</v>
      </c>
    </row>
    <row r="3889" spans="1:20" ht="48" x14ac:dyDescent="0.2">
      <c r="A3889">
        <v>3873</v>
      </c>
      <c r="B3889" s="9" t="s">
        <v>3870</v>
      </c>
      <c r="C3889" s="3" t="s">
        <v>7982</v>
      </c>
      <c r="D3889" s="5">
        <v>5500</v>
      </c>
      <c r="E3889" s="7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>
        <f t="shared" si="252"/>
        <v>0</v>
      </c>
      <c r="P3889">
        <f t="shared" si="253"/>
        <v>0</v>
      </c>
      <c r="Q3889" s="11" t="s">
        <v>8323</v>
      </c>
      <c r="R3889" t="s">
        <v>8335</v>
      </c>
      <c r="S3889" s="15">
        <f t="shared" si="254"/>
        <v>42255.696006944447</v>
      </c>
      <c r="T3889" s="15">
        <f t="shared" si="255"/>
        <v>42285.696006944447</v>
      </c>
    </row>
    <row r="3890" spans="1:20" ht="48" x14ac:dyDescent="0.2">
      <c r="A3890">
        <v>3956</v>
      </c>
      <c r="B3890" s="9" t="s">
        <v>3953</v>
      </c>
      <c r="C3890" s="3" t="s">
        <v>8063</v>
      </c>
      <c r="D3890" s="5">
        <v>5500</v>
      </c>
      <c r="E3890" s="7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8269</v>
      </c>
      <c r="O3890">
        <f t="shared" si="252"/>
        <v>0</v>
      </c>
      <c r="P3890">
        <f t="shared" si="253"/>
        <v>0</v>
      </c>
      <c r="Q3890" s="11" t="s">
        <v>8323</v>
      </c>
      <c r="R3890" t="s">
        <v>8326</v>
      </c>
      <c r="S3890" s="15">
        <f t="shared" si="254"/>
        <v>42457.932025462964</v>
      </c>
      <c r="T3890" s="15">
        <f t="shared" si="255"/>
        <v>42485.013888888891</v>
      </c>
    </row>
    <row r="3891" spans="1:20" ht="64" x14ac:dyDescent="0.2">
      <c r="A3891">
        <v>2743</v>
      </c>
      <c r="B3891" s="9" t="s">
        <v>2743</v>
      </c>
      <c r="C3891" s="3" t="s">
        <v>6853</v>
      </c>
      <c r="D3891" s="5">
        <v>5999</v>
      </c>
      <c r="E3891" s="7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8302</v>
      </c>
      <c r="O3891">
        <f t="shared" si="252"/>
        <v>0</v>
      </c>
      <c r="P3891">
        <f t="shared" si="253"/>
        <v>0</v>
      </c>
      <c r="Q3891" s="11" t="s">
        <v>8311</v>
      </c>
      <c r="R3891" t="s">
        <v>8356</v>
      </c>
      <c r="S3891" s="15">
        <f t="shared" si="254"/>
        <v>42632.328784722224</v>
      </c>
      <c r="T3891" s="15">
        <f t="shared" si="255"/>
        <v>42662.328784722224</v>
      </c>
    </row>
    <row r="3892" spans="1:20" ht="48" x14ac:dyDescent="0.2">
      <c r="A3892">
        <v>174</v>
      </c>
      <c r="B3892" s="9" t="s">
        <v>176</v>
      </c>
      <c r="C3892" s="3" t="s">
        <v>4284</v>
      </c>
      <c r="D3892" s="5">
        <v>6000</v>
      </c>
      <c r="E3892" s="7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8266</v>
      </c>
      <c r="O3892">
        <f t="shared" si="252"/>
        <v>0</v>
      </c>
      <c r="P3892">
        <f t="shared" si="253"/>
        <v>0</v>
      </c>
      <c r="Q3892" s="11" t="s">
        <v>8321</v>
      </c>
      <c r="R3892" t="s">
        <v>8325</v>
      </c>
      <c r="S3892" s="15">
        <f t="shared" si="254"/>
        <v>42072.758981481486</v>
      </c>
      <c r="T3892" s="15">
        <f t="shared" si="255"/>
        <v>42132.758981481486</v>
      </c>
    </row>
    <row r="3893" spans="1:20" ht="16" x14ac:dyDescent="0.2">
      <c r="A3893">
        <v>202</v>
      </c>
      <c r="B3893" s="9" t="s">
        <v>204</v>
      </c>
      <c r="C3893" s="3" t="s">
        <v>4312</v>
      </c>
      <c r="D3893" s="5">
        <v>6000</v>
      </c>
      <c r="E3893" s="7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8266</v>
      </c>
      <c r="O3893">
        <f t="shared" si="252"/>
        <v>0</v>
      </c>
      <c r="P3893">
        <f t="shared" si="253"/>
        <v>0</v>
      </c>
      <c r="Q3893" s="11" t="s">
        <v>8321</v>
      </c>
      <c r="R3893" t="s">
        <v>8325</v>
      </c>
      <c r="S3893" s="15">
        <f t="shared" si="254"/>
        <v>42255.927824074075</v>
      </c>
      <c r="T3893" s="15">
        <f t="shared" si="255"/>
        <v>42285.874305555553</v>
      </c>
    </row>
    <row r="3894" spans="1:20" ht="32" x14ac:dyDescent="0.2">
      <c r="A3894">
        <v>469</v>
      </c>
      <c r="B3894" s="9" t="s">
        <v>470</v>
      </c>
      <c r="C3894" s="3" t="s">
        <v>4579</v>
      </c>
      <c r="D3894" s="5">
        <v>6000</v>
      </c>
      <c r="E3894" s="7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8268</v>
      </c>
      <c r="O3894">
        <f t="shared" si="252"/>
        <v>0</v>
      </c>
      <c r="P3894">
        <f t="shared" si="253"/>
        <v>0</v>
      </c>
      <c r="Q3894" s="11" t="s">
        <v>8321</v>
      </c>
      <c r="R3894" t="s">
        <v>8339</v>
      </c>
      <c r="S3894" s="15">
        <f t="shared" si="254"/>
        <v>41827.989861111113</v>
      </c>
      <c r="T3894" s="15">
        <f t="shared" si="255"/>
        <v>41887.989861111113</v>
      </c>
    </row>
    <row r="3895" spans="1:20" ht="48" x14ac:dyDescent="0.2">
      <c r="A3895">
        <v>1177</v>
      </c>
      <c r="B3895" s="9" t="s">
        <v>1178</v>
      </c>
      <c r="C3895" s="3" t="s">
        <v>5287</v>
      </c>
      <c r="D3895" s="5">
        <v>6000</v>
      </c>
      <c r="E3895" s="7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8282</v>
      </c>
      <c r="O3895">
        <f t="shared" si="252"/>
        <v>0</v>
      </c>
      <c r="P3895">
        <f t="shared" si="253"/>
        <v>0</v>
      </c>
      <c r="Q3895" s="11" t="s">
        <v>8319</v>
      </c>
      <c r="R3895" t="s">
        <v>8345</v>
      </c>
      <c r="S3895" s="15">
        <f t="shared" si="254"/>
        <v>41897.660833333335</v>
      </c>
      <c r="T3895" s="15">
        <f t="shared" si="255"/>
        <v>41927.660833333335</v>
      </c>
    </row>
    <row r="3896" spans="1:20" ht="32" x14ac:dyDescent="0.2">
      <c r="A3896">
        <v>1457</v>
      </c>
      <c r="B3896" s="9" t="s">
        <v>1458</v>
      </c>
      <c r="C3896" s="3" t="s">
        <v>5567</v>
      </c>
      <c r="D3896" s="5">
        <v>6000</v>
      </c>
      <c r="E3896" s="7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8285</v>
      </c>
      <c r="O3896">
        <f t="shared" si="252"/>
        <v>0</v>
      </c>
      <c r="P3896">
        <f t="shared" si="253"/>
        <v>0</v>
      </c>
      <c r="Q3896" s="11" t="s">
        <v>8311</v>
      </c>
      <c r="R3896" t="s">
        <v>8348</v>
      </c>
      <c r="S3896" s="15">
        <f t="shared" si="254"/>
        <v>42289.89634259259</v>
      </c>
      <c r="T3896" s="15">
        <f t="shared" si="255"/>
        <v>42319.938009259262</v>
      </c>
    </row>
    <row r="3897" spans="1:20" ht="48" x14ac:dyDescent="0.2">
      <c r="A3897">
        <v>1553</v>
      </c>
      <c r="B3897" s="9" t="s">
        <v>1554</v>
      </c>
      <c r="C3897" s="3" t="s">
        <v>5663</v>
      </c>
      <c r="D3897" s="5">
        <v>6000</v>
      </c>
      <c r="E3897" s="7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8287</v>
      </c>
      <c r="O3897">
        <f t="shared" si="252"/>
        <v>0</v>
      </c>
      <c r="P3897">
        <f t="shared" si="253"/>
        <v>0</v>
      </c>
      <c r="Q3897" s="11" t="s">
        <v>8313</v>
      </c>
      <c r="R3897" t="s">
        <v>8355</v>
      </c>
      <c r="S3897" s="15">
        <f t="shared" si="254"/>
        <v>42219.282951388886</v>
      </c>
      <c r="T3897" s="15">
        <f t="shared" si="255"/>
        <v>42249.282951388886</v>
      </c>
    </row>
    <row r="3898" spans="1:20" ht="32" x14ac:dyDescent="0.2">
      <c r="A3898">
        <v>1682</v>
      </c>
      <c r="B3898" s="9" t="s">
        <v>1683</v>
      </c>
      <c r="C3898" s="3" t="s">
        <v>5792</v>
      </c>
      <c r="D3898" s="5">
        <v>6000</v>
      </c>
      <c r="E3898" s="7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8291</v>
      </c>
      <c r="O3898">
        <f t="shared" si="252"/>
        <v>0</v>
      </c>
      <c r="P3898">
        <f t="shared" si="253"/>
        <v>0</v>
      </c>
      <c r="Q3898" s="11" t="s">
        <v>8327</v>
      </c>
      <c r="R3898" t="s">
        <v>8330</v>
      </c>
      <c r="S3898" s="15">
        <f t="shared" si="254"/>
        <v>42779.21365740741</v>
      </c>
      <c r="T3898" s="15">
        <f t="shared" si="255"/>
        <v>42839.171990740739</v>
      </c>
    </row>
    <row r="3899" spans="1:20" ht="48" x14ac:dyDescent="0.2">
      <c r="A3899">
        <v>2578</v>
      </c>
      <c r="B3899" s="9" t="s">
        <v>2578</v>
      </c>
      <c r="C3899" s="3" t="s">
        <v>6688</v>
      </c>
      <c r="D3899" s="5">
        <v>6000</v>
      </c>
      <c r="E3899" s="7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8282</v>
      </c>
      <c r="O3899">
        <f t="shared" si="252"/>
        <v>0</v>
      </c>
      <c r="P3899">
        <f t="shared" si="253"/>
        <v>0</v>
      </c>
      <c r="Q3899" s="11" t="s">
        <v>8319</v>
      </c>
      <c r="R3899" t="s">
        <v>8345</v>
      </c>
      <c r="S3899" s="15">
        <f t="shared" si="254"/>
        <v>42238.022905092599</v>
      </c>
      <c r="T3899" s="15">
        <f t="shared" si="255"/>
        <v>42286.708333333328</v>
      </c>
    </row>
    <row r="3900" spans="1:20" ht="48" x14ac:dyDescent="0.2">
      <c r="A3900">
        <v>3863</v>
      </c>
      <c r="B3900" s="9" t="s">
        <v>3860</v>
      </c>
      <c r="C3900" s="3" t="s">
        <v>7972</v>
      </c>
      <c r="D3900" s="5">
        <v>6000</v>
      </c>
      <c r="E3900" s="7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8269</v>
      </c>
      <c r="O3900">
        <f t="shared" si="252"/>
        <v>0</v>
      </c>
      <c r="P3900">
        <f t="shared" si="253"/>
        <v>0</v>
      </c>
      <c r="Q3900" s="11" t="s">
        <v>8323</v>
      </c>
      <c r="R3900" t="s">
        <v>8326</v>
      </c>
      <c r="S3900" s="15">
        <f t="shared" si="254"/>
        <v>42253.633159722223</v>
      </c>
      <c r="T3900" s="15">
        <f t="shared" si="255"/>
        <v>42313.674826388888</v>
      </c>
    </row>
    <row r="3901" spans="1:20" ht="48" x14ac:dyDescent="0.2">
      <c r="A3901">
        <v>427</v>
      </c>
      <c r="B3901" s="9" t="s">
        <v>428</v>
      </c>
      <c r="C3901" s="3" t="s">
        <v>4537</v>
      </c>
      <c r="D3901" s="5">
        <v>6500</v>
      </c>
      <c r="E3901" s="7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8268</v>
      </c>
      <c r="O3901">
        <f t="shared" si="252"/>
        <v>0</v>
      </c>
      <c r="P3901">
        <f t="shared" si="253"/>
        <v>0</v>
      </c>
      <c r="Q3901" s="11" t="s">
        <v>8321</v>
      </c>
      <c r="R3901" t="s">
        <v>8339</v>
      </c>
      <c r="S3901" s="15">
        <f t="shared" si="254"/>
        <v>42285.909027777772</v>
      </c>
      <c r="T3901" s="15">
        <f t="shared" si="255"/>
        <v>42299.790972222225</v>
      </c>
    </row>
    <row r="3902" spans="1:20" ht="64" x14ac:dyDescent="0.2">
      <c r="A3902">
        <v>901</v>
      </c>
      <c r="B3902" s="9" t="s">
        <v>902</v>
      </c>
      <c r="C3902" s="3" t="s">
        <v>5011</v>
      </c>
      <c r="D3902" s="5">
        <v>6500</v>
      </c>
      <c r="E3902" s="7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8276</v>
      </c>
      <c r="O3902">
        <f t="shared" si="252"/>
        <v>0</v>
      </c>
      <c r="P3902">
        <f t="shared" si="253"/>
        <v>0</v>
      </c>
      <c r="Q3902" s="11" t="s">
        <v>8327</v>
      </c>
      <c r="R3902" t="s">
        <v>8350</v>
      </c>
      <c r="S3902" s="15">
        <f t="shared" si="254"/>
        <v>40291.81150462963</v>
      </c>
      <c r="T3902" s="15">
        <f t="shared" si="255"/>
        <v>40337.799305555556</v>
      </c>
    </row>
    <row r="3903" spans="1:20" ht="48" x14ac:dyDescent="0.2">
      <c r="A3903">
        <v>1156</v>
      </c>
      <c r="B3903" s="9" t="s">
        <v>1157</v>
      </c>
      <c r="C3903" s="3" t="s">
        <v>5266</v>
      </c>
      <c r="D3903" s="5">
        <v>6500</v>
      </c>
      <c r="E3903" s="7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8282</v>
      </c>
      <c r="O3903">
        <f t="shared" si="252"/>
        <v>0</v>
      </c>
      <c r="P3903">
        <f t="shared" si="253"/>
        <v>0</v>
      </c>
      <c r="Q3903" s="11" t="s">
        <v>8319</v>
      </c>
      <c r="R3903" t="s">
        <v>8345</v>
      </c>
      <c r="S3903" s="15">
        <f t="shared" si="254"/>
        <v>42029.07131944444</v>
      </c>
      <c r="T3903" s="15">
        <f t="shared" si="255"/>
        <v>42059.07131944444</v>
      </c>
    </row>
    <row r="3904" spans="1:20" ht="48" x14ac:dyDescent="0.2">
      <c r="A3904">
        <v>1997</v>
      </c>
      <c r="B3904" s="9" t="s">
        <v>1998</v>
      </c>
      <c r="C3904" s="3" t="s">
        <v>6107</v>
      </c>
      <c r="D3904" s="5">
        <v>6500</v>
      </c>
      <c r="E3904" s="7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8294</v>
      </c>
      <c r="O3904">
        <f t="shared" si="252"/>
        <v>0</v>
      </c>
      <c r="P3904">
        <f t="shared" si="253"/>
        <v>0</v>
      </c>
      <c r="Q3904" s="11" t="s">
        <v>8313</v>
      </c>
      <c r="R3904" t="s">
        <v>8353</v>
      </c>
      <c r="S3904" s="15">
        <f t="shared" si="254"/>
        <v>41847.930694444447</v>
      </c>
      <c r="T3904" s="15">
        <f t="shared" si="255"/>
        <v>41877.930694444447</v>
      </c>
    </row>
    <row r="3905" spans="1:20" ht="48" x14ac:dyDescent="0.2">
      <c r="A3905">
        <v>1159</v>
      </c>
      <c r="B3905" s="9" t="s">
        <v>1160</v>
      </c>
      <c r="C3905" s="3" t="s">
        <v>5269</v>
      </c>
      <c r="D3905" s="5">
        <v>6750</v>
      </c>
      <c r="E3905" s="7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8282</v>
      </c>
      <c r="O3905">
        <f t="shared" si="252"/>
        <v>0</v>
      </c>
      <c r="P3905">
        <f t="shared" si="253"/>
        <v>0</v>
      </c>
      <c r="Q3905" s="11" t="s">
        <v>8319</v>
      </c>
      <c r="R3905" t="s">
        <v>8345</v>
      </c>
      <c r="S3905" s="15">
        <f t="shared" si="254"/>
        <v>42154.726446759261</v>
      </c>
      <c r="T3905" s="15">
        <f t="shared" si="255"/>
        <v>42185.65625</v>
      </c>
    </row>
    <row r="3906" spans="1:20" ht="32" x14ac:dyDescent="0.2">
      <c r="A3906">
        <v>147</v>
      </c>
      <c r="B3906" s="9" t="s">
        <v>149</v>
      </c>
      <c r="C3906" s="3" t="s">
        <v>4257</v>
      </c>
      <c r="D3906" s="5">
        <v>7000</v>
      </c>
      <c r="E3906" s="7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8265</v>
      </c>
      <c r="O3906">
        <f t="shared" si="252"/>
        <v>0</v>
      </c>
      <c r="P3906">
        <f t="shared" si="253"/>
        <v>0</v>
      </c>
      <c r="Q3906" s="11" t="s">
        <v>8321</v>
      </c>
      <c r="R3906" t="s">
        <v>8337</v>
      </c>
      <c r="S3906" s="15">
        <f t="shared" si="254"/>
        <v>41969.767824074079</v>
      </c>
      <c r="T3906" s="15">
        <f t="shared" si="255"/>
        <v>42012.762499999997</v>
      </c>
    </row>
    <row r="3907" spans="1:20" ht="48" x14ac:dyDescent="0.2">
      <c r="A3907">
        <v>437</v>
      </c>
      <c r="B3907" s="9" t="s">
        <v>438</v>
      </c>
      <c r="C3907" s="3" t="s">
        <v>4547</v>
      </c>
      <c r="D3907" s="5">
        <v>7000</v>
      </c>
      <c r="E3907" s="7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8268</v>
      </c>
      <c r="O3907">
        <f t="shared" ref="O3907:O3970" si="256">ROUND(E3907/D3907*100,0)</f>
        <v>0</v>
      </c>
      <c r="P3907">
        <f t="shared" ref="P3907:P3970" si="257">IFERROR(ROUND(E3907/L3907,2),0)</f>
        <v>0</v>
      </c>
      <c r="Q3907" s="11" t="s">
        <v>8321</v>
      </c>
      <c r="R3907" t="s">
        <v>8339</v>
      </c>
      <c r="S3907" s="15">
        <f t="shared" ref="S3907:S3970" si="258">(((J3907/60)/60)/24)+DATE(1970,1,1)</f>
        <v>42591.31858796296</v>
      </c>
      <c r="T3907" s="15">
        <f t="shared" ref="T3907:T3970" si="259">(((I3907/60)/60)/24)+DATE(1970,1,1)</f>
        <v>42651.31858796296</v>
      </c>
    </row>
    <row r="3908" spans="1:20" ht="48" x14ac:dyDescent="0.2">
      <c r="A3908">
        <v>495</v>
      </c>
      <c r="B3908" s="9" t="s">
        <v>496</v>
      </c>
      <c r="C3908" s="3" t="s">
        <v>4605</v>
      </c>
      <c r="D3908" s="5">
        <v>7000</v>
      </c>
      <c r="E3908" s="7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8268</v>
      </c>
      <c r="O3908">
        <f t="shared" si="256"/>
        <v>0</v>
      </c>
      <c r="P3908">
        <f t="shared" si="257"/>
        <v>0</v>
      </c>
      <c r="Q3908" s="11" t="s">
        <v>8321</v>
      </c>
      <c r="R3908" t="s">
        <v>8339</v>
      </c>
      <c r="S3908" s="15">
        <f t="shared" si="258"/>
        <v>42171.827604166669</v>
      </c>
      <c r="T3908" s="15">
        <f t="shared" si="259"/>
        <v>42201.827604166669</v>
      </c>
    </row>
    <row r="3909" spans="1:20" ht="64" x14ac:dyDescent="0.2">
      <c r="A3909">
        <v>926</v>
      </c>
      <c r="B3909" s="9" t="s">
        <v>927</v>
      </c>
      <c r="C3909" s="3" t="s">
        <v>5036</v>
      </c>
      <c r="D3909" s="5">
        <v>7000</v>
      </c>
      <c r="E3909" s="7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8276</v>
      </c>
      <c r="O3909">
        <f t="shared" si="256"/>
        <v>0</v>
      </c>
      <c r="P3909">
        <f t="shared" si="257"/>
        <v>0</v>
      </c>
      <c r="Q3909" s="11" t="s">
        <v>8327</v>
      </c>
      <c r="R3909" t="s">
        <v>8350</v>
      </c>
      <c r="S3909" s="15">
        <f t="shared" si="258"/>
        <v>40338.02002314815</v>
      </c>
      <c r="T3909" s="15">
        <f t="shared" si="259"/>
        <v>40367.944444444445</v>
      </c>
    </row>
    <row r="3910" spans="1:20" ht="48" x14ac:dyDescent="0.2">
      <c r="A3910">
        <v>1708</v>
      </c>
      <c r="B3910" s="9" t="s">
        <v>1709</v>
      </c>
      <c r="C3910" s="3" t="s">
        <v>5818</v>
      </c>
      <c r="D3910" s="5">
        <v>7000</v>
      </c>
      <c r="E3910" s="7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8291</v>
      </c>
      <c r="O3910">
        <f t="shared" si="256"/>
        <v>0</v>
      </c>
      <c r="P3910">
        <f t="shared" si="257"/>
        <v>0</v>
      </c>
      <c r="Q3910" s="11" t="s">
        <v>8327</v>
      </c>
      <c r="R3910" t="s">
        <v>8330</v>
      </c>
      <c r="S3910" s="15">
        <f t="shared" si="258"/>
        <v>42451.866967592592</v>
      </c>
      <c r="T3910" s="15">
        <f t="shared" si="259"/>
        <v>42491.866967592592</v>
      </c>
    </row>
    <row r="3911" spans="1:20" ht="64" x14ac:dyDescent="0.2">
      <c r="A3911">
        <v>2505</v>
      </c>
      <c r="B3911" s="9" t="s">
        <v>2505</v>
      </c>
      <c r="C3911" s="3" t="s">
        <v>6615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8297</v>
      </c>
      <c r="O3911">
        <f t="shared" si="256"/>
        <v>0</v>
      </c>
      <c r="P3911">
        <f t="shared" si="257"/>
        <v>0</v>
      </c>
      <c r="Q3911" s="11" t="s">
        <v>8319</v>
      </c>
      <c r="R3911" t="s">
        <v>8357</v>
      </c>
      <c r="S3911" s="15">
        <f t="shared" si="258"/>
        <v>42047.05574074074</v>
      </c>
      <c r="T3911" s="15">
        <f t="shared" si="259"/>
        <v>42077.014074074075</v>
      </c>
    </row>
    <row r="3912" spans="1:20" ht="48" x14ac:dyDescent="0.2">
      <c r="A3912">
        <v>4023</v>
      </c>
      <c r="B3912" s="9" t="s">
        <v>4019</v>
      </c>
      <c r="C3912" s="3" t="s">
        <v>8128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8269</v>
      </c>
      <c r="O3912">
        <f t="shared" si="256"/>
        <v>0</v>
      </c>
      <c r="P3912">
        <f t="shared" si="257"/>
        <v>0</v>
      </c>
      <c r="Q3912" s="11" t="s">
        <v>8323</v>
      </c>
      <c r="R3912" t="s">
        <v>8326</v>
      </c>
      <c r="S3912" s="15">
        <f t="shared" si="258"/>
        <v>42408.999571759254</v>
      </c>
      <c r="T3912" s="15">
        <f t="shared" si="259"/>
        <v>42453.957905092597</v>
      </c>
    </row>
    <row r="3913" spans="1:20" ht="48" x14ac:dyDescent="0.2">
      <c r="A3913">
        <v>518</v>
      </c>
      <c r="B3913" s="9" t="s">
        <v>519</v>
      </c>
      <c r="C3913" s="3" t="s">
        <v>4628</v>
      </c>
      <c r="D3913" s="5">
        <v>7175</v>
      </c>
      <c r="E3913" s="7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8268</v>
      </c>
      <c r="O3913">
        <f t="shared" si="256"/>
        <v>0</v>
      </c>
      <c r="P3913">
        <f t="shared" si="257"/>
        <v>0</v>
      </c>
      <c r="Q3913" s="11" t="s">
        <v>8321</v>
      </c>
      <c r="R3913" t="s">
        <v>8339</v>
      </c>
      <c r="S3913" s="15">
        <f t="shared" si="258"/>
        <v>42223.616018518514</v>
      </c>
      <c r="T3913" s="15">
        <f t="shared" si="259"/>
        <v>42253.615277777775</v>
      </c>
    </row>
    <row r="3914" spans="1:20" ht="48" x14ac:dyDescent="0.2">
      <c r="A3914">
        <v>468</v>
      </c>
      <c r="B3914" s="9" t="s">
        <v>469</v>
      </c>
      <c r="C3914" s="3" t="s">
        <v>4578</v>
      </c>
      <c r="D3914" s="5">
        <v>7500</v>
      </c>
      <c r="E3914" s="7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8268</v>
      </c>
      <c r="O3914">
        <f t="shared" si="256"/>
        <v>0</v>
      </c>
      <c r="P3914">
        <f t="shared" si="257"/>
        <v>0</v>
      </c>
      <c r="Q3914" s="11" t="s">
        <v>8321</v>
      </c>
      <c r="R3914" t="s">
        <v>8339</v>
      </c>
      <c r="S3914" s="15">
        <f t="shared" si="258"/>
        <v>41041.167627314811</v>
      </c>
      <c r="T3914" s="15">
        <f t="shared" si="259"/>
        <v>41101.160474537035</v>
      </c>
    </row>
    <row r="3915" spans="1:20" ht="48" x14ac:dyDescent="0.2">
      <c r="A3915">
        <v>547</v>
      </c>
      <c r="B3915" s="9" t="s">
        <v>548</v>
      </c>
      <c r="C3915" s="3" t="s">
        <v>4657</v>
      </c>
      <c r="D3915" s="5">
        <v>7500</v>
      </c>
      <c r="E3915" s="7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8270</v>
      </c>
      <c r="O3915">
        <f t="shared" si="256"/>
        <v>0</v>
      </c>
      <c r="P3915">
        <f t="shared" si="257"/>
        <v>0</v>
      </c>
      <c r="Q3915" s="11" t="s">
        <v>8308</v>
      </c>
      <c r="R3915" t="s">
        <v>8342</v>
      </c>
      <c r="S3915" s="15">
        <f t="shared" si="258"/>
        <v>42380.696342592593</v>
      </c>
      <c r="T3915" s="15">
        <f t="shared" si="259"/>
        <v>42410.696342592593</v>
      </c>
    </row>
    <row r="3916" spans="1:20" ht="48" x14ac:dyDescent="0.2">
      <c r="A3916">
        <v>555</v>
      </c>
      <c r="B3916" s="9" t="s">
        <v>556</v>
      </c>
      <c r="C3916" s="3" t="s">
        <v>4665</v>
      </c>
      <c r="D3916" s="5">
        <v>7500</v>
      </c>
      <c r="E3916" s="7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8270</v>
      </c>
      <c r="O3916">
        <f t="shared" si="256"/>
        <v>0</v>
      </c>
      <c r="P3916">
        <f t="shared" si="257"/>
        <v>0</v>
      </c>
      <c r="Q3916" s="11" t="s">
        <v>8308</v>
      </c>
      <c r="R3916" t="s">
        <v>8342</v>
      </c>
      <c r="S3916" s="15">
        <f t="shared" si="258"/>
        <v>42503.353506944448</v>
      </c>
      <c r="T3916" s="15">
        <f t="shared" si="259"/>
        <v>42533.353506944448</v>
      </c>
    </row>
    <row r="3917" spans="1:20" ht="32" x14ac:dyDescent="0.2">
      <c r="A3917">
        <v>228</v>
      </c>
      <c r="B3917" s="9" t="s">
        <v>230</v>
      </c>
      <c r="C3917" s="3" t="s">
        <v>4338</v>
      </c>
      <c r="D3917" s="5">
        <v>8000</v>
      </c>
      <c r="E3917" s="7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8266</v>
      </c>
      <c r="O3917">
        <f t="shared" si="256"/>
        <v>0</v>
      </c>
      <c r="P3917">
        <f t="shared" si="257"/>
        <v>0</v>
      </c>
      <c r="Q3917" s="11" t="s">
        <v>8321</v>
      </c>
      <c r="R3917" t="s">
        <v>8325</v>
      </c>
      <c r="S3917" s="15">
        <f t="shared" si="258"/>
        <v>42096.686400462961</v>
      </c>
      <c r="T3917" s="15">
        <f t="shared" si="259"/>
        <v>42156.686400462961</v>
      </c>
    </row>
    <row r="3918" spans="1:20" ht="48" x14ac:dyDescent="0.2">
      <c r="A3918">
        <v>1878</v>
      </c>
      <c r="B3918" s="9" t="s">
        <v>1879</v>
      </c>
      <c r="C3918" s="3" t="s">
        <v>5988</v>
      </c>
      <c r="D3918" s="5">
        <v>8000</v>
      </c>
      <c r="E3918" s="7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8281</v>
      </c>
      <c r="O3918">
        <f t="shared" si="256"/>
        <v>0</v>
      </c>
      <c r="P3918">
        <f t="shared" si="257"/>
        <v>0</v>
      </c>
      <c r="Q3918" s="11" t="s">
        <v>8316</v>
      </c>
      <c r="R3918" t="s">
        <v>8344</v>
      </c>
      <c r="S3918" s="15">
        <f t="shared" si="258"/>
        <v>41773.008738425924</v>
      </c>
      <c r="T3918" s="15">
        <f t="shared" si="259"/>
        <v>41803.008738425924</v>
      </c>
    </row>
    <row r="3919" spans="1:20" ht="48" x14ac:dyDescent="0.2">
      <c r="A3919">
        <v>2412</v>
      </c>
      <c r="B3919" s="9" t="s">
        <v>2413</v>
      </c>
      <c r="C3919" s="3" t="s">
        <v>6522</v>
      </c>
      <c r="D3919" s="5">
        <v>8000</v>
      </c>
      <c r="E3919" s="7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8282</v>
      </c>
      <c r="O3919">
        <f t="shared" si="256"/>
        <v>0</v>
      </c>
      <c r="P3919">
        <f t="shared" si="257"/>
        <v>0</v>
      </c>
      <c r="Q3919" s="11" t="s">
        <v>8319</v>
      </c>
      <c r="R3919" t="s">
        <v>8345</v>
      </c>
      <c r="S3919" s="15">
        <f t="shared" si="258"/>
        <v>42655.736956018518</v>
      </c>
      <c r="T3919" s="15">
        <f t="shared" si="259"/>
        <v>42700.778622685189</v>
      </c>
    </row>
    <row r="3920" spans="1:20" ht="48" x14ac:dyDescent="0.2">
      <c r="A3920">
        <v>2437</v>
      </c>
      <c r="B3920" s="9" t="s">
        <v>2438</v>
      </c>
      <c r="C3920" s="3" t="s">
        <v>6547</v>
      </c>
      <c r="D3920" s="5">
        <v>8000</v>
      </c>
      <c r="E3920" s="7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8282</v>
      </c>
      <c r="O3920">
        <f t="shared" si="256"/>
        <v>0</v>
      </c>
      <c r="P3920">
        <f t="shared" si="257"/>
        <v>0</v>
      </c>
      <c r="Q3920" s="11" t="s">
        <v>8319</v>
      </c>
      <c r="R3920" t="s">
        <v>8345</v>
      </c>
      <c r="S3920" s="15">
        <f t="shared" si="258"/>
        <v>42031.965138888889</v>
      </c>
      <c r="T3920" s="15">
        <f t="shared" si="259"/>
        <v>42080.75</v>
      </c>
    </row>
    <row r="3921" spans="1:20" ht="48" x14ac:dyDescent="0.2">
      <c r="A3921">
        <v>2573</v>
      </c>
      <c r="B3921" s="9" t="s">
        <v>2573</v>
      </c>
      <c r="C3921" s="3" t="s">
        <v>6683</v>
      </c>
      <c r="D3921" s="5">
        <v>8000</v>
      </c>
      <c r="E3921" s="7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8282</v>
      </c>
      <c r="O3921">
        <f t="shared" si="256"/>
        <v>0</v>
      </c>
      <c r="P3921">
        <f t="shared" si="257"/>
        <v>0</v>
      </c>
      <c r="Q3921" s="11" t="s">
        <v>8319</v>
      </c>
      <c r="R3921" t="s">
        <v>8345</v>
      </c>
      <c r="S3921" s="15">
        <f t="shared" si="258"/>
        <v>41829.592002314814</v>
      </c>
      <c r="T3921" s="15">
        <f t="shared" si="259"/>
        <v>41874.592002314814</v>
      </c>
    </row>
    <row r="3922" spans="1:20" ht="48" x14ac:dyDescent="0.2">
      <c r="A3922">
        <v>2772</v>
      </c>
      <c r="B3922" s="9" t="s">
        <v>2772</v>
      </c>
      <c r="C3922" s="3" t="s">
        <v>6882</v>
      </c>
      <c r="D3922" s="5">
        <v>8000</v>
      </c>
      <c r="E3922" s="7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8302</v>
      </c>
      <c r="O3922">
        <f t="shared" si="256"/>
        <v>0</v>
      </c>
      <c r="P3922">
        <f t="shared" si="257"/>
        <v>0</v>
      </c>
      <c r="Q3922" s="11" t="s">
        <v>8311</v>
      </c>
      <c r="R3922" t="s">
        <v>8356</v>
      </c>
      <c r="S3922" s="15">
        <f t="shared" si="258"/>
        <v>41537.869143518517</v>
      </c>
      <c r="T3922" s="15">
        <f t="shared" si="259"/>
        <v>41552.869143518517</v>
      </c>
    </row>
    <row r="3923" spans="1:20" ht="48" x14ac:dyDescent="0.2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56"/>
        <v>0</v>
      </c>
      <c r="P3923">
        <f t="shared" si="257"/>
        <v>0</v>
      </c>
      <c r="Q3923" s="11" t="s">
        <v>8323</v>
      </c>
      <c r="R3923" t="s">
        <v>8326</v>
      </c>
      <c r="S3923" s="15">
        <f t="shared" si="258"/>
        <v>42108.692060185189</v>
      </c>
      <c r="T3923" s="15">
        <f t="shared" si="259"/>
        <v>42153.692060185189</v>
      </c>
    </row>
    <row r="3924" spans="1:20" ht="48" x14ac:dyDescent="0.2">
      <c r="A3924">
        <v>3804</v>
      </c>
      <c r="B3924" s="9" t="s">
        <v>3801</v>
      </c>
      <c r="C3924" s="3" t="s">
        <v>7914</v>
      </c>
      <c r="D3924" s="5">
        <v>8000</v>
      </c>
      <c r="E3924" s="7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8303</v>
      </c>
      <c r="O3924">
        <f t="shared" si="256"/>
        <v>0</v>
      </c>
      <c r="P3924">
        <f t="shared" si="257"/>
        <v>0</v>
      </c>
      <c r="Q3924" s="11" t="s">
        <v>8323</v>
      </c>
      <c r="R3924" t="s">
        <v>8335</v>
      </c>
      <c r="S3924" s="15">
        <f t="shared" si="258"/>
        <v>42527.00953703704</v>
      </c>
      <c r="T3924" s="15">
        <f t="shared" si="259"/>
        <v>42582.291666666672</v>
      </c>
    </row>
    <row r="3925" spans="1:20" ht="48" x14ac:dyDescent="0.2">
      <c r="A3925">
        <v>3931</v>
      </c>
      <c r="B3925" s="9" t="s">
        <v>3928</v>
      </c>
      <c r="C3925" s="3" t="s">
        <v>8039</v>
      </c>
      <c r="D3925" s="5">
        <v>8000</v>
      </c>
      <c r="E3925" s="7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8269</v>
      </c>
      <c r="O3925">
        <f t="shared" si="256"/>
        <v>0</v>
      </c>
      <c r="P3925">
        <f t="shared" si="257"/>
        <v>0</v>
      </c>
      <c r="Q3925" s="11" t="s">
        <v>8323</v>
      </c>
      <c r="R3925" t="s">
        <v>8326</v>
      </c>
      <c r="S3925" s="15">
        <f t="shared" si="258"/>
        <v>42228.151701388888</v>
      </c>
      <c r="T3925" s="15">
        <f t="shared" si="259"/>
        <v>42253.151701388888</v>
      </c>
    </row>
    <row r="3926" spans="1:20" ht="48" x14ac:dyDescent="0.2">
      <c r="A3926">
        <v>1813</v>
      </c>
      <c r="B3926" s="9" t="s">
        <v>1814</v>
      </c>
      <c r="C3926" s="3" t="s">
        <v>5923</v>
      </c>
      <c r="D3926" s="5">
        <v>8750</v>
      </c>
      <c r="E3926" s="7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8283</v>
      </c>
      <c r="O3926">
        <f t="shared" si="256"/>
        <v>0</v>
      </c>
      <c r="P3926">
        <f t="shared" si="257"/>
        <v>0</v>
      </c>
      <c r="Q3926" s="11" t="s">
        <v>8313</v>
      </c>
      <c r="R3926" t="s">
        <v>8314</v>
      </c>
      <c r="S3926" s="15">
        <f t="shared" si="258"/>
        <v>41829.889027777775</v>
      </c>
      <c r="T3926" s="15">
        <f t="shared" si="259"/>
        <v>41859.889027777775</v>
      </c>
    </row>
    <row r="3927" spans="1:20" ht="48" x14ac:dyDescent="0.2">
      <c r="A3927">
        <v>4054</v>
      </c>
      <c r="B3927" s="9" t="s">
        <v>4050</v>
      </c>
      <c r="C3927" s="3" t="s">
        <v>8158</v>
      </c>
      <c r="D3927" s="5">
        <v>8880</v>
      </c>
      <c r="E3927" s="7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>
        <f t="shared" si="256"/>
        <v>0</v>
      </c>
      <c r="P3927">
        <f t="shared" si="257"/>
        <v>0</v>
      </c>
      <c r="Q3927" s="11" t="s">
        <v>8323</v>
      </c>
      <c r="R3927" t="s">
        <v>8326</v>
      </c>
      <c r="S3927" s="15">
        <f t="shared" si="258"/>
        <v>42613.841261574074</v>
      </c>
      <c r="T3927" s="15">
        <f t="shared" si="259"/>
        <v>42644.166666666672</v>
      </c>
    </row>
    <row r="3928" spans="1:20" ht="48" x14ac:dyDescent="0.2">
      <c r="A3928">
        <v>1449</v>
      </c>
      <c r="B3928" s="9" t="s">
        <v>1450</v>
      </c>
      <c r="C3928" s="3" t="s">
        <v>5559</v>
      </c>
      <c r="D3928" s="5">
        <v>8888</v>
      </c>
      <c r="E3928" s="7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8285</v>
      </c>
      <c r="O3928">
        <f t="shared" si="256"/>
        <v>0</v>
      </c>
      <c r="P3928">
        <f t="shared" si="257"/>
        <v>0</v>
      </c>
      <c r="Q3928" s="11" t="s">
        <v>8311</v>
      </c>
      <c r="R3928" t="s">
        <v>8348</v>
      </c>
      <c r="S3928" s="15">
        <f t="shared" si="258"/>
        <v>42086.811400462961</v>
      </c>
      <c r="T3928" s="15">
        <f t="shared" si="259"/>
        <v>42134.811400462961</v>
      </c>
    </row>
    <row r="3929" spans="1:20" ht="48" x14ac:dyDescent="0.2">
      <c r="A3929">
        <v>585</v>
      </c>
      <c r="B3929" s="9" t="s">
        <v>586</v>
      </c>
      <c r="C3929" s="3" t="s">
        <v>4695</v>
      </c>
      <c r="D3929" s="5">
        <v>9000</v>
      </c>
      <c r="E3929" s="7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8270</v>
      </c>
      <c r="O3929">
        <f t="shared" si="256"/>
        <v>0</v>
      </c>
      <c r="P3929">
        <f t="shared" si="257"/>
        <v>0</v>
      </c>
      <c r="Q3929" s="11" t="s">
        <v>8308</v>
      </c>
      <c r="R3929" t="s">
        <v>8342</v>
      </c>
      <c r="S3929" s="15">
        <f t="shared" si="258"/>
        <v>42283.3909375</v>
      </c>
      <c r="T3929" s="15">
        <f t="shared" si="259"/>
        <v>42339</v>
      </c>
    </row>
    <row r="3930" spans="1:20" ht="16" x14ac:dyDescent="0.2">
      <c r="A3930">
        <v>1172</v>
      </c>
      <c r="B3930" s="9" t="s">
        <v>1173</v>
      </c>
      <c r="C3930" s="3" t="s">
        <v>5282</v>
      </c>
      <c r="D3930" s="5">
        <v>9000</v>
      </c>
      <c r="E3930" s="7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8282</v>
      </c>
      <c r="O3930">
        <f t="shared" si="256"/>
        <v>0</v>
      </c>
      <c r="P3930">
        <f t="shared" si="257"/>
        <v>0</v>
      </c>
      <c r="Q3930" s="11" t="s">
        <v>8319</v>
      </c>
      <c r="R3930" t="s">
        <v>8345</v>
      </c>
      <c r="S3930" s="15">
        <f t="shared" si="258"/>
        <v>41841.682314814818</v>
      </c>
      <c r="T3930" s="15">
        <f t="shared" si="259"/>
        <v>41871.682314814818</v>
      </c>
    </row>
    <row r="3931" spans="1:20" ht="48" x14ac:dyDescent="0.2">
      <c r="A3931">
        <v>3082</v>
      </c>
      <c r="B3931" s="9" t="s">
        <v>3082</v>
      </c>
      <c r="C3931" s="3" t="s">
        <v>7192</v>
      </c>
      <c r="D3931" s="5">
        <v>9000</v>
      </c>
      <c r="E3931" s="7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8301</v>
      </c>
      <c r="O3931">
        <f t="shared" si="256"/>
        <v>0</v>
      </c>
      <c r="P3931">
        <f t="shared" si="257"/>
        <v>0</v>
      </c>
      <c r="Q3931" s="11" t="s">
        <v>8323</v>
      </c>
      <c r="R3931" t="s">
        <v>8324</v>
      </c>
      <c r="S3931" s="15">
        <f t="shared" si="258"/>
        <v>42293.922986111109</v>
      </c>
      <c r="T3931" s="15">
        <f t="shared" si="259"/>
        <v>42323.96465277778</v>
      </c>
    </row>
    <row r="3932" spans="1:20" ht="48" x14ac:dyDescent="0.2">
      <c r="A3932">
        <v>4014</v>
      </c>
      <c r="B3932" s="9" t="s">
        <v>4010</v>
      </c>
      <c r="C3932" s="3" t="s">
        <v>8119</v>
      </c>
      <c r="D3932" s="5">
        <v>9000</v>
      </c>
      <c r="E3932" s="7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8269</v>
      </c>
      <c r="O3932">
        <f t="shared" si="256"/>
        <v>0</v>
      </c>
      <c r="P3932">
        <f t="shared" si="257"/>
        <v>0</v>
      </c>
      <c r="Q3932" s="11" t="s">
        <v>8323</v>
      </c>
      <c r="R3932" t="s">
        <v>8326</v>
      </c>
      <c r="S3932" s="15">
        <f t="shared" si="258"/>
        <v>42419.246168981481</v>
      </c>
      <c r="T3932" s="15">
        <f t="shared" si="259"/>
        <v>42434.246168981481</v>
      </c>
    </row>
    <row r="3933" spans="1:20" ht="48" x14ac:dyDescent="0.2">
      <c r="A3933">
        <v>1144</v>
      </c>
      <c r="B3933" s="9" t="s">
        <v>1145</v>
      </c>
      <c r="C3933" s="3" t="s">
        <v>5254</v>
      </c>
      <c r="D3933" s="5">
        <v>9300</v>
      </c>
      <c r="E3933" s="7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8282</v>
      </c>
      <c r="O3933">
        <f t="shared" si="256"/>
        <v>0</v>
      </c>
      <c r="P3933">
        <f t="shared" si="257"/>
        <v>0</v>
      </c>
      <c r="Q3933" s="11" t="s">
        <v>8319</v>
      </c>
      <c r="R3933" t="s">
        <v>8345</v>
      </c>
      <c r="S3933" s="15">
        <f t="shared" si="258"/>
        <v>42093.181944444441</v>
      </c>
      <c r="T3933" s="15">
        <f t="shared" si="259"/>
        <v>42123.181944444441</v>
      </c>
    </row>
    <row r="3934" spans="1:20" ht="48" x14ac:dyDescent="0.2">
      <c r="A3934">
        <v>2853</v>
      </c>
      <c r="B3934" s="9" t="s">
        <v>2853</v>
      </c>
      <c r="C3934" s="3" t="s">
        <v>6963</v>
      </c>
      <c r="D3934" s="5">
        <v>9500</v>
      </c>
      <c r="E3934" s="7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8269</v>
      </c>
      <c r="O3934">
        <f t="shared" si="256"/>
        <v>0</v>
      </c>
      <c r="P3934">
        <f t="shared" si="257"/>
        <v>0</v>
      </c>
      <c r="Q3934" s="11" t="s">
        <v>8323</v>
      </c>
      <c r="R3934" t="s">
        <v>8326</v>
      </c>
      <c r="S3934" s="15">
        <f t="shared" si="258"/>
        <v>41836.190937499996</v>
      </c>
      <c r="T3934" s="15">
        <f t="shared" si="259"/>
        <v>41896.190937499996</v>
      </c>
    </row>
    <row r="3935" spans="1:20" ht="16" x14ac:dyDescent="0.2">
      <c r="A3935">
        <v>4087</v>
      </c>
      <c r="B3935" s="9" t="s">
        <v>4083</v>
      </c>
      <c r="C3935" s="3" t="s">
        <v>8190</v>
      </c>
      <c r="D3935" s="5">
        <v>9600</v>
      </c>
      <c r="E3935" s="7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>
        <f t="shared" si="256"/>
        <v>0</v>
      </c>
      <c r="P3935">
        <f t="shared" si="257"/>
        <v>0</v>
      </c>
      <c r="Q3935" s="11" t="s">
        <v>8323</v>
      </c>
      <c r="R3935" t="s">
        <v>8326</v>
      </c>
      <c r="S3935" s="15">
        <f t="shared" si="258"/>
        <v>42538.742893518516</v>
      </c>
      <c r="T3935" s="15">
        <f t="shared" si="259"/>
        <v>42568.742893518516</v>
      </c>
    </row>
    <row r="3936" spans="1:20" ht="48" x14ac:dyDescent="0.2">
      <c r="A3936">
        <v>199</v>
      </c>
      <c r="B3936" s="9" t="s">
        <v>201</v>
      </c>
      <c r="C3936" s="3" t="s">
        <v>4309</v>
      </c>
      <c r="D3936" s="5">
        <v>10000</v>
      </c>
      <c r="E3936" s="7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8266</v>
      </c>
      <c r="O3936">
        <f t="shared" si="256"/>
        <v>0</v>
      </c>
      <c r="P3936">
        <f t="shared" si="257"/>
        <v>0</v>
      </c>
      <c r="Q3936" s="11" t="s">
        <v>8321</v>
      </c>
      <c r="R3936" t="s">
        <v>8325</v>
      </c>
      <c r="S3936" s="15">
        <f t="shared" si="258"/>
        <v>42584.123865740738</v>
      </c>
      <c r="T3936" s="15">
        <f t="shared" si="259"/>
        <v>42614.123865740738</v>
      </c>
    </row>
    <row r="3937" spans="1:20" ht="32" x14ac:dyDescent="0.2">
      <c r="A3937">
        <v>235</v>
      </c>
      <c r="B3937" s="9" t="s">
        <v>237</v>
      </c>
      <c r="C3937" s="3" t="s">
        <v>4345</v>
      </c>
      <c r="D3937" s="5">
        <v>10000</v>
      </c>
      <c r="E3937" s="7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8266</v>
      </c>
      <c r="O3937">
        <f t="shared" si="256"/>
        <v>0</v>
      </c>
      <c r="P3937">
        <f t="shared" si="257"/>
        <v>0</v>
      </c>
      <c r="Q3937" s="11" t="s">
        <v>8321</v>
      </c>
      <c r="R3937" t="s">
        <v>8325</v>
      </c>
      <c r="S3937" s="15">
        <f t="shared" si="258"/>
        <v>42164.908530092594</v>
      </c>
      <c r="T3937" s="15">
        <f t="shared" si="259"/>
        <v>42194.908530092594</v>
      </c>
    </row>
    <row r="3938" spans="1:20" ht="48" x14ac:dyDescent="0.2">
      <c r="A3938">
        <v>478</v>
      </c>
      <c r="B3938" s="9" t="s">
        <v>479</v>
      </c>
      <c r="C3938" s="3" t="s">
        <v>4588</v>
      </c>
      <c r="D3938" s="5">
        <v>10000</v>
      </c>
      <c r="E3938" s="7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8268</v>
      </c>
      <c r="O3938">
        <f t="shared" si="256"/>
        <v>0</v>
      </c>
      <c r="P3938">
        <f t="shared" si="257"/>
        <v>0</v>
      </c>
      <c r="Q3938" s="11" t="s">
        <v>8321</v>
      </c>
      <c r="R3938" t="s">
        <v>8339</v>
      </c>
      <c r="S3938" s="15">
        <f t="shared" si="258"/>
        <v>42065.910983796297</v>
      </c>
      <c r="T3938" s="15">
        <f t="shared" si="259"/>
        <v>42095.869317129633</v>
      </c>
    </row>
    <row r="3939" spans="1:20" ht="48" x14ac:dyDescent="0.2">
      <c r="A3939">
        <v>491</v>
      </c>
      <c r="B3939" s="9" t="s">
        <v>492</v>
      </c>
      <c r="C3939" s="3" t="s">
        <v>4601</v>
      </c>
      <c r="D3939" s="5">
        <v>10000</v>
      </c>
      <c r="E3939" s="7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8268</v>
      </c>
      <c r="O3939">
        <f t="shared" si="256"/>
        <v>0</v>
      </c>
      <c r="P3939">
        <f t="shared" si="257"/>
        <v>0</v>
      </c>
      <c r="Q3939" s="11" t="s">
        <v>8321</v>
      </c>
      <c r="R3939" t="s">
        <v>8339</v>
      </c>
      <c r="S3939" s="15">
        <f t="shared" si="258"/>
        <v>42366.982627314821</v>
      </c>
      <c r="T3939" s="15">
        <f t="shared" si="259"/>
        <v>42396.982627314821</v>
      </c>
    </row>
    <row r="3940" spans="1:20" ht="48" x14ac:dyDescent="0.2">
      <c r="A3940">
        <v>501</v>
      </c>
      <c r="B3940" s="9" t="s">
        <v>502</v>
      </c>
      <c r="C3940" s="3" t="s">
        <v>4611</v>
      </c>
      <c r="D3940" s="5">
        <v>10000</v>
      </c>
      <c r="E3940" s="7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8268</v>
      </c>
      <c r="O3940">
        <f t="shared" si="256"/>
        <v>0</v>
      </c>
      <c r="P3940">
        <f t="shared" si="257"/>
        <v>0</v>
      </c>
      <c r="Q3940" s="11" t="s">
        <v>8321</v>
      </c>
      <c r="R3940" t="s">
        <v>8339</v>
      </c>
      <c r="S3940" s="15">
        <f t="shared" si="258"/>
        <v>40703.234386574077</v>
      </c>
      <c r="T3940" s="15">
        <f t="shared" si="259"/>
        <v>40733.234386574077</v>
      </c>
    </row>
    <row r="3941" spans="1:20" ht="48" x14ac:dyDescent="0.2">
      <c r="A3941">
        <v>567</v>
      </c>
      <c r="B3941" s="9" t="s">
        <v>568</v>
      </c>
      <c r="C3941" s="3" t="s">
        <v>4677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8270</v>
      </c>
      <c r="O3941">
        <f t="shared" si="256"/>
        <v>0</v>
      </c>
      <c r="P3941">
        <f t="shared" si="257"/>
        <v>0</v>
      </c>
      <c r="Q3941" s="11" t="s">
        <v>8308</v>
      </c>
      <c r="R3941" t="s">
        <v>8342</v>
      </c>
      <c r="S3941" s="15">
        <f t="shared" si="258"/>
        <v>41975.842523148152</v>
      </c>
      <c r="T3941" s="15">
        <f t="shared" si="259"/>
        <v>42005.842523148152</v>
      </c>
    </row>
    <row r="3942" spans="1:20" ht="32" x14ac:dyDescent="0.2">
      <c r="A3942">
        <v>612</v>
      </c>
      <c r="B3942" s="9" t="s">
        <v>613</v>
      </c>
      <c r="C3942" s="3" t="s">
        <v>4722</v>
      </c>
      <c r="D3942" s="5">
        <v>10000</v>
      </c>
      <c r="E3942" s="7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8270</v>
      </c>
      <c r="O3942">
        <f t="shared" si="256"/>
        <v>0</v>
      </c>
      <c r="P3942">
        <f t="shared" si="257"/>
        <v>0</v>
      </c>
      <c r="Q3942" s="11" t="s">
        <v>8308</v>
      </c>
      <c r="R3942" t="s">
        <v>8342</v>
      </c>
      <c r="S3942" s="15">
        <f t="shared" si="258"/>
        <v>42585.031782407401</v>
      </c>
      <c r="T3942" s="15">
        <f t="shared" si="259"/>
        <v>42615.031782407401</v>
      </c>
    </row>
    <row r="3943" spans="1:20" ht="48" x14ac:dyDescent="0.2">
      <c r="A3943">
        <v>614</v>
      </c>
      <c r="B3943" s="9" t="s">
        <v>615</v>
      </c>
      <c r="C3943" s="3" t="s">
        <v>4724</v>
      </c>
      <c r="D3943" s="5">
        <v>10000</v>
      </c>
      <c r="E3943" s="7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8270</v>
      </c>
      <c r="O3943">
        <f t="shared" si="256"/>
        <v>0</v>
      </c>
      <c r="P3943">
        <f t="shared" si="257"/>
        <v>0</v>
      </c>
      <c r="Q3943" s="11" t="s">
        <v>8308</v>
      </c>
      <c r="R3943" t="s">
        <v>8342</v>
      </c>
      <c r="S3943" s="15">
        <f t="shared" si="258"/>
        <v>42515.061805555553</v>
      </c>
      <c r="T3943" s="15">
        <f t="shared" si="259"/>
        <v>42545.061805555553</v>
      </c>
    </row>
    <row r="3944" spans="1:20" ht="48" x14ac:dyDescent="0.2">
      <c r="A3944">
        <v>1056</v>
      </c>
      <c r="B3944" s="9" t="s">
        <v>1057</v>
      </c>
      <c r="C3944" s="3" t="s">
        <v>5166</v>
      </c>
      <c r="D3944" s="5">
        <v>10000</v>
      </c>
      <c r="E3944" s="7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8279</v>
      </c>
      <c r="O3944">
        <f t="shared" si="256"/>
        <v>0</v>
      </c>
      <c r="P3944">
        <f t="shared" si="257"/>
        <v>0</v>
      </c>
      <c r="Q3944" s="11" t="s">
        <v>8346</v>
      </c>
      <c r="R3944" t="s">
        <v>8347</v>
      </c>
      <c r="S3944" s="15">
        <f t="shared" si="258"/>
        <v>42058.719641203701</v>
      </c>
      <c r="T3944" s="15">
        <f t="shared" si="259"/>
        <v>42118.677974537044</v>
      </c>
    </row>
    <row r="3945" spans="1:20" ht="32" x14ac:dyDescent="0.2">
      <c r="A3945">
        <v>1057</v>
      </c>
      <c r="B3945" s="9" t="s">
        <v>1058</v>
      </c>
      <c r="C3945" s="3" t="s">
        <v>5167</v>
      </c>
      <c r="D3945" s="5">
        <v>10000</v>
      </c>
      <c r="E3945" s="7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8279</v>
      </c>
      <c r="O3945">
        <f t="shared" si="256"/>
        <v>0</v>
      </c>
      <c r="P3945">
        <f t="shared" si="257"/>
        <v>0</v>
      </c>
      <c r="Q3945" s="11" t="s">
        <v>8346</v>
      </c>
      <c r="R3945" t="s">
        <v>8347</v>
      </c>
      <c r="S3945" s="15">
        <f t="shared" si="258"/>
        <v>42678.871331018512</v>
      </c>
      <c r="T3945" s="15">
        <f t="shared" si="259"/>
        <v>42708.912997685184</v>
      </c>
    </row>
    <row r="3946" spans="1:20" ht="64" x14ac:dyDescent="0.2">
      <c r="A3946">
        <v>1107</v>
      </c>
      <c r="B3946" s="9" t="s">
        <v>1108</v>
      </c>
      <c r="C3946" s="3" t="s">
        <v>5217</v>
      </c>
      <c r="D3946" s="5">
        <v>10000</v>
      </c>
      <c r="E3946" s="7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8280</v>
      </c>
      <c r="O3946">
        <f t="shared" si="256"/>
        <v>0</v>
      </c>
      <c r="P3946">
        <f t="shared" si="257"/>
        <v>0</v>
      </c>
      <c r="Q3946" s="11" t="s">
        <v>8316</v>
      </c>
      <c r="R3946" t="s">
        <v>8334</v>
      </c>
      <c r="S3946" s="15">
        <f t="shared" si="258"/>
        <v>41813.861388888887</v>
      </c>
      <c r="T3946" s="15">
        <f t="shared" si="259"/>
        <v>41843.861388888887</v>
      </c>
    </row>
    <row r="3947" spans="1:20" ht="64" x14ac:dyDescent="0.2">
      <c r="A3947">
        <v>1164</v>
      </c>
      <c r="B3947" s="9" t="s">
        <v>1165</v>
      </c>
      <c r="C3947" s="3" t="s">
        <v>5274</v>
      </c>
      <c r="D3947" s="5">
        <v>10000</v>
      </c>
      <c r="E3947" s="7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8282</v>
      </c>
      <c r="O3947">
        <f t="shared" si="256"/>
        <v>0</v>
      </c>
      <c r="P3947">
        <f t="shared" si="257"/>
        <v>0</v>
      </c>
      <c r="Q3947" s="11" t="s">
        <v>8319</v>
      </c>
      <c r="R3947" t="s">
        <v>8345</v>
      </c>
      <c r="S3947" s="15">
        <f t="shared" si="258"/>
        <v>42509.724328703705</v>
      </c>
      <c r="T3947" s="15">
        <f t="shared" si="259"/>
        <v>42539.724328703705</v>
      </c>
    </row>
    <row r="3948" spans="1:20" ht="32" x14ac:dyDescent="0.2">
      <c r="A3948">
        <v>1429</v>
      </c>
      <c r="B3948" s="9" t="s">
        <v>1430</v>
      </c>
      <c r="C3948" s="3" t="s">
        <v>5539</v>
      </c>
      <c r="D3948" s="5">
        <v>10000</v>
      </c>
      <c r="E3948" s="7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>
        <f t="shared" si="256"/>
        <v>0</v>
      </c>
      <c r="P3948">
        <f t="shared" si="257"/>
        <v>0</v>
      </c>
      <c r="Q3948" s="11" t="s">
        <v>8311</v>
      </c>
      <c r="R3948" t="s">
        <v>8348</v>
      </c>
      <c r="S3948" s="15">
        <f t="shared" si="258"/>
        <v>42074.060671296291</v>
      </c>
      <c r="T3948" s="15">
        <f t="shared" si="259"/>
        <v>42104.060671296291</v>
      </c>
    </row>
    <row r="3949" spans="1:20" ht="48" x14ac:dyDescent="0.2">
      <c r="A3949">
        <v>1487</v>
      </c>
      <c r="B3949" s="9" t="s">
        <v>1488</v>
      </c>
      <c r="C3949" s="3" t="s">
        <v>5597</v>
      </c>
      <c r="D3949" s="5">
        <v>10000</v>
      </c>
      <c r="E3949" s="7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8273</v>
      </c>
      <c r="O3949">
        <f t="shared" si="256"/>
        <v>0</v>
      </c>
      <c r="P3949">
        <f t="shared" si="257"/>
        <v>0</v>
      </c>
      <c r="Q3949" s="11" t="s">
        <v>8311</v>
      </c>
      <c r="R3949" t="s">
        <v>8352</v>
      </c>
      <c r="S3949" s="15">
        <f t="shared" si="258"/>
        <v>42554.917488425926</v>
      </c>
      <c r="T3949" s="15">
        <f t="shared" si="259"/>
        <v>42584.917488425926</v>
      </c>
    </row>
    <row r="3950" spans="1:20" ht="48" x14ac:dyDescent="0.2">
      <c r="A3950">
        <v>1729</v>
      </c>
      <c r="B3950" s="9" t="s">
        <v>1730</v>
      </c>
      <c r="C3950" s="3" t="s">
        <v>5839</v>
      </c>
      <c r="D3950" s="5">
        <v>10000</v>
      </c>
      <c r="E3950" s="7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8291</v>
      </c>
      <c r="O3950">
        <f t="shared" si="256"/>
        <v>0</v>
      </c>
      <c r="P3950">
        <f t="shared" si="257"/>
        <v>0</v>
      </c>
      <c r="Q3950" s="11" t="s">
        <v>8327</v>
      </c>
      <c r="R3950" t="s">
        <v>8330</v>
      </c>
      <c r="S3950" s="15">
        <f t="shared" si="258"/>
        <v>42471.052152777775</v>
      </c>
      <c r="T3950" s="15">
        <f t="shared" si="259"/>
        <v>42531.052152777775</v>
      </c>
    </row>
    <row r="3951" spans="1:20" ht="48" x14ac:dyDescent="0.2">
      <c r="A3951">
        <v>1733</v>
      </c>
      <c r="B3951" s="9" t="s">
        <v>1734</v>
      </c>
      <c r="C3951" s="3" t="s">
        <v>5843</v>
      </c>
      <c r="D3951" s="5">
        <v>10000</v>
      </c>
      <c r="E3951" s="7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8291</v>
      </c>
      <c r="O3951">
        <f t="shared" si="256"/>
        <v>0</v>
      </c>
      <c r="P3951">
        <f t="shared" si="257"/>
        <v>0</v>
      </c>
      <c r="Q3951" s="11" t="s">
        <v>8327</v>
      </c>
      <c r="R3951" t="s">
        <v>8330</v>
      </c>
      <c r="S3951" s="15">
        <f t="shared" si="258"/>
        <v>42614.675625000003</v>
      </c>
      <c r="T3951" s="15">
        <f t="shared" si="259"/>
        <v>42626.895833333328</v>
      </c>
    </row>
    <row r="3952" spans="1:20" ht="48" x14ac:dyDescent="0.2">
      <c r="A3952">
        <v>1869</v>
      </c>
      <c r="B3952" s="9" t="s">
        <v>1870</v>
      </c>
      <c r="C3952" s="3" t="s">
        <v>5979</v>
      </c>
      <c r="D3952" s="5">
        <v>10000</v>
      </c>
      <c r="E3952" s="7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8281</v>
      </c>
      <c r="O3952">
        <f t="shared" si="256"/>
        <v>0</v>
      </c>
      <c r="P3952">
        <f t="shared" si="257"/>
        <v>0</v>
      </c>
      <c r="Q3952" s="11" t="s">
        <v>8316</v>
      </c>
      <c r="R3952" t="s">
        <v>8344</v>
      </c>
      <c r="S3952" s="15">
        <f t="shared" si="258"/>
        <v>42709.002881944441</v>
      </c>
      <c r="T3952" s="15">
        <f t="shared" si="259"/>
        <v>42739.002881944441</v>
      </c>
    </row>
    <row r="3953" spans="1:20" ht="32" x14ac:dyDescent="0.2">
      <c r="A3953">
        <v>2356</v>
      </c>
      <c r="B3953" s="9" t="s">
        <v>2357</v>
      </c>
      <c r="C3953" s="3" t="s">
        <v>6466</v>
      </c>
      <c r="D3953" s="5">
        <v>10000</v>
      </c>
      <c r="E3953" s="7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>
        <f t="shared" si="256"/>
        <v>0</v>
      </c>
      <c r="P3953">
        <f t="shared" si="257"/>
        <v>0</v>
      </c>
      <c r="Q3953" s="11" t="s">
        <v>8308</v>
      </c>
      <c r="R3953" t="s">
        <v>8342</v>
      </c>
      <c r="S3953" s="15">
        <f t="shared" si="258"/>
        <v>42130.78361111111</v>
      </c>
      <c r="T3953" s="15">
        <f t="shared" si="259"/>
        <v>42160.78361111111</v>
      </c>
    </row>
    <row r="3954" spans="1:20" ht="48" x14ac:dyDescent="0.2">
      <c r="A3954">
        <v>2375</v>
      </c>
      <c r="B3954" s="9" t="s">
        <v>2376</v>
      </c>
      <c r="C3954" s="3" t="s">
        <v>6485</v>
      </c>
      <c r="D3954" s="5">
        <v>10000</v>
      </c>
      <c r="E3954" s="7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8270</v>
      </c>
      <c r="O3954">
        <f t="shared" si="256"/>
        <v>0</v>
      </c>
      <c r="P3954">
        <f t="shared" si="257"/>
        <v>0</v>
      </c>
      <c r="Q3954" s="11" t="s">
        <v>8308</v>
      </c>
      <c r="R3954" t="s">
        <v>8342</v>
      </c>
      <c r="S3954" s="15">
        <f t="shared" si="258"/>
        <v>42592.836076388892</v>
      </c>
      <c r="T3954" s="15">
        <f t="shared" si="259"/>
        <v>42622.836076388892</v>
      </c>
    </row>
    <row r="3955" spans="1:20" ht="48" x14ac:dyDescent="0.2">
      <c r="A3955">
        <v>2433</v>
      </c>
      <c r="B3955" s="9" t="s">
        <v>2434</v>
      </c>
      <c r="C3955" s="3" t="s">
        <v>6543</v>
      </c>
      <c r="D3955" s="5">
        <v>10000</v>
      </c>
      <c r="E3955" s="7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8282</v>
      </c>
      <c r="O3955">
        <f t="shared" si="256"/>
        <v>0</v>
      </c>
      <c r="P3955">
        <f t="shared" si="257"/>
        <v>0</v>
      </c>
      <c r="Q3955" s="11" t="s">
        <v>8319</v>
      </c>
      <c r="R3955" t="s">
        <v>8345</v>
      </c>
      <c r="S3955" s="15">
        <f t="shared" si="258"/>
        <v>42397.89980324074</v>
      </c>
      <c r="T3955" s="15">
        <f t="shared" si="259"/>
        <v>42427.89980324074</v>
      </c>
    </row>
    <row r="3956" spans="1:20" ht="48" x14ac:dyDescent="0.2">
      <c r="A3956">
        <v>2439</v>
      </c>
      <c r="B3956" s="9" t="s">
        <v>2440</v>
      </c>
      <c r="C3956" s="3" t="s">
        <v>6549</v>
      </c>
      <c r="D3956" s="5">
        <v>10000</v>
      </c>
      <c r="E3956" s="7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8282</v>
      </c>
      <c r="O3956">
        <f t="shared" si="256"/>
        <v>0</v>
      </c>
      <c r="P3956">
        <f t="shared" si="257"/>
        <v>0</v>
      </c>
      <c r="Q3956" s="11" t="s">
        <v>8319</v>
      </c>
      <c r="R3956" t="s">
        <v>8345</v>
      </c>
      <c r="S3956" s="15">
        <f t="shared" si="258"/>
        <v>42265.818622685183</v>
      </c>
      <c r="T3956" s="15">
        <f t="shared" si="259"/>
        <v>42295.818622685183</v>
      </c>
    </row>
    <row r="3957" spans="1:20" ht="48" x14ac:dyDescent="0.2">
      <c r="A3957">
        <v>2503</v>
      </c>
      <c r="B3957" s="9" t="s">
        <v>2503</v>
      </c>
      <c r="C3957" s="3" t="s">
        <v>6613</v>
      </c>
      <c r="D3957" s="5">
        <v>10000</v>
      </c>
      <c r="E3957" s="7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8297</v>
      </c>
      <c r="O3957">
        <f t="shared" si="256"/>
        <v>0</v>
      </c>
      <c r="P3957">
        <f t="shared" si="257"/>
        <v>0</v>
      </c>
      <c r="Q3957" s="11" t="s">
        <v>8319</v>
      </c>
      <c r="R3957" t="s">
        <v>8357</v>
      </c>
      <c r="S3957" s="15">
        <f t="shared" si="258"/>
        <v>42498.899398148147</v>
      </c>
      <c r="T3957" s="15">
        <f t="shared" si="259"/>
        <v>42528.879166666666</v>
      </c>
    </row>
    <row r="3958" spans="1:20" ht="48" x14ac:dyDescent="0.2">
      <c r="A3958">
        <v>2574</v>
      </c>
      <c r="B3958" s="9" t="s">
        <v>2574</v>
      </c>
      <c r="C3958" s="3" t="s">
        <v>6684</v>
      </c>
      <c r="D3958" s="5">
        <v>10000</v>
      </c>
      <c r="E3958" s="7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8282</v>
      </c>
      <c r="O3958">
        <f t="shared" si="256"/>
        <v>0</v>
      </c>
      <c r="P3958">
        <f t="shared" si="257"/>
        <v>0</v>
      </c>
      <c r="Q3958" s="11" t="s">
        <v>8319</v>
      </c>
      <c r="R3958" t="s">
        <v>8345</v>
      </c>
      <c r="S3958" s="15">
        <f t="shared" si="258"/>
        <v>42487.825752314813</v>
      </c>
      <c r="T3958" s="15">
        <f t="shared" si="259"/>
        <v>42508.825752314813</v>
      </c>
    </row>
    <row r="3959" spans="1:20" ht="32" x14ac:dyDescent="0.2">
      <c r="A3959">
        <v>2576</v>
      </c>
      <c r="B3959" s="9" t="s">
        <v>2576</v>
      </c>
      <c r="C3959" s="3" t="s">
        <v>6686</v>
      </c>
      <c r="D3959" s="5">
        <v>10000</v>
      </c>
      <c r="E3959" s="7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8282</v>
      </c>
      <c r="O3959">
        <f t="shared" si="256"/>
        <v>0</v>
      </c>
      <c r="P3959">
        <f t="shared" si="257"/>
        <v>0</v>
      </c>
      <c r="Q3959" s="11" t="s">
        <v>8319</v>
      </c>
      <c r="R3959" t="s">
        <v>8345</v>
      </c>
      <c r="S3959" s="15">
        <f t="shared" si="258"/>
        <v>42060.00980324074</v>
      </c>
      <c r="T3959" s="15">
        <f t="shared" si="259"/>
        <v>42104.968136574069</v>
      </c>
    </row>
    <row r="3960" spans="1:20" ht="32" x14ac:dyDescent="0.2">
      <c r="A3960">
        <v>2584</v>
      </c>
      <c r="B3960" s="9" t="s">
        <v>2584</v>
      </c>
      <c r="C3960" s="3" t="s">
        <v>6694</v>
      </c>
      <c r="D3960" s="5">
        <v>10000</v>
      </c>
      <c r="E3960" s="7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8282</v>
      </c>
      <c r="O3960">
        <f t="shared" si="256"/>
        <v>0</v>
      </c>
      <c r="P3960">
        <f t="shared" si="257"/>
        <v>0</v>
      </c>
      <c r="Q3960" s="11" t="s">
        <v>8319</v>
      </c>
      <c r="R3960" t="s">
        <v>8345</v>
      </c>
      <c r="S3960" s="15">
        <f t="shared" si="258"/>
        <v>42140.173252314817</v>
      </c>
      <c r="T3960" s="15">
        <f t="shared" si="259"/>
        <v>42170.173252314817</v>
      </c>
    </row>
    <row r="3961" spans="1:20" ht="48" x14ac:dyDescent="0.2">
      <c r="A3961">
        <v>2593</v>
      </c>
      <c r="B3961" s="9" t="s">
        <v>2593</v>
      </c>
      <c r="C3961" s="3" t="s">
        <v>6703</v>
      </c>
      <c r="D3961" s="5">
        <v>10000</v>
      </c>
      <c r="E3961" s="7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8282</v>
      </c>
      <c r="O3961">
        <f t="shared" si="256"/>
        <v>0</v>
      </c>
      <c r="P3961">
        <f t="shared" si="257"/>
        <v>0</v>
      </c>
      <c r="Q3961" s="11" t="s">
        <v>8319</v>
      </c>
      <c r="R3961" t="s">
        <v>8345</v>
      </c>
      <c r="S3961" s="15">
        <f t="shared" si="258"/>
        <v>42089.84520833334</v>
      </c>
      <c r="T3961" s="15">
        <f t="shared" si="259"/>
        <v>42119.84520833334</v>
      </c>
    </row>
    <row r="3962" spans="1:20" ht="48" x14ac:dyDescent="0.2">
      <c r="A3962">
        <v>2754</v>
      </c>
      <c r="B3962" s="9" t="s">
        <v>2754</v>
      </c>
      <c r="C3962" s="3" t="s">
        <v>6864</v>
      </c>
      <c r="D3962" s="5">
        <v>10000</v>
      </c>
      <c r="E3962" s="7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>
        <f t="shared" si="256"/>
        <v>0</v>
      </c>
      <c r="P3962">
        <f t="shared" si="257"/>
        <v>0</v>
      </c>
      <c r="Q3962" s="11" t="s">
        <v>8311</v>
      </c>
      <c r="R3962" t="s">
        <v>8356</v>
      </c>
      <c r="S3962" s="15">
        <f t="shared" si="258"/>
        <v>41863.636006944449</v>
      </c>
      <c r="T3962" s="15">
        <f t="shared" si="259"/>
        <v>41893.636006944449</v>
      </c>
    </row>
    <row r="3963" spans="1:20" ht="48" x14ac:dyDescent="0.2">
      <c r="A3963">
        <v>2899</v>
      </c>
      <c r="B3963" s="9" t="s">
        <v>2899</v>
      </c>
      <c r="C3963" s="3" t="s">
        <v>7009</v>
      </c>
      <c r="D3963" s="5">
        <v>10000</v>
      </c>
      <c r="E3963" s="7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8269</v>
      </c>
      <c r="O3963">
        <f t="shared" si="256"/>
        <v>0</v>
      </c>
      <c r="P3963">
        <f t="shared" si="257"/>
        <v>0</v>
      </c>
      <c r="Q3963" s="11" t="s">
        <v>8323</v>
      </c>
      <c r="R3963" t="s">
        <v>8326</v>
      </c>
      <c r="S3963" s="15">
        <f t="shared" si="258"/>
        <v>42515.078217592592</v>
      </c>
      <c r="T3963" s="15">
        <f t="shared" si="259"/>
        <v>42575.078217592592</v>
      </c>
    </row>
    <row r="3964" spans="1:20" ht="48" x14ac:dyDescent="0.2">
      <c r="A3964">
        <v>2959</v>
      </c>
      <c r="B3964" s="9" t="s">
        <v>2959</v>
      </c>
      <c r="C3964" s="3" t="s">
        <v>7069</v>
      </c>
      <c r="D3964" s="5">
        <v>10000</v>
      </c>
      <c r="E3964" s="7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8301</v>
      </c>
      <c r="O3964">
        <f t="shared" si="256"/>
        <v>0</v>
      </c>
      <c r="P3964">
        <f t="shared" si="257"/>
        <v>0</v>
      </c>
      <c r="Q3964" s="11" t="s">
        <v>8323</v>
      </c>
      <c r="R3964" t="s">
        <v>8324</v>
      </c>
      <c r="S3964" s="15">
        <f t="shared" si="258"/>
        <v>42498.008391203708</v>
      </c>
      <c r="T3964" s="15">
        <f t="shared" si="259"/>
        <v>42528.008391203708</v>
      </c>
    </row>
    <row r="3965" spans="1:20" ht="48" x14ac:dyDescent="0.2">
      <c r="A3965">
        <v>3884</v>
      </c>
      <c r="B3965" s="9" t="s">
        <v>3881</v>
      </c>
      <c r="C3965" s="3" t="s">
        <v>7993</v>
      </c>
      <c r="D3965" s="5">
        <v>10000</v>
      </c>
      <c r="E3965" s="7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8303</v>
      </c>
      <c r="O3965">
        <f t="shared" si="256"/>
        <v>0</v>
      </c>
      <c r="P3965">
        <f t="shared" si="257"/>
        <v>0</v>
      </c>
      <c r="Q3965" s="11" t="s">
        <v>8323</v>
      </c>
      <c r="R3965" t="s">
        <v>8335</v>
      </c>
      <c r="S3965" s="15">
        <f t="shared" si="258"/>
        <v>42065.791574074072</v>
      </c>
      <c r="T3965" s="15">
        <f t="shared" si="259"/>
        <v>42090.749907407408</v>
      </c>
    </row>
    <row r="3966" spans="1:20" ht="16" x14ac:dyDescent="0.2">
      <c r="A3966">
        <v>3886</v>
      </c>
      <c r="B3966" s="9" t="s">
        <v>3883</v>
      </c>
      <c r="C3966" s="3">
        <v>1</v>
      </c>
      <c r="D3966" s="5">
        <v>10000</v>
      </c>
      <c r="E3966" s="7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8303</v>
      </c>
      <c r="O3966">
        <f t="shared" si="256"/>
        <v>0</v>
      </c>
      <c r="P3966">
        <f t="shared" si="257"/>
        <v>0</v>
      </c>
      <c r="Q3966" s="11" t="s">
        <v>8323</v>
      </c>
      <c r="R3966" t="s">
        <v>8335</v>
      </c>
      <c r="S3966" s="15">
        <f t="shared" si="258"/>
        <v>41954.228032407409</v>
      </c>
      <c r="T3966" s="15">
        <f t="shared" si="259"/>
        <v>41984.228032407409</v>
      </c>
    </row>
    <row r="3967" spans="1:20" ht="48" x14ac:dyDescent="0.2">
      <c r="A3967">
        <v>3930</v>
      </c>
      <c r="B3967" s="9" t="s">
        <v>3927</v>
      </c>
      <c r="C3967" s="3" t="s">
        <v>8038</v>
      </c>
      <c r="D3967" s="5">
        <v>10000</v>
      </c>
      <c r="E3967" s="7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8269</v>
      </c>
      <c r="O3967">
        <f t="shared" si="256"/>
        <v>0</v>
      </c>
      <c r="P3967">
        <f t="shared" si="257"/>
        <v>0</v>
      </c>
      <c r="Q3967" s="11" t="s">
        <v>8323</v>
      </c>
      <c r="R3967" t="s">
        <v>8326</v>
      </c>
      <c r="S3967" s="15">
        <f t="shared" si="258"/>
        <v>42433.338749999995</v>
      </c>
      <c r="T3967" s="15">
        <f t="shared" si="259"/>
        <v>42461.25</v>
      </c>
    </row>
    <row r="3968" spans="1:20" ht="48" x14ac:dyDescent="0.2">
      <c r="A3968">
        <v>3963</v>
      </c>
      <c r="B3968" s="9" t="s">
        <v>3960</v>
      </c>
      <c r="C3968" s="3" t="s">
        <v>8070</v>
      </c>
      <c r="D3968" s="5">
        <v>10000</v>
      </c>
      <c r="E3968" s="7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8269</v>
      </c>
      <c r="O3968">
        <f t="shared" si="256"/>
        <v>0</v>
      </c>
      <c r="P3968">
        <f t="shared" si="257"/>
        <v>0</v>
      </c>
      <c r="Q3968" s="11" t="s">
        <v>8323</v>
      </c>
      <c r="R3968" t="s">
        <v>8326</v>
      </c>
      <c r="S3968" s="15">
        <f t="shared" si="258"/>
        <v>42296.154131944444</v>
      </c>
      <c r="T3968" s="15">
        <f t="shared" si="259"/>
        <v>42326.195798611108</v>
      </c>
    </row>
    <row r="3969" spans="1:20" ht="48" x14ac:dyDescent="0.2">
      <c r="A3969">
        <v>4097</v>
      </c>
      <c r="B3969" s="9" t="s">
        <v>4093</v>
      </c>
      <c r="C3969" s="3" t="s">
        <v>8200</v>
      </c>
      <c r="D3969" s="5">
        <v>10000</v>
      </c>
      <c r="E3969" s="7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8269</v>
      </c>
      <c r="O3969">
        <f t="shared" si="256"/>
        <v>0</v>
      </c>
      <c r="P3969">
        <f t="shared" si="257"/>
        <v>0</v>
      </c>
      <c r="Q3969" s="11" t="s">
        <v>8323</v>
      </c>
      <c r="R3969" t="s">
        <v>8326</v>
      </c>
      <c r="S3969" s="15">
        <f t="shared" si="258"/>
        <v>42344.824502314819</v>
      </c>
      <c r="T3969" s="15">
        <f t="shared" si="259"/>
        <v>42400.996527777781</v>
      </c>
    </row>
    <row r="3970" spans="1:20" ht="48" x14ac:dyDescent="0.2">
      <c r="A3970">
        <v>1332</v>
      </c>
      <c r="B3970" s="9" t="s">
        <v>1333</v>
      </c>
      <c r="C3970" s="3" t="s">
        <v>5442</v>
      </c>
      <c r="D3970" s="5">
        <v>10115</v>
      </c>
      <c r="E3970" s="7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8271</v>
      </c>
      <c r="O3970">
        <f t="shared" si="256"/>
        <v>0</v>
      </c>
      <c r="P3970">
        <f t="shared" si="257"/>
        <v>0</v>
      </c>
      <c r="Q3970" s="11" t="s">
        <v>8308</v>
      </c>
      <c r="R3970" t="s">
        <v>8310</v>
      </c>
      <c r="S3970" s="15">
        <f t="shared" si="258"/>
        <v>42732.060277777782</v>
      </c>
      <c r="T3970" s="15">
        <f t="shared" si="259"/>
        <v>42762.060277777782</v>
      </c>
    </row>
    <row r="3971" spans="1:20" ht="48" x14ac:dyDescent="0.2">
      <c r="A3971">
        <v>3194</v>
      </c>
      <c r="B3971" s="9" t="s">
        <v>3194</v>
      </c>
      <c r="C3971" s="3" t="s">
        <v>7304</v>
      </c>
      <c r="D3971" s="5">
        <v>11000</v>
      </c>
      <c r="E3971" s="7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8303</v>
      </c>
      <c r="O3971">
        <f t="shared" ref="O3971:O4034" si="260">ROUND(E3971/D3971*100,0)</f>
        <v>0</v>
      </c>
      <c r="P3971">
        <f t="shared" ref="P3971:P4034" si="261">IFERROR(ROUND(E3971/L3971,2),0)</f>
        <v>0</v>
      </c>
      <c r="Q3971" s="11" t="s">
        <v>8323</v>
      </c>
      <c r="R3971" t="s">
        <v>8335</v>
      </c>
      <c r="S3971" s="15">
        <f t="shared" ref="S3971:S4034" si="262">(((J3971/60)/60)/24)+DATE(1970,1,1)</f>
        <v>42182.062476851846</v>
      </c>
      <c r="T3971" s="15">
        <f t="shared" ref="T3971:T4034" si="263">(((I3971/60)/60)/24)+DATE(1970,1,1)</f>
        <v>42212.062476851846</v>
      </c>
    </row>
    <row r="3972" spans="1:20" ht="32" x14ac:dyDescent="0.2">
      <c r="A3972">
        <v>488</v>
      </c>
      <c r="B3972" s="9" t="s">
        <v>489</v>
      </c>
      <c r="C3972" s="3" t="s">
        <v>4598</v>
      </c>
      <c r="D3972" s="5">
        <v>12000</v>
      </c>
      <c r="E3972" s="7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8268</v>
      </c>
      <c r="O3972">
        <f t="shared" si="260"/>
        <v>0</v>
      </c>
      <c r="P3972">
        <f t="shared" si="261"/>
        <v>0</v>
      </c>
      <c r="Q3972" s="11" t="s">
        <v>8321</v>
      </c>
      <c r="R3972" t="s">
        <v>8339</v>
      </c>
      <c r="S3972" s="15">
        <f t="shared" si="262"/>
        <v>42714.054398148146</v>
      </c>
      <c r="T3972" s="15">
        <f t="shared" si="263"/>
        <v>42744.054398148146</v>
      </c>
    </row>
    <row r="3973" spans="1:20" ht="16" x14ac:dyDescent="0.2">
      <c r="A3973">
        <v>1049</v>
      </c>
      <c r="B3973" s="9" t="s">
        <v>1050</v>
      </c>
      <c r="C3973" s="3" t="s">
        <v>5159</v>
      </c>
      <c r="D3973" s="5">
        <v>12000</v>
      </c>
      <c r="E3973" s="7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8279</v>
      </c>
      <c r="O3973">
        <f t="shared" si="260"/>
        <v>0</v>
      </c>
      <c r="P3973">
        <f t="shared" si="261"/>
        <v>0</v>
      </c>
      <c r="Q3973" s="11" t="s">
        <v>8346</v>
      </c>
      <c r="R3973" t="s">
        <v>8347</v>
      </c>
      <c r="S3973" s="15">
        <f t="shared" si="262"/>
        <v>42382.431076388893</v>
      </c>
      <c r="T3973" s="15">
        <f t="shared" si="263"/>
        <v>42412.431076388893</v>
      </c>
    </row>
    <row r="3974" spans="1:20" ht="48" x14ac:dyDescent="0.2">
      <c r="A3974">
        <v>206</v>
      </c>
      <c r="B3974" s="9" t="s">
        <v>208</v>
      </c>
      <c r="C3974" s="3" t="s">
        <v>4316</v>
      </c>
      <c r="D3974" s="5">
        <v>12700</v>
      </c>
      <c r="E3974" s="7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8266</v>
      </c>
      <c r="O3974">
        <f t="shared" si="260"/>
        <v>0</v>
      </c>
      <c r="P3974">
        <f t="shared" si="261"/>
        <v>0</v>
      </c>
      <c r="Q3974" s="11" t="s">
        <v>8321</v>
      </c>
      <c r="R3974" t="s">
        <v>8325</v>
      </c>
      <c r="S3974" s="15">
        <f t="shared" si="262"/>
        <v>42567.004432870366</v>
      </c>
      <c r="T3974" s="15">
        <f t="shared" si="263"/>
        <v>42588.004432870366</v>
      </c>
    </row>
    <row r="3975" spans="1:20" ht="48" x14ac:dyDescent="0.2">
      <c r="A3975">
        <v>1425</v>
      </c>
      <c r="B3975" s="9" t="s">
        <v>1426</v>
      </c>
      <c r="C3975" s="3" t="s">
        <v>5535</v>
      </c>
      <c r="D3975" s="5">
        <v>13000</v>
      </c>
      <c r="E3975" s="7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8285</v>
      </c>
      <c r="O3975">
        <f t="shared" si="260"/>
        <v>0</v>
      </c>
      <c r="P3975">
        <f t="shared" si="261"/>
        <v>0</v>
      </c>
      <c r="Q3975" s="11" t="s">
        <v>8311</v>
      </c>
      <c r="R3975" t="s">
        <v>8348</v>
      </c>
      <c r="S3975" s="15">
        <f t="shared" si="262"/>
        <v>42093.131469907406</v>
      </c>
      <c r="T3975" s="15">
        <f t="shared" si="263"/>
        <v>42123.131469907406</v>
      </c>
    </row>
    <row r="3976" spans="1:20" ht="48" x14ac:dyDescent="0.2">
      <c r="A3976">
        <v>1443</v>
      </c>
      <c r="B3976" s="9" t="s">
        <v>1444</v>
      </c>
      <c r="C3976" s="3" t="s">
        <v>5553</v>
      </c>
      <c r="D3976" s="5">
        <v>13000</v>
      </c>
      <c r="E3976" s="7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8285</v>
      </c>
      <c r="O3976">
        <f t="shared" si="260"/>
        <v>0</v>
      </c>
      <c r="P3976">
        <f t="shared" si="261"/>
        <v>0</v>
      </c>
      <c r="Q3976" s="11" t="s">
        <v>8311</v>
      </c>
      <c r="R3976" t="s">
        <v>8348</v>
      </c>
      <c r="S3976" s="15">
        <f t="shared" si="262"/>
        <v>42707.926030092596</v>
      </c>
      <c r="T3976" s="15">
        <f t="shared" si="263"/>
        <v>42737.926030092596</v>
      </c>
    </row>
    <row r="3977" spans="1:20" ht="48" x14ac:dyDescent="0.2">
      <c r="A3977">
        <v>2399</v>
      </c>
      <c r="B3977" s="9" t="s">
        <v>2400</v>
      </c>
      <c r="C3977" s="3" t="s">
        <v>6509</v>
      </c>
      <c r="D3977" s="5">
        <v>13000</v>
      </c>
      <c r="E3977" s="7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8270</v>
      </c>
      <c r="O3977">
        <f t="shared" si="260"/>
        <v>0</v>
      </c>
      <c r="P3977">
        <f t="shared" si="261"/>
        <v>0</v>
      </c>
      <c r="Q3977" s="11" t="s">
        <v>8308</v>
      </c>
      <c r="R3977" t="s">
        <v>8342</v>
      </c>
      <c r="S3977" s="15">
        <f t="shared" si="262"/>
        <v>41956.853078703702</v>
      </c>
      <c r="T3977" s="15">
        <f t="shared" si="263"/>
        <v>41991.853078703702</v>
      </c>
    </row>
    <row r="3978" spans="1:20" ht="48" x14ac:dyDescent="0.2">
      <c r="A3978">
        <v>610</v>
      </c>
      <c r="B3978" s="9" t="s">
        <v>611</v>
      </c>
      <c r="C3978" s="3" t="s">
        <v>4720</v>
      </c>
      <c r="D3978" s="5">
        <v>13803</v>
      </c>
      <c r="E3978" s="7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8270</v>
      </c>
      <c r="O3978">
        <f t="shared" si="260"/>
        <v>0</v>
      </c>
      <c r="P3978">
        <f t="shared" si="261"/>
        <v>0</v>
      </c>
      <c r="Q3978" s="11" t="s">
        <v>8308</v>
      </c>
      <c r="R3978" t="s">
        <v>8342</v>
      </c>
      <c r="S3978" s="15">
        <f t="shared" si="262"/>
        <v>42086.83085648148</v>
      </c>
      <c r="T3978" s="15">
        <f t="shared" si="263"/>
        <v>42116.83085648148</v>
      </c>
    </row>
    <row r="3979" spans="1:20" ht="48" x14ac:dyDescent="0.2">
      <c r="A3979">
        <v>510</v>
      </c>
      <c r="B3979" s="9" t="s">
        <v>511</v>
      </c>
      <c r="C3979" s="3" t="s">
        <v>4620</v>
      </c>
      <c r="D3979" s="5">
        <v>14000</v>
      </c>
      <c r="E3979" s="7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8268</v>
      </c>
      <c r="O3979">
        <f t="shared" si="260"/>
        <v>0</v>
      </c>
      <c r="P3979">
        <f t="shared" si="261"/>
        <v>0</v>
      </c>
      <c r="Q3979" s="11" t="s">
        <v>8321</v>
      </c>
      <c r="R3979" t="s">
        <v>8339</v>
      </c>
      <c r="S3979" s="15">
        <f t="shared" si="262"/>
        <v>42400.176377314812</v>
      </c>
      <c r="T3979" s="15">
        <f t="shared" si="263"/>
        <v>42430.176377314812</v>
      </c>
    </row>
    <row r="3980" spans="1:20" ht="32" x14ac:dyDescent="0.2">
      <c r="A3980">
        <v>1452</v>
      </c>
      <c r="B3980" s="9" t="s">
        <v>1453</v>
      </c>
      <c r="C3980" s="3" t="s">
        <v>5562</v>
      </c>
      <c r="D3980" s="5">
        <v>14000</v>
      </c>
      <c r="E3980" s="7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8285</v>
      </c>
      <c r="O3980">
        <f t="shared" si="260"/>
        <v>0</v>
      </c>
      <c r="P3980">
        <f t="shared" si="261"/>
        <v>0</v>
      </c>
      <c r="Q3980" s="11" t="s">
        <v>8311</v>
      </c>
      <c r="R3980" t="s">
        <v>8348</v>
      </c>
      <c r="S3980" s="15">
        <f t="shared" si="262"/>
        <v>41818.703275462962</v>
      </c>
      <c r="T3980" s="15">
        <f t="shared" si="263"/>
        <v>41848.703275462962</v>
      </c>
    </row>
    <row r="3981" spans="1:20" ht="32" x14ac:dyDescent="0.2">
      <c r="A3981">
        <v>906</v>
      </c>
      <c r="B3981" s="9" t="s">
        <v>907</v>
      </c>
      <c r="C3981" s="3" t="s">
        <v>5016</v>
      </c>
      <c r="D3981" s="5">
        <v>15000</v>
      </c>
      <c r="E3981" s="7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8276</v>
      </c>
      <c r="O3981">
        <f t="shared" si="260"/>
        <v>0</v>
      </c>
      <c r="P3981">
        <f t="shared" si="261"/>
        <v>0</v>
      </c>
      <c r="Q3981" s="11" t="s">
        <v>8327</v>
      </c>
      <c r="R3981" t="s">
        <v>8350</v>
      </c>
      <c r="S3981" s="15">
        <f t="shared" si="262"/>
        <v>41681.189699074072</v>
      </c>
      <c r="T3981" s="15">
        <f t="shared" si="263"/>
        <v>41711.148032407407</v>
      </c>
    </row>
    <row r="3982" spans="1:20" ht="48" x14ac:dyDescent="0.2">
      <c r="A3982">
        <v>1597</v>
      </c>
      <c r="B3982" s="9" t="s">
        <v>1598</v>
      </c>
      <c r="C3982" s="3" t="s">
        <v>5707</v>
      </c>
      <c r="D3982" s="5">
        <v>15000</v>
      </c>
      <c r="E3982" s="7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8289</v>
      </c>
      <c r="O3982">
        <f t="shared" si="260"/>
        <v>0</v>
      </c>
      <c r="P3982">
        <f t="shared" si="261"/>
        <v>0</v>
      </c>
      <c r="Q3982" s="11" t="s">
        <v>8313</v>
      </c>
      <c r="R3982" t="s">
        <v>8351</v>
      </c>
      <c r="S3982" s="15">
        <f t="shared" si="262"/>
        <v>42603.354131944448</v>
      </c>
      <c r="T3982" s="15">
        <f t="shared" si="263"/>
        <v>42633.354131944448</v>
      </c>
    </row>
    <row r="3983" spans="1:20" ht="32" x14ac:dyDescent="0.2">
      <c r="A3983">
        <v>1818</v>
      </c>
      <c r="B3983" s="9" t="s">
        <v>1819</v>
      </c>
      <c r="C3983" s="3" t="s">
        <v>5928</v>
      </c>
      <c r="D3983" s="5">
        <v>15000</v>
      </c>
      <c r="E3983" s="7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8283</v>
      </c>
      <c r="O3983">
        <f t="shared" si="260"/>
        <v>0</v>
      </c>
      <c r="P3983">
        <f t="shared" si="261"/>
        <v>0</v>
      </c>
      <c r="Q3983" s="11" t="s">
        <v>8313</v>
      </c>
      <c r="R3983" t="s">
        <v>8314</v>
      </c>
      <c r="S3983" s="15">
        <f t="shared" si="262"/>
        <v>42067.234375</v>
      </c>
      <c r="T3983" s="15">
        <f t="shared" si="263"/>
        <v>42097.192708333328</v>
      </c>
    </row>
    <row r="3984" spans="1:20" ht="48" x14ac:dyDescent="0.2">
      <c r="A3984">
        <v>2141</v>
      </c>
      <c r="B3984" s="9" t="s">
        <v>2142</v>
      </c>
      <c r="C3984" s="3" t="s">
        <v>6251</v>
      </c>
      <c r="D3984" s="5">
        <v>15000</v>
      </c>
      <c r="E3984" s="7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8280</v>
      </c>
      <c r="O3984">
        <f t="shared" si="260"/>
        <v>0</v>
      </c>
      <c r="P3984">
        <f t="shared" si="261"/>
        <v>0</v>
      </c>
      <c r="Q3984" s="11" t="s">
        <v>8316</v>
      </c>
      <c r="R3984" t="s">
        <v>8334</v>
      </c>
      <c r="S3984" s="15">
        <f t="shared" si="262"/>
        <v>41927.235636574071</v>
      </c>
      <c r="T3984" s="15">
        <f t="shared" si="263"/>
        <v>41957.277303240742</v>
      </c>
    </row>
    <row r="3985" spans="1:21" ht="48" x14ac:dyDescent="0.2">
      <c r="A3985">
        <v>2404</v>
      </c>
      <c r="B3985" s="9" t="s">
        <v>2405</v>
      </c>
      <c r="C3985" s="3" t="s">
        <v>6514</v>
      </c>
      <c r="D3985" s="5">
        <v>15000</v>
      </c>
      <c r="E3985" s="7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8282</v>
      </c>
      <c r="O3985">
        <f t="shared" si="260"/>
        <v>0</v>
      </c>
      <c r="P3985">
        <f t="shared" si="261"/>
        <v>0</v>
      </c>
      <c r="Q3985" s="11" t="s">
        <v>8319</v>
      </c>
      <c r="R3985" t="s">
        <v>8345</v>
      </c>
      <c r="S3985" s="15">
        <f t="shared" si="262"/>
        <v>42342.03943287037</v>
      </c>
      <c r="T3985" s="15">
        <f t="shared" si="263"/>
        <v>42372.03943287037</v>
      </c>
    </row>
    <row r="3986" spans="1:21" ht="64" x14ac:dyDescent="0.2">
      <c r="A3986">
        <v>2410</v>
      </c>
      <c r="B3986" s="9" t="s">
        <v>2411</v>
      </c>
      <c r="C3986" s="3" t="s">
        <v>6520</v>
      </c>
      <c r="D3986" s="5">
        <v>15000</v>
      </c>
      <c r="E3986" s="7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8282</v>
      </c>
      <c r="O3986">
        <f t="shared" si="260"/>
        <v>0</v>
      </c>
      <c r="P3986">
        <f t="shared" si="261"/>
        <v>0</v>
      </c>
      <c r="Q3986" s="11" t="s">
        <v>8319</v>
      </c>
      <c r="R3986" t="s">
        <v>8345</v>
      </c>
      <c r="S3986" s="15">
        <f t="shared" si="262"/>
        <v>42224.408275462964</v>
      </c>
      <c r="T3986" s="15">
        <f t="shared" si="263"/>
        <v>42254.408275462964</v>
      </c>
    </row>
    <row r="3987" spans="1:21" ht="48" x14ac:dyDescent="0.2">
      <c r="A3987">
        <v>2577</v>
      </c>
      <c r="B3987" s="9" t="s">
        <v>2577</v>
      </c>
      <c r="C3987" s="3" t="s">
        <v>6687</v>
      </c>
      <c r="D3987" s="5">
        <v>15000</v>
      </c>
      <c r="E3987" s="7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8282</v>
      </c>
      <c r="O3987">
        <f t="shared" si="260"/>
        <v>0</v>
      </c>
      <c r="P3987">
        <f t="shared" si="261"/>
        <v>0</v>
      </c>
      <c r="Q3987" s="11" t="s">
        <v>8319</v>
      </c>
      <c r="R3987" t="s">
        <v>8345</v>
      </c>
      <c r="S3987" s="15">
        <f t="shared" si="262"/>
        <v>41830.820567129631</v>
      </c>
      <c r="T3987" s="15">
        <f t="shared" si="263"/>
        <v>41855.820567129631</v>
      </c>
    </row>
    <row r="3988" spans="1:21" ht="48" x14ac:dyDescent="0.2">
      <c r="A3988">
        <v>2687</v>
      </c>
      <c r="B3988" s="9" t="s">
        <v>2687</v>
      </c>
      <c r="C3988" s="3" t="s">
        <v>6797</v>
      </c>
      <c r="D3988" s="5">
        <v>15000</v>
      </c>
      <c r="E3988" s="7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8282</v>
      </c>
      <c r="O3988">
        <f t="shared" si="260"/>
        <v>0</v>
      </c>
      <c r="P3988">
        <f t="shared" si="261"/>
        <v>0</v>
      </c>
      <c r="Q3988" s="11" t="s">
        <v>8319</v>
      </c>
      <c r="R3988" t="s">
        <v>8345</v>
      </c>
      <c r="S3988" s="15">
        <f t="shared" si="262"/>
        <v>42154.64025462963</v>
      </c>
      <c r="T3988" s="15">
        <f t="shared" si="263"/>
        <v>42184.64025462963</v>
      </c>
    </row>
    <row r="3989" spans="1:21" ht="48" x14ac:dyDescent="0.2">
      <c r="A3989">
        <v>2954</v>
      </c>
      <c r="B3989" s="9" t="s">
        <v>2954</v>
      </c>
      <c r="C3989" s="3" t="s">
        <v>7064</v>
      </c>
      <c r="D3989" s="5">
        <v>15000</v>
      </c>
      <c r="E3989" s="7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8301</v>
      </c>
      <c r="O3989">
        <f t="shared" si="260"/>
        <v>0</v>
      </c>
      <c r="P3989">
        <f t="shared" si="261"/>
        <v>0</v>
      </c>
      <c r="Q3989" s="11" t="s">
        <v>8323</v>
      </c>
      <c r="R3989" t="s">
        <v>8324</v>
      </c>
      <c r="S3989" s="15">
        <f t="shared" si="262"/>
        <v>42790.583368055552</v>
      </c>
      <c r="T3989" s="15">
        <f t="shared" si="263"/>
        <v>42810.541701388895</v>
      </c>
    </row>
    <row r="3990" spans="1:21" ht="48" x14ac:dyDescent="0.2">
      <c r="A3990">
        <v>3790</v>
      </c>
      <c r="B3990" s="9" t="s">
        <v>3787</v>
      </c>
      <c r="C3990" s="3" t="s">
        <v>7900</v>
      </c>
      <c r="D3990" s="5">
        <v>15000</v>
      </c>
      <c r="E3990" s="7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8303</v>
      </c>
      <c r="O3990">
        <f t="shared" si="260"/>
        <v>0</v>
      </c>
      <c r="P3990">
        <f t="shared" si="261"/>
        <v>0</v>
      </c>
      <c r="Q3990" s="11" t="s">
        <v>8323</v>
      </c>
      <c r="R3990" t="s">
        <v>8335</v>
      </c>
      <c r="S3990" s="15">
        <f t="shared" si="262"/>
        <v>42666.666932870372</v>
      </c>
      <c r="T3990" s="15">
        <f t="shared" si="263"/>
        <v>42696.708599537036</v>
      </c>
    </row>
    <row r="3991" spans="1:21" ht="48" x14ac:dyDescent="0.2">
      <c r="A3991">
        <v>3872</v>
      </c>
      <c r="B3991" s="9" t="s">
        <v>3869</v>
      </c>
      <c r="C3991" s="3" t="s">
        <v>7981</v>
      </c>
      <c r="D3991" s="5">
        <v>15000</v>
      </c>
      <c r="E3991" s="7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8303</v>
      </c>
      <c r="O3991">
        <f t="shared" si="260"/>
        <v>0</v>
      </c>
      <c r="P3991">
        <f t="shared" si="261"/>
        <v>0</v>
      </c>
      <c r="Q3991" s="11" t="s">
        <v>8323</v>
      </c>
      <c r="R3991" t="s">
        <v>8335</v>
      </c>
      <c r="S3991" s="15">
        <f t="shared" si="262"/>
        <v>42180.145787037036</v>
      </c>
      <c r="T3991" s="15">
        <f t="shared" si="263"/>
        <v>42230.145787037036</v>
      </c>
    </row>
    <row r="3992" spans="1:21" ht="48" x14ac:dyDescent="0.2">
      <c r="A3992">
        <v>3879</v>
      </c>
      <c r="B3992" s="9" t="s">
        <v>3876</v>
      </c>
      <c r="C3992" s="3" t="s">
        <v>7988</v>
      </c>
      <c r="D3992" s="5">
        <v>15000</v>
      </c>
      <c r="E3992" s="7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8303</v>
      </c>
      <c r="O3992">
        <f t="shared" si="260"/>
        <v>0</v>
      </c>
      <c r="P3992">
        <f t="shared" si="261"/>
        <v>0</v>
      </c>
      <c r="Q3992" s="11" t="s">
        <v>8323</v>
      </c>
      <c r="R3992" t="s">
        <v>8335</v>
      </c>
      <c r="S3992" s="15">
        <f t="shared" si="262"/>
        <v>41999.861064814817</v>
      </c>
      <c r="T3992" s="15">
        <f t="shared" si="263"/>
        <v>42029.861064814817</v>
      </c>
      <c r="U3992">
        <f t="shared" ref="U3992:U3993" si="264">YEAR(S3992)</f>
        <v>2014</v>
      </c>
    </row>
    <row r="3993" spans="1:21" ht="48" x14ac:dyDescent="0.2">
      <c r="A3993">
        <v>3883</v>
      </c>
      <c r="B3993" s="9" t="s">
        <v>3880</v>
      </c>
      <c r="C3993" s="3" t="s">
        <v>7992</v>
      </c>
      <c r="D3993" s="5">
        <v>15000</v>
      </c>
      <c r="E3993" s="7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8303</v>
      </c>
      <c r="O3993">
        <f t="shared" si="260"/>
        <v>0</v>
      </c>
      <c r="P3993">
        <f t="shared" si="261"/>
        <v>0</v>
      </c>
      <c r="Q3993" s="11" t="s">
        <v>8323</v>
      </c>
      <c r="R3993" t="s">
        <v>8335</v>
      </c>
      <c r="S3993" s="15">
        <f t="shared" si="262"/>
        <v>41854.602650462963</v>
      </c>
      <c r="T3993" s="15">
        <f t="shared" si="263"/>
        <v>41884.602650462963</v>
      </c>
      <c r="U3993">
        <f t="shared" si="264"/>
        <v>2014</v>
      </c>
    </row>
    <row r="3994" spans="1:21" ht="32" x14ac:dyDescent="0.2">
      <c r="A3994">
        <v>165</v>
      </c>
      <c r="B3994" s="9" t="s">
        <v>167</v>
      </c>
      <c r="C3994" s="3" t="s">
        <v>4275</v>
      </c>
      <c r="D3994" s="5">
        <v>17000</v>
      </c>
      <c r="E3994" s="7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8266</v>
      </c>
      <c r="O3994">
        <f t="shared" si="260"/>
        <v>0</v>
      </c>
      <c r="P3994">
        <f t="shared" si="261"/>
        <v>0</v>
      </c>
      <c r="Q3994" s="11" t="s">
        <v>8321</v>
      </c>
      <c r="R3994" t="s">
        <v>8325</v>
      </c>
      <c r="S3994" s="15">
        <f t="shared" si="262"/>
        <v>42351.658842592587</v>
      </c>
      <c r="T3994" s="15">
        <f t="shared" si="263"/>
        <v>42381.658842592587</v>
      </c>
    </row>
    <row r="3995" spans="1:21" ht="48" x14ac:dyDescent="0.2">
      <c r="A3995">
        <v>770</v>
      </c>
      <c r="B3995" s="9" t="s">
        <v>771</v>
      </c>
      <c r="C3995" s="3" t="s">
        <v>4880</v>
      </c>
      <c r="D3995" s="5">
        <v>17500</v>
      </c>
      <c r="E3995" s="7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8273</v>
      </c>
      <c r="O3995">
        <f t="shared" si="260"/>
        <v>0</v>
      </c>
      <c r="P3995">
        <f t="shared" si="261"/>
        <v>0</v>
      </c>
      <c r="Q3995" s="11" t="s">
        <v>8311</v>
      </c>
      <c r="R3995" t="s">
        <v>8352</v>
      </c>
      <c r="S3995" s="15">
        <f t="shared" si="262"/>
        <v>41289.999641203707</v>
      </c>
      <c r="T3995" s="15">
        <f t="shared" si="263"/>
        <v>41329.999641203707</v>
      </c>
    </row>
    <row r="3996" spans="1:21" ht="48" x14ac:dyDescent="0.2">
      <c r="A3996">
        <v>3953</v>
      </c>
      <c r="B3996" s="9" t="s">
        <v>3950</v>
      </c>
      <c r="C3996" s="3" t="s">
        <v>8060</v>
      </c>
      <c r="D3996" s="5">
        <v>17600</v>
      </c>
      <c r="E3996" s="7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8269</v>
      </c>
      <c r="O3996">
        <f t="shared" si="260"/>
        <v>0</v>
      </c>
      <c r="P3996">
        <f t="shared" si="261"/>
        <v>0</v>
      </c>
      <c r="Q3996" s="11" t="s">
        <v>8323</v>
      </c>
      <c r="R3996" t="s">
        <v>8326</v>
      </c>
      <c r="S3996" s="15">
        <f t="shared" si="262"/>
        <v>42550.048449074078</v>
      </c>
      <c r="T3996" s="15">
        <f t="shared" si="263"/>
        <v>42580.978472222225</v>
      </c>
    </row>
    <row r="3997" spans="1:21" ht="48" x14ac:dyDescent="0.2">
      <c r="A3997">
        <v>1161</v>
      </c>
      <c r="B3997" s="9" t="s">
        <v>1162</v>
      </c>
      <c r="C3997" s="3" t="s">
        <v>5271</v>
      </c>
      <c r="D3997" s="5">
        <v>18000</v>
      </c>
      <c r="E3997" s="7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8282</v>
      </c>
      <c r="O3997">
        <f t="shared" si="260"/>
        <v>0</v>
      </c>
      <c r="P3997">
        <f t="shared" si="261"/>
        <v>0</v>
      </c>
      <c r="Q3997" s="11" t="s">
        <v>8319</v>
      </c>
      <c r="R3997" t="s">
        <v>8345</v>
      </c>
      <c r="S3997" s="15">
        <f t="shared" si="262"/>
        <v>42122.629502314812</v>
      </c>
      <c r="T3997" s="15">
        <f t="shared" si="263"/>
        <v>42143.629502314812</v>
      </c>
    </row>
    <row r="3998" spans="1:21" ht="48" x14ac:dyDescent="0.2">
      <c r="A3998">
        <v>2771</v>
      </c>
      <c r="B3998" s="9" t="s">
        <v>2771</v>
      </c>
      <c r="C3998" s="3" t="s">
        <v>6881</v>
      </c>
      <c r="D3998" s="5">
        <v>19980</v>
      </c>
      <c r="E3998" s="7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8302</v>
      </c>
      <c r="O3998">
        <f t="shared" si="260"/>
        <v>0</v>
      </c>
      <c r="P3998">
        <f t="shared" si="261"/>
        <v>0</v>
      </c>
      <c r="Q3998" s="11" t="s">
        <v>8311</v>
      </c>
      <c r="R3998" t="s">
        <v>8356</v>
      </c>
      <c r="S3998" s="15">
        <f t="shared" si="262"/>
        <v>41257.531712962962</v>
      </c>
      <c r="T3998" s="15">
        <f t="shared" si="263"/>
        <v>41306.708333333336</v>
      </c>
    </row>
    <row r="3999" spans="1:21" ht="48" x14ac:dyDescent="0.2">
      <c r="A3999">
        <v>129</v>
      </c>
      <c r="B3999" s="9" t="s">
        <v>131</v>
      </c>
      <c r="C3999" s="3" t="s">
        <v>4240</v>
      </c>
      <c r="D3999" s="5">
        <v>20000</v>
      </c>
      <c r="E3999" s="7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8265</v>
      </c>
      <c r="O3999">
        <f t="shared" si="260"/>
        <v>0</v>
      </c>
      <c r="P3999">
        <f t="shared" si="261"/>
        <v>0</v>
      </c>
      <c r="Q3999" s="11" t="s">
        <v>8321</v>
      </c>
      <c r="R3999" t="s">
        <v>8337</v>
      </c>
      <c r="S3999" s="15">
        <f t="shared" si="262"/>
        <v>41882.937303240738</v>
      </c>
      <c r="T3999" s="15">
        <f t="shared" si="263"/>
        <v>41942.937303240738</v>
      </c>
    </row>
    <row r="4000" spans="1:21" ht="48" x14ac:dyDescent="0.2">
      <c r="A4000">
        <v>451</v>
      </c>
      <c r="B4000" s="9" t="s">
        <v>452</v>
      </c>
      <c r="C4000" s="3" t="s">
        <v>4561</v>
      </c>
      <c r="D4000" s="5">
        <v>20000</v>
      </c>
      <c r="E4000" s="7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8268</v>
      </c>
      <c r="O4000">
        <f t="shared" si="260"/>
        <v>0</v>
      </c>
      <c r="P4000">
        <f t="shared" si="261"/>
        <v>0</v>
      </c>
      <c r="Q4000" s="11" t="s">
        <v>8321</v>
      </c>
      <c r="R4000" t="s">
        <v>8339</v>
      </c>
      <c r="S4000" s="15">
        <f t="shared" si="262"/>
        <v>41634.715173611112</v>
      </c>
      <c r="T4000" s="15">
        <f t="shared" si="263"/>
        <v>41664.715173611112</v>
      </c>
    </row>
    <row r="4001" spans="1:20" ht="48" x14ac:dyDescent="0.2">
      <c r="A4001">
        <v>457</v>
      </c>
      <c r="B4001" s="9" t="s">
        <v>458</v>
      </c>
      <c r="C4001" s="3" t="s">
        <v>4567</v>
      </c>
      <c r="D4001" s="5">
        <v>20000</v>
      </c>
      <c r="E4001" s="7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8268</v>
      </c>
      <c r="O4001">
        <f t="shared" si="260"/>
        <v>0</v>
      </c>
      <c r="P4001">
        <f t="shared" si="261"/>
        <v>0</v>
      </c>
      <c r="Q4001" s="11" t="s">
        <v>8321</v>
      </c>
      <c r="R4001" t="s">
        <v>8339</v>
      </c>
      <c r="S4001" s="15">
        <f t="shared" si="262"/>
        <v>41837.767500000002</v>
      </c>
      <c r="T4001" s="15">
        <f t="shared" si="263"/>
        <v>41867.767500000002</v>
      </c>
    </row>
    <row r="4002" spans="1:20" ht="32" x14ac:dyDescent="0.2">
      <c r="A4002">
        <v>632</v>
      </c>
      <c r="B4002" s="9" t="s">
        <v>633</v>
      </c>
      <c r="C4002" s="3" t="s">
        <v>4742</v>
      </c>
      <c r="D4002" s="5">
        <v>20000</v>
      </c>
      <c r="E4002" s="7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8270</v>
      </c>
      <c r="O4002">
        <f t="shared" si="260"/>
        <v>0</v>
      </c>
      <c r="P4002">
        <f t="shared" si="261"/>
        <v>0</v>
      </c>
      <c r="Q4002" s="11" t="s">
        <v>8308</v>
      </c>
      <c r="R4002" t="s">
        <v>8342</v>
      </c>
      <c r="S4002" s="15">
        <f t="shared" si="262"/>
        <v>42303.659317129626</v>
      </c>
      <c r="T4002" s="15">
        <f t="shared" si="263"/>
        <v>42333.700983796298</v>
      </c>
    </row>
    <row r="4003" spans="1:20" ht="32" x14ac:dyDescent="0.2">
      <c r="A4003">
        <v>927</v>
      </c>
      <c r="B4003" s="9" t="s">
        <v>928</v>
      </c>
      <c r="C4003" s="3" t="s">
        <v>5037</v>
      </c>
      <c r="D4003" s="5">
        <v>20000</v>
      </c>
      <c r="E4003" s="7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8276</v>
      </c>
      <c r="O4003">
        <f t="shared" si="260"/>
        <v>0</v>
      </c>
      <c r="P4003">
        <f t="shared" si="261"/>
        <v>0</v>
      </c>
      <c r="Q4003" s="11" t="s">
        <v>8327</v>
      </c>
      <c r="R4003" t="s">
        <v>8350</v>
      </c>
      <c r="S4003" s="15">
        <f t="shared" si="262"/>
        <v>41013.822858796295</v>
      </c>
      <c r="T4003" s="15">
        <f t="shared" si="263"/>
        <v>41043.822858796295</v>
      </c>
    </row>
    <row r="4004" spans="1:20" ht="48" x14ac:dyDescent="0.2">
      <c r="A4004">
        <v>1554</v>
      </c>
      <c r="B4004" s="9" t="s">
        <v>1555</v>
      </c>
      <c r="C4004" s="3" t="s">
        <v>5664</v>
      </c>
      <c r="D4004" s="5">
        <v>20000</v>
      </c>
      <c r="E4004" s="7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8287</v>
      </c>
      <c r="O4004">
        <f t="shared" si="260"/>
        <v>0</v>
      </c>
      <c r="P4004">
        <f t="shared" si="261"/>
        <v>0</v>
      </c>
      <c r="Q4004" s="11" t="s">
        <v>8313</v>
      </c>
      <c r="R4004" t="s">
        <v>8355</v>
      </c>
      <c r="S4004" s="15">
        <f t="shared" si="262"/>
        <v>42188.252199074079</v>
      </c>
      <c r="T4004" s="15">
        <f t="shared" si="263"/>
        <v>42218.252199074079</v>
      </c>
    </row>
    <row r="4005" spans="1:20" ht="48" x14ac:dyDescent="0.2">
      <c r="A4005">
        <v>2426</v>
      </c>
      <c r="B4005" s="9" t="s">
        <v>2427</v>
      </c>
      <c r="C4005" s="3" t="s">
        <v>6536</v>
      </c>
      <c r="D4005" s="5">
        <v>20000</v>
      </c>
      <c r="E4005" s="7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8282</v>
      </c>
      <c r="O4005">
        <f t="shared" si="260"/>
        <v>0</v>
      </c>
      <c r="P4005">
        <f t="shared" si="261"/>
        <v>0</v>
      </c>
      <c r="Q4005" s="11" t="s">
        <v>8319</v>
      </c>
      <c r="R4005" t="s">
        <v>8345</v>
      </c>
      <c r="S4005" s="15">
        <f t="shared" si="262"/>
        <v>42164.170046296291</v>
      </c>
      <c r="T4005" s="15">
        <f t="shared" si="263"/>
        <v>42224.170046296291</v>
      </c>
    </row>
    <row r="4006" spans="1:20" ht="48" x14ac:dyDescent="0.2">
      <c r="A4006">
        <v>2508</v>
      </c>
      <c r="B4006" s="9" t="s">
        <v>2508</v>
      </c>
      <c r="C4006" s="3" t="s">
        <v>6618</v>
      </c>
      <c r="D4006" s="5">
        <v>20000</v>
      </c>
      <c r="E4006" s="7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8297</v>
      </c>
      <c r="O4006">
        <f t="shared" si="260"/>
        <v>0</v>
      </c>
      <c r="P4006">
        <f t="shared" si="261"/>
        <v>0</v>
      </c>
      <c r="Q4006" s="11" t="s">
        <v>8319</v>
      </c>
      <c r="R4006" t="s">
        <v>8357</v>
      </c>
      <c r="S4006" s="15">
        <f t="shared" si="262"/>
        <v>41835.951782407406</v>
      </c>
      <c r="T4006" s="15">
        <f t="shared" si="263"/>
        <v>41865.951782407406</v>
      </c>
    </row>
    <row r="4007" spans="1:20" ht="32" x14ac:dyDescent="0.2">
      <c r="A4007">
        <v>2563</v>
      </c>
      <c r="B4007" s="9" t="s">
        <v>2563</v>
      </c>
      <c r="C4007" s="3" t="s">
        <v>6673</v>
      </c>
      <c r="D4007" s="5">
        <v>20000</v>
      </c>
      <c r="E4007" s="7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8282</v>
      </c>
      <c r="O4007">
        <f t="shared" si="260"/>
        <v>0</v>
      </c>
      <c r="P4007">
        <f t="shared" si="261"/>
        <v>0</v>
      </c>
      <c r="Q4007" s="11" t="s">
        <v>8319</v>
      </c>
      <c r="R4007" t="s">
        <v>8345</v>
      </c>
      <c r="S4007" s="15">
        <f t="shared" si="262"/>
        <v>42155.139479166668</v>
      </c>
      <c r="T4007" s="15">
        <f t="shared" si="263"/>
        <v>42215.139479166668</v>
      </c>
    </row>
    <row r="4008" spans="1:20" ht="48" x14ac:dyDescent="0.2">
      <c r="A4008">
        <v>3741</v>
      </c>
      <c r="B4008" s="9" t="s">
        <v>3738</v>
      </c>
      <c r="C4008" s="3" t="s">
        <v>7851</v>
      </c>
      <c r="D4008" s="5">
        <v>20000</v>
      </c>
      <c r="E4008" s="7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8269</v>
      </c>
      <c r="O4008">
        <f t="shared" si="260"/>
        <v>0</v>
      </c>
      <c r="P4008">
        <f t="shared" si="261"/>
        <v>0</v>
      </c>
      <c r="Q4008" s="11" t="s">
        <v>8323</v>
      </c>
      <c r="R4008" t="s">
        <v>8326</v>
      </c>
      <c r="S4008" s="15">
        <f t="shared" si="262"/>
        <v>42325.920717592591</v>
      </c>
      <c r="T4008" s="15">
        <f t="shared" si="263"/>
        <v>42355.920717592591</v>
      </c>
    </row>
    <row r="4009" spans="1:20" ht="48" x14ac:dyDescent="0.2">
      <c r="A4009">
        <v>3936</v>
      </c>
      <c r="B4009" s="9" t="s">
        <v>3933</v>
      </c>
      <c r="C4009" s="3" t="s">
        <v>8044</v>
      </c>
      <c r="D4009" s="5">
        <v>20000</v>
      </c>
      <c r="E4009" s="7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8269</v>
      </c>
      <c r="O4009">
        <f t="shared" si="260"/>
        <v>0</v>
      </c>
      <c r="P4009">
        <f t="shared" si="261"/>
        <v>0</v>
      </c>
      <c r="Q4009" s="11" t="s">
        <v>8323</v>
      </c>
      <c r="R4009" t="s">
        <v>8326</v>
      </c>
      <c r="S4009" s="15">
        <f t="shared" si="262"/>
        <v>42675.262962962966</v>
      </c>
      <c r="T4009" s="15">
        <f t="shared" si="263"/>
        <v>42705.304629629631</v>
      </c>
    </row>
    <row r="4010" spans="1:20" ht="48" x14ac:dyDescent="0.2">
      <c r="A4010">
        <v>4029</v>
      </c>
      <c r="B4010" s="9" t="s">
        <v>4025</v>
      </c>
      <c r="C4010" s="3" t="s">
        <v>8134</v>
      </c>
      <c r="D4010" s="5">
        <v>20000</v>
      </c>
      <c r="E4010" s="7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8269</v>
      </c>
      <c r="O4010">
        <f t="shared" si="260"/>
        <v>0</v>
      </c>
      <c r="P4010">
        <f t="shared" si="261"/>
        <v>0</v>
      </c>
      <c r="Q4010" s="11" t="s">
        <v>8323</v>
      </c>
      <c r="R4010" t="s">
        <v>8326</v>
      </c>
      <c r="S4010" s="15">
        <f t="shared" si="262"/>
        <v>42322.025115740747</v>
      </c>
      <c r="T4010" s="15">
        <f t="shared" si="263"/>
        <v>42352.025115740747</v>
      </c>
    </row>
    <row r="4011" spans="1:20" ht="48" x14ac:dyDescent="0.2">
      <c r="A4011">
        <v>4071</v>
      </c>
      <c r="B4011" s="9" t="s">
        <v>4067</v>
      </c>
      <c r="C4011" s="3" t="s">
        <v>8174</v>
      </c>
      <c r="D4011" s="5">
        <v>20000</v>
      </c>
      <c r="E4011" s="7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>
        <f t="shared" si="260"/>
        <v>0</v>
      </c>
      <c r="P4011">
        <f t="shared" si="261"/>
        <v>0</v>
      </c>
      <c r="Q4011" s="11" t="s">
        <v>8323</v>
      </c>
      <c r="R4011" t="s">
        <v>8326</v>
      </c>
      <c r="S4011" s="15">
        <f t="shared" si="262"/>
        <v>42700.804756944446</v>
      </c>
      <c r="T4011" s="15">
        <f t="shared" si="263"/>
        <v>42730.804756944446</v>
      </c>
    </row>
    <row r="4012" spans="1:20" ht="48" x14ac:dyDescent="0.2">
      <c r="A4012">
        <v>2516</v>
      </c>
      <c r="B4012" s="9" t="s">
        <v>2516</v>
      </c>
      <c r="C4012" s="3" t="s">
        <v>6626</v>
      </c>
      <c r="D4012" s="5">
        <v>22000</v>
      </c>
      <c r="E4012" s="7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8297</v>
      </c>
      <c r="O4012">
        <f t="shared" si="260"/>
        <v>0</v>
      </c>
      <c r="P4012">
        <f t="shared" si="261"/>
        <v>0</v>
      </c>
      <c r="Q4012" s="11" t="s">
        <v>8319</v>
      </c>
      <c r="R4012" t="s">
        <v>8357</v>
      </c>
      <c r="S4012" s="15">
        <f t="shared" si="262"/>
        <v>41942.653379629628</v>
      </c>
      <c r="T4012" s="15">
        <f t="shared" si="263"/>
        <v>41972.6950462963</v>
      </c>
    </row>
    <row r="4013" spans="1:20" ht="48" x14ac:dyDescent="0.2">
      <c r="A4013">
        <v>209</v>
      </c>
      <c r="B4013" s="9" t="s">
        <v>211</v>
      </c>
      <c r="C4013" s="3" t="s">
        <v>4319</v>
      </c>
      <c r="D4013" s="5">
        <v>25000</v>
      </c>
      <c r="E4013" s="7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8266</v>
      </c>
      <c r="O4013">
        <f t="shared" si="260"/>
        <v>0</v>
      </c>
      <c r="P4013">
        <f t="shared" si="261"/>
        <v>0</v>
      </c>
      <c r="Q4013" s="11" t="s">
        <v>8321</v>
      </c>
      <c r="R4013" t="s">
        <v>8325</v>
      </c>
      <c r="S4013" s="15">
        <f t="shared" si="262"/>
        <v>42165.922858796301</v>
      </c>
      <c r="T4013" s="15">
        <f t="shared" si="263"/>
        <v>42195.922858796301</v>
      </c>
    </row>
    <row r="4014" spans="1:20" ht="48" x14ac:dyDescent="0.2">
      <c r="A4014">
        <v>565</v>
      </c>
      <c r="B4014" s="9" t="s">
        <v>566</v>
      </c>
      <c r="C4014" s="3" t="s">
        <v>4675</v>
      </c>
      <c r="D4014" s="5">
        <v>25000</v>
      </c>
      <c r="E4014" s="7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8270</v>
      </c>
      <c r="O4014">
        <f t="shared" si="260"/>
        <v>0</v>
      </c>
      <c r="P4014">
        <f t="shared" si="261"/>
        <v>0</v>
      </c>
      <c r="Q4014" s="11" t="s">
        <v>8308</v>
      </c>
      <c r="R4014" t="s">
        <v>8342</v>
      </c>
      <c r="S4014" s="15">
        <f t="shared" si="262"/>
        <v>42165.785289351858</v>
      </c>
      <c r="T4014" s="15">
        <f t="shared" si="263"/>
        <v>42195.785289351858</v>
      </c>
    </row>
    <row r="4015" spans="1:20" ht="48" x14ac:dyDescent="0.2">
      <c r="A4015">
        <v>625</v>
      </c>
      <c r="B4015" s="9" t="s">
        <v>626</v>
      </c>
      <c r="C4015" s="3" t="s">
        <v>4735</v>
      </c>
      <c r="D4015" s="5">
        <v>25000</v>
      </c>
      <c r="E4015" s="7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8270</v>
      </c>
      <c r="O4015">
        <f t="shared" si="260"/>
        <v>0</v>
      </c>
      <c r="P4015">
        <f t="shared" si="261"/>
        <v>0</v>
      </c>
      <c r="Q4015" s="11" t="s">
        <v>8308</v>
      </c>
      <c r="R4015" t="s">
        <v>8342</v>
      </c>
      <c r="S4015" s="15">
        <f t="shared" si="262"/>
        <v>42790.895567129628</v>
      </c>
      <c r="T4015" s="15">
        <f t="shared" si="263"/>
        <v>42820.853900462964</v>
      </c>
    </row>
    <row r="4016" spans="1:20" ht="32" x14ac:dyDescent="0.2">
      <c r="A4016">
        <v>1120</v>
      </c>
      <c r="B4016" s="9" t="s">
        <v>1121</v>
      </c>
      <c r="C4016" s="3" t="s">
        <v>5230</v>
      </c>
      <c r="D4016" s="5">
        <v>25000</v>
      </c>
      <c r="E4016" s="7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8280</v>
      </c>
      <c r="O4016">
        <f t="shared" si="260"/>
        <v>0</v>
      </c>
      <c r="P4016">
        <f t="shared" si="261"/>
        <v>0</v>
      </c>
      <c r="Q4016" s="11" t="s">
        <v>8316</v>
      </c>
      <c r="R4016" t="s">
        <v>8334</v>
      </c>
      <c r="S4016" s="15">
        <f t="shared" si="262"/>
        <v>40799.872685185182</v>
      </c>
      <c r="T4016" s="15">
        <f t="shared" si="263"/>
        <v>40844.872685185182</v>
      </c>
    </row>
    <row r="4017" spans="1:20" ht="48" x14ac:dyDescent="0.2">
      <c r="A4017">
        <v>1147</v>
      </c>
      <c r="B4017" s="9" t="s">
        <v>1148</v>
      </c>
      <c r="C4017" s="3" t="s">
        <v>5257</v>
      </c>
      <c r="D4017" s="5">
        <v>25000</v>
      </c>
      <c r="E4017" s="7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8282</v>
      </c>
      <c r="O4017">
        <f t="shared" si="260"/>
        <v>0</v>
      </c>
      <c r="P4017">
        <f t="shared" si="261"/>
        <v>0</v>
      </c>
      <c r="Q4017" s="11" t="s">
        <v>8319</v>
      </c>
      <c r="R4017" t="s">
        <v>8345</v>
      </c>
      <c r="S4017" s="15">
        <f t="shared" si="262"/>
        <v>41871.972025462965</v>
      </c>
      <c r="T4017" s="15">
        <f t="shared" si="263"/>
        <v>41931.972025462965</v>
      </c>
    </row>
    <row r="4018" spans="1:20" ht="48" x14ac:dyDescent="0.2">
      <c r="A4018">
        <v>1151</v>
      </c>
      <c r="B4018" s="9" t="s">
        <v>1152</v>
      </c>
      <c r="C4018" s="3" t="s">
        <v>5261</v>
      </c>
      <c r="D4018" s="5">
        <v>25000</v>
      </c>
      <c r="E4018" s="7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8282</v>
      </c>
      <c r="O4018">
        <f t="shared" si="260"/>
        <v>0</v>
      </c>
      <c r="P4018">
        <f t="shared" si="261"/>
        <v>0</v>
      </c>
      <c r="Q4018" s="11" t="s">
        <v>8319</v>
      </c>
      <c r="R4018" t="s">
        <v>8345</v>
      </c>
      <c r="S4018" s="15">
        <f t="shared" si="262"/>
        <v>42224.102581018517</v>
      </c>
      <c r="T4018" s="15">
        <f t="shared" si="263"/>
        <v>42254.102581018517</v>
      </c>
    </row>
    <row r="4019" spans="1:20" ht="48" x14ac:dyDescent="0.2">
      <c r="A4019">
        <v>1237</v>
      </c>
      <c r="B4019" s="9" t="s">
        <v>1238</v>
      </c>
      <c r="C4019" s="3" t="s">
        <v>5347</v>
      </c>
      <c r="D4019" s="5">
        <v>25000</v>
      </c>
      <c r="E4019" s="7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8284</v>
      </c>
      <c r="O4019">
        <f t="shared" si="260"/>
        <v>0</v>
      </c>
      <c r="P4019">
        <f t="shared" si="261"/>
        <v>0</v>
      </c>
      <c r="Q4019" s="11" t="s">
        <v>8327</v>
      </c>
      <c r="R4019" t="s">
        <v>8354</v>
      </c>
      <c r="S4019" s="15">
        <f t="shared" si="262"/>
        <v>41125.283159722225</v>
      </c>
      <c r="T4019" s="15">
        <f t="shared" si="263"/>
        <v>41145.283159722225</v>
      </c>
    </row>
    <row r="4020" spans="1:20" ht="48" x14ac:dyDescent="0.2">
      <c r="A4020">
        <v>1453</v>
      </c>
      <c r="B4020" s="9" t="s">
        <v>1454</v>
      </c>
      <c r="C4020" s="3" t="s">
        <v>5563</v>
      </c>
      <c r="D4020" s="5">
        <v>25000</v>
      </c>
      <c r="E4020" s="7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8285</v>
      </c>
      <c r="O4020">
        <f t="shared" si="260"/>
        <v>0</v>
      </c>
      <c r="P4020">
        <f t="shared" si="261"/>
        <v>0</v>
      </c>
      <c r="Q4020" s="11" t="s">
        <v>8311</v>
      </c>
      <c r="R4020" t="s">
        <v>8348</v>
      </c>
      <c r="S4020" s="15">
        <f t="shared" si="262"/>
        <v>42795.696145833332</v>
      </c>
      <c r="T4020" s="15">
        <f t="shared" si="263"/>
        <v>42840.654479166667</v>
      </c>
    </row>
    <row r="4021" spans="1:20" ht="48" x14ac:dyDescent="0.2">
      <c r="A4021">
        <v>2369</v>
      </c>
      <c r="B4021" s="9" t="s">
        <v>2370</v>
      </c>
      <c r="C4021" s="3" t="s">
        <v>6479</v>
      </c>
      <c r="D4021" s="5">
        <v>25000</v>
      </c>
      <c r="E4021" s="7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8270</v>
      </c>
      <c r="O4021">
        <f t="shared" si="260"/>
        <v>0</v>
      </c>
      <c r="P4021">
        <f t="shared" si="261"/>
        <v>0</v>
      </c>
      <c r="Q4021" s="11" t="s">
        <v>8308</v>
      </c>
      <c r="R4021" t="s">
        <v>8342</v>
      </c>
      <c r="S4021" s="15">
        <f t="shared" si="262"/>
        <v>42380.812627314815</v>
      </c>
      <c r="T4021" s="15">
        <f t="shared" si="263"/>
        <v>42410.812627314815</v>
      </c>
    </row>
    <row r="4022" spans="1:20" ht="48" x14ac:dyDescent="0.2">
      <c r="A4022">
        <v>3056</v>
      </c>
      <c r="B4022" s="9" t="s">
        <v>3056</v>
      </c>
      <c r="C4022" s="3" t="s">
        <v>7166</v>
      </c>
      <c r="D4022" s="5">
        <v>25000</v>
      </c>
      <c r="E4022" s="7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8301</v>
      </c>
      <c r="O4022">
        <f t="shared" si="260"/>
        <v>0</v>
      </c>
      <c r="P4022">
        <f t="shared" si="261"/>
        <v>0</v>
      </c>
      <c r="Q4022" s="11" t="s">
        <v>8323</v>
      </c>
      <c r="R4022" t="s">
        <v>8324</v>
      </c>
      <c r="S4022" s="15">
        <f t="shared" si="262"/>
        <v>41851.636388888888</v>
      </c>
      <c r="T4022" s="15">
        <f t="shared" si="263"/>
        <v>41911.636388888888</v>
      </c>
    </row>
    <row r="4023" spans="1:20" ht="32" x14ac:dyDescent="0.2">
      <c r="A4023">
        <v>3145</v>
      </c>
      <c r="B4023" s="9" t="s">
        <v>3145</v>
      </c>
      <c r="C4023" s="3" t="s">
        <v>7255</v>
      </c>
      <c r="D4023" s="5">
        <v>25000</v>
      </c>
      <c r="E4023" s="7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8269</v>
      </c>
      <c r="O4023">
        <f t="shared" si="260"/>
        <v>0</v>
      </c>
      <c r="P4023">
        <f t="shared" si="261"/>
        <v>0</v>
      </c>
      <c r="Q4023" s="11" t="s">
        <v>8323</v>
      </c>
      <c r="R4023" t="s">
        <v>8326</v>
      </c>
      <c r="S4023" s="15">
        <f t="shared" si="262"/>
        <v>42762.040902777779</v>
      </c>
      <c r="T4023" s="15">
        <f t="shared" si="263"/>
        <v>42821.999236111107</v>
      </c>
    </row>
    <row r="4024" spans="1:20" ht="48" x14ac:dyDescent="0.2">
      <c r="A4024">
        <v>3643</v>
      </c>
      <c r="B4024" s="9" t="s">
        <v>3641</v>
      </c>
      <c r="C4024" s="3" t="s">
        <v>7753</v>
      </c>
      <c r="D4024" s="5">
        <v>25000</v>
      </c>
      <c r="E4024" s="7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8303</v>
      </c>
      <c r="O4024">
        <f t="shared" si="260"/>
        <v>0</v>
      </c>
      <c r="P4024">
        <f t="shared" si="261"/>
        <v>0</v>
      </c>
      <c r="Q4024" s="11" t="s">
        <v>8323</v>
      </c>
      <c r="R4024" t="s">
        <v>8335</v>
      </c>
      <c r="S4024" s="15">
        <f t="shared" si="262"/>
        <v>42285.143969907411</v>
      </c>
      <c r="T4024" s="15">
        <f t="shared" si="263"/>
        <v>42325.185636574075</v>
      </c>
    </row>
    <row r="4025" spans="1:20" ht="48" x14ac:dyDescent="0.2">
      <c r="A4025">
        <v>3954</v>
      </c>
      <c r="B4025" s="9" t="s">
        <v>3951</v>
      </c>
      <c r="C4025" s="3" t="s">
        <v>8061</v>
      </c>
      <c r="D4025" s="5">
        <v>25000</v>
      </c>
      <c r="E4025" s="7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8269</v>
      </c>
      <c r="O4025">
        <f t="shared" si="260"/>
        <v>0</v>
      </c>
      <c r="P4025">
        <f t="shared" si="261"/>
        <v>0</v>
      </c>
      <c r="Q4025" s="11" t="s">
        <v>8323</v>
      </c>
      <c r="R4025" t="s">
        <v>8326</v>
      </c>
      <c r="S4025" s="15">
        <f t="shared" si="262"/>
        <v>41774.651203703703</v>
      </c>
      <c r="T4025" s="15">
        <f t="shared" si="263"/>
        <v>41834.651203703703</v>
      </c>
    </row>
    <row r="4026" spans="1:20" ht="48" x14ac:dyDescent="0.2">
      <c r="A4026">
        <v>238</v>
      </c>
      <c r="B4026" s="9" t="s">
        <v>240</v>
      </c>
      <c r="C4026" s="3" t="s">
        <v>4348</v>
      </c>
      <c r="D4026" s="5">
        <v>26000</v>
      </c>
      <c r="E4026" s="7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8266</v>
      </c>
      <c r="O4026">
        <f t="shared" si="260"/>
        <v>0</v>
      </c>
      <c r="P4026">
        <f t="shared" si="261"/>
        <v>0</v>
      </c>
      <c r="Q4026" s="11" t="s">
        <v>8321</v>
      </c>
      <c r="R4026" t="s">
        <v>8325</v>
      </c>
      <c r="S4026" s="15">
        <f t="shared" si="262"/>
        <v>42713.962499999994</v>
      </c>
      <c r="T4026" s="15">
        <f t="shared" si="263"/>
        <v>42734.375</v>
      </c>
    </row>
    <row r="4027" spans="1:20" ht="32" x14ac:dyDescent="0.2">
      <c r="A4027">
        <v>2357</v>
      </c>
      <c r="B4027" s="9" t="s">
        <v>2358</v>
      </c>
      <c r="C4027" s="3" t="s">
        <v>6467</v>
      </c>
      <c r="D4027" s="5">
        <v>27000</v>
      </c>
      <c r="E4027" s="7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8270</v>
      </c>
      <c r="O4027">
        <f t="shared" si="260"/>
        <v>0</v>
      </c>
      <c r="P4027">
        <f t="shared" si="261"/>
        <v>0</v>
      </c>
      <c r="Q4027" s="11" t="s">
        <v>8308</v>
      </c>
      <c r="R4027" t="s">
        <v>8342</v>
      </c>
      <c r="S4027" s="15">
        <f t="shared" si="262"/>
        <v>42264.620115740734</v>
      </c>
      <c r="T4027" s="15">
        <f t="shared" si="263"/>
        <v>42294.620115740734</v>
      </c>
    </row>
    <row r="4028" spans="1:20" ht="48" x14ac:dyDescent="0.2">
      <c r="A4028">
        <v>227</v>
      </c>
      <c r="B4028" s="9" t="s">
        <v>229</v>
      </c>
      <c r="C4028" s="3" t="s">
        <v>4337</v>
      </c>
      <c r="D4028" s="5">
        <v>28000</v>
      </c>
      <c r="E4028" s="7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8266</v>
      </c>
      <c r="O4028">
        <f t="shared" si="260"/>
        <v>0</v>
      </c>
      <c r="P4028">
        <f t="shared" si="261"/>
        <v>0</v>
      </c>
      <c r="Q4028" s="11" t="s">
        <v>8321</v>
      </c>
      <c r="R4028" t="s">
        <v>8325</v>
      </c>
      <c r="S4028" s="15">
        <f t="shared" si="262"/>
        <v>42164.893993055557</v>
      </c>
      <c r="T4028" s="15">
        <f t="shared" si="263"/>
        <v>42194.893993055557</v>
      </c>
    </row>
    <row r="4029" spans="1:20" ht="48" x14ac:dyDescent="0.2">
      <c r="A4029">
        <v>493</v>
      </c>
      <c r="B4029" s="9" t="s">
        <v>494</v>
      </c>
      <c r="C4029" s="3" t="s">
        <v>4603</v>
      </c>
      <c r="D4029" s="5">
        <v>30000</v>
      </c>
      <c r="E4029" s="7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8268</v>
      </c>
      <c r="O4029">
        <f t="shared" si="260"/>
        <v>0</v>
      </c>
      <c r="P4029">
        <f t="shared" si="261"/>
        <v>0</v>
      </c>
      <c r="Q4029" s="11" t="s">
        <v>8321</v>
      </c>
      <c r="R4029" t="s">
        <v>8339</v>
      </c>
      <c r="S4029" s="15">
        <f t="shared" si="262"/>
        <v>42114.726134259254</v>
      </c>
      <c r="T4029" s="15">
        <f t="shared" si="263"/>
        <v>42144.726134259254</v>
      </c>
    </row>
    <row r="4030" spans="1:20" ht="16" x14ac:dyDescent="0.2">
      <c r="A4030">
        <v>1569</v>
      </c>
      <c r="B4030" s="9" t="s">
        <v>1570</v>
      </c>
      <c r="C4030" s="3" t="s">
        <v>5679</v>
      </c>
      <c r="D4030" s="5">
        <v>30000</v>
      </c>
      <c r="E4030" s="7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8288</v>
      </c>
      <c r="O4030">
        <f t="shared" si="260"/>
        <v>0</v>
      </c>
      <c r="P4030">
        <f t="shared" si="261"/>
        <v>0</v>
      </c>
      <c r="Q4030" s="11" t="s">
        <v>8311</v>
      </c>
      <c r="R4030" t="s">
        <v>8349</v>
      </c>
      <c r="S4030" s="15">
        <f t="shared" si="262"/>
        <v>41389.679560185185</v>
      </c>
      <c r="T4030" s="15">
        <f t="shared" si="263"/>
        <v>41419.679560185185</v>
      </c>
    </row>
    <row r="4031" spans="1:20" ht="32" x14ac:dyDescent="0.2">
      <c r="A4031">
        <v>2379</v>
      </c>
      <c r="B4031" s="9" t="s">
        <v>2380</v>
      </c>
      <c r="C4031" s="3" t="s">
        <v>6489</v>
      </c>
      <c r="D4031" s="5">
        <v>30000</v>
      </c>
      <c r="E4031" s="7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8270</v>
      </c>
      <c r="O4031">
        <f t="shared" si="260"/>
        <v>0</v>
      </c>
      <c r="P4031">
        <f t="shared" si="261"/>
        <v>0</v>
      </c>
      <c r="Q4031" s="11" t="s">
        <v>8308</v>
      </c>
      <c r="R4031" t="s">
        <v>8342</v>
      </c>
      <c r="S4031" s="15">
        <f t="shared" si="262"/>
        <v>42237.016388888893</v>
      </c>
      <c r="T4031" s="15">
        <f t="shared" si="263"/>
        <v>42282.016388888893</v>
      </c>
    </row>
    <row r="4032" spans="1:20" ht="48" x14ac:dyDescent="0.2">
      <c r="A4032">
        <v>2386</v>
      </c>
      <c r="B4032" s="9" t="s">
        <v>2387</v>
      </c>
      <c r="C4032" s="3" t="s">
        <v>6496</v>
      </c>
      <c r="D4032" s="5">
        <v>30000</v>
      </c>
      <c r="E4032" s="7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>
        <f t="shared" si="260"/>
        <v>0</v>
      </c>
      <c r="P4032">
        <f t="shared" si="261"/>
        <v>0</v>
      </c>
      <c r="Q4032" s="11" t="s">
        <v>8308</v>
      </c>
      <c r="R4032" t="s">
        <v>8342</v>
      </c>
      <c r="S4032" s="15">
        <f t="shared" si="262"/>
        <v>41954.838240740741</v>
      </c>
      <c r="T4032" s="15">
        <f t="shared" si="263"/>
        <v>42014.838240740741</v>
      </c>
    </row>
    <row r="4033" spans="1:20" ht="48" x14ac:dyDescent="0.2">
      <c r="A4033">
        <v>2572</v>
      </c>
      <c r="B4033" s="9" t="s">
        <v>2572</v>
      </c>
      <c r="C4033" s="3" t="s">
        <v>6682</v>
      </c>
      <c r="D4033" s="5">
        <v>30000</v>
      </c>
      <c r="E4033" s="7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8282</v>
      </c>
      <c r="O4033">
        <f t="shared" si="260"/>
        <v>0</v>
      </c>
      <c r="P4033">
        <f t="shared" si="261"/>
        <v>0</v>
      </c>
      <c r="Q4033" s="11" t="s">
        <v>8319</v>
      </c>
      <c r="R4033" t="s">
        <v>8345</v>
      </c>
      <c r="S4033" s="15">
        <f t="shared" si="262"/>
        <v>42077.119409722218</v>
      </c>
      <c r="T4033" s="15">
        <f t="shared" si="263"/>
        <v>42107.119409722218</v>
      </c>
    </row>
    <row r="4034" spans="1:20" ht="48" x14ac:dyDescent="0.2">
      <c r="A4034">
        <v>2686</v>
      </c>
      <c r="B4034" s="9" t="s">
        <v>2686</v>
      </c>
      <c r="C4034" s="3" t="s">
        <v>6796</v>
      </c>
      <c r="D4034" s="5">
        <v>30000</v>
      </c>
      <c r="E4034" s="7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8282</v>
      </c>
      <c r="O4034">
        <f t="shared" si="260"/>
        <v>0</v>
      </c>
      <c r="P4034">
        <f t="shared" si="261"/>
        <v>0</v>
      </c>
      <c r="Q4034" s="11" t="s">
        <v>8319</v>
      </c>
      <c r="R4034" t="s">
        <v>8345</v>
      </c>
      <c r="S4034" s="15">
        <f t="shared" si="262"/>
        <v>41892.974803240737</v>
      </c>
      <c r="T4034" s="15">
        <f t="shared" si="263"/>
        <v>41912.974803240737</v>
      </c>
    </row>
    <row r="4035" spans="1:20" ht="48" x14ac:dyDescent="0.2">
      <c r="A4035">
        <v>2888</v>
      </c>
      <c r="B4035" s="9" t="s">
        <v>2888</v>
      </c>
      <c r="C4035" s="3" t="s">
        <v>6998</v>
      </c>
      <c r="D4035" s="5">
        <v>30000</v>
      </c>
      <c r="E4035" s="7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8269</v>
      </c>
      <c r="O4035">
        <f t="shared" ref="O4035:O4098" si="265">ROUND(E4035/D4035*100,0)</f>
        <v>0</v>
      </c>
      <c r="P4035">
        <f t="shared" ref="P4035:P4098" si="266">IFERROR(ROUND(E4035/L4035,2),0)</f>
        <v>0</v>
      </c>
      <c r="Q4035" s="11" t="s">
        <v>8323</v>
      </c>
      <c r="R4035" t="s">
        <v>8326</v>
      </c>
      <c r="S4035" s="15">
        <f t="shared" ref="S4035:S4098" si="267">(((J4035/60)/60)/24)+DATE(1970,1,1)</f>
        <v>41922.535185185188</v>
      </c>
      <c r="T4035" s="15">
        <f t="shared" ref="T4035:T4098" si="268">(((I4035/60)/60)/24)+DATE(1970,1,1)</f>
        <v>41930.207638888889</v>
      </c>
    </row>
    <row r="4036" spans="1:20" ht="48" x14ac:dyDescent="0.2">
      <c r="A4036">
        <v>3875</v>
      </c>
      <c r="B4036" s="9" t="s">
        <v>3872</v>
      </c>
      <c r="C4036" s="3" t="s">
        <v>7984</v>
      </c>
      <c r="D4036" s="5">
        <v>30000</v>
      </c>
      <c r="E4036" s="7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8303</v>
      </c>
      <c r="O4036">
        <f t="shared" si="265"/>
        <v>0</v>
      </c>
      <c r="P4036">
        <f t="shared" si="266"/>
        <v>0</v>
      </c>
      <c r="Q4036" s="11" t="s">
        <v>8323</v>
      </c>
      <c r="R4036" t="s">
        <v>8335</v>
      </c>
      <c r="S4036" s="15">
        <f t="shared" si="267"/>
        <v>42615.346817129626</v>
      </c>
      <c r="T4036" s="15">
        <f t="shared" si="268"/>
        <v>42616.416666666672</v>
      </c>
    </row>
    <row r="4037" spans="1:20" ht="48" x14ac:dyDescent="0.2">
      <c r="A4037">
        <v>3882</v>
      </c>
      <c r="B4037" s="9" t="s">
        <v>3879</v>
      </c>
      <c r="C4037" s="3" t="s">
        <v>7991</v>
      </c>
      <c r="D4037" s="5">
        <v>30000</v>
      </c>
      <c r="E4037" s="7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8303</v>
      </c>
      <c r="O4037">
        <f t="shared" si="265"/>
        <v>0</v>
      </c>
      <c r="P4037">
        <f t="shared" si="266"/>
        <v>0</v>
      </c>
      <c r="Q4037" s="11" t="s">
        <v>8323</v>
      </c>
      <c r="R4037" t="s">
        <v>8335</v>
      </c>
      <c r="S4037" s="15">
        <f t="shared" si="267"/>
        <v>42373.983449074076</v>
      </c>
      <c r="T4037" s="15">
        <f t="shared" si="268"/>
        <v>42400.960416666669</v>
      </c>
    </row>
    <row r="4038" spans="1:20" ht="48" x14ac:dyDescent="0.2">
      <c r="A4038">
        <v>3948</v>
      </c>
      <c r="B4038" s="9" t="s">
        <v>3945</v>
      </c>
      <c r="C4038" s="3" t="s">
        <v>8056</v>
      </c>
      <c r="D4038" s="5">
        <v>30000</v>
      </c>
      <c r="E4038" s="7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8269</v>
      </c>
      <c r="O4038">
        <f t="shared" si="265"/>
        <v>0</v>
      </c>
      <c r="P4038">
        <f t="shared" si="266"/>
        <v>0</v>
      </c>
      <c r="Q4038" s="11" t="s">
        <v>8323</v>
      </c>
      <c r="R4038" t="s">
        <v>8326</v>
      </c>
      <c r="S4038" s="15">
        <f t="shared" si="267"/>
        <v>41829.325497685182</v>
      </c>
      <c r="T4038" s="15">
        <f t="shared" si="268"/>
        <v>41889.325497685182</v>
      </c>
    </row>
    <row r="4039" spans="1:20" ht="48" x14ac:dyDescent="0.2">
      <c r="A4039">
        <v>2395</v>
      </c>
      <c r="B4039" s="9" t="s">
        <v>2396</v>
      </c>
      <c r="C4039" s="3" t="s">
        <v>6505</v>
      </c>
      <c r="D4039" s="5">
        <v>33000</v>
      </c>
      <c r="E4039" s="7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8270</v>
      </c>
      <c r="O4039">
        <f t="shared" si="265"/>
        <v>0</v>
      </c>
      <c r="P4039">
        <f t="shared" si="266"/>
        <v>0</v>
      </c>
      <c r="Q4039" s="11" t="s">
        <v>8308</v>
      </c>
      <c r="R4039" t="s">
        <v>8342</v>
      </c>
      <c r="S4039" s="15">
        <f t="shared" si="267"/>
        <v>42717.121377314819</v>
      </c>
      <c r="T4039" s="15">
        <f t="shared" si="268"/>
        <v>42745.372916666667</v>
      </c>
    </row>
    <row r="4040" spans="1:20" ht="32" x14ac:dyDescent="0.2">
      <c r="A4040">
        <v>2504</v>
      </c>
      <c r="B4040" s="9" t="s">
        <v>2504</v>
      </c>
      <c r="C4040" s="3" t="s">
        <v>6614</v>
      </c>
      <c r="D4040" s="5">
        <v>35000</v>
      </c>
      <c r="E4040" s="7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8297</v>
      </c>
      <c r="O4040">
        <f t="shared" si="265"/>
        <v>0</v>
      </c>
      <c r="P4040">
        <f t="shared" si="266"/>
        <v>0</v>
      </c>
      <c r="Q4040" s="11" t="s">
        <v>8319</v>
      </c>
      <c r="R4040" t="s">
        <v>8357</v>
      </c>
      <c r="S4040" s="15">
        <f t="shared" si="267"/>
        <v>41928.015439814815</v>
      </c>
      <c r="T4040" s="15">
        <f t="shared" si="268"/>
        <v>41958.057106481487</v>
      </c>
    </row>
    <row r="4041" spans="1:20" ht="48" x14ac:dyDescent="0.2">
      <c r="A4041">
        <v>2566</v>
      </c>
      <c r="B4041" s="9" t="s">
        <v>2566</v>
      </c>
      <c r="C4041" s="3" t="s">
        <v>6676</v>
      </c>
      <c r="D4041" s="5">
        <v>35000</v>
      </c>
      <c r="E4041" s="7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8282</v>
      </c>
      <c r="O4041">
        <f t="shared" si="265"/>
        <v>0</v>
      </c>
      <c r="P4041">
        <f t="shared" si="266"/>
        <v>0</v>
      </c>
      <c r="Q4041" s="11" t="s">
        <v>8319</v>
      </c>
      <c r="R4041" t="s">
        <v>8345</v>
      </c>
      <c r="S4041" s="15">
        <f t="shared" si="267"/>
        <v>41842.980879629627</v>
      </c>
      <c r="T4041" s="15">
        <f t="shared" si="268"/>
        <v>41872.980879629627</v>
      </c>
    </row>
    <row r="4042" spans="1:20" ht="48" x14ac:dyDescent="0.2">
      <c r="A4042">
        <v>1459</v>
      </c>
      <c r="B4042" s="9" t="s">
        <v>1460</v>
      </c>
      <c r="C4042" s="3" t="s">
        <v>5569</v>
      </c>
      <c r="D4042" s="5">
        <v>37000</v>
      </c>
      <c r="E4042" s="7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8285</v>
      </c>
      <c r="O4042">
        <f t="shared" si="265"/>
        <v>0</v>
      </c>
      <c r="P4042">
        <f t="shared" si="266"/>
        <v>0</v>
      </c>
      <c r="Q4042" s="11" t="s">
        <v>8311</v>
      </c>
      <c r="R4042" t="s">
        <v>8348</v>
      </c>
      <c r="S4042" s="15">
        <f t="shared" si="267"/>
        <v>42312.204814814817</v>
      </c>
      <c r="T4042" s="15">
        <f t="shared" si="268"/>
        <v>42340.725694444445</v>
      </c>
    </row>
    <row r="4043" spans="1:20" ht="48" x14ac:dyDescent="0.2">
      <c r="A4043">
        <v>1058</v>
      </c>
      <c r="B4043" s="9" t="s">
        <v>1059</v>
      </c>
      <c r="C4043" s="3" t="s">
        <v>5168</v>
      </c>
      <c r="D4043" s="5">
        <v>40000</v>
      </c>
      <c r="E4043" s="7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8279</v>
      </c>
      <c r="O4043">
        <f t="shared" si="265"/>
        <v>0</v>
      </c>
      <c r="P4043">
        <f t="shared" si="266"/>
        <v>0</v>
      </c>
      <c r="Q4043" s="11" t="s">
        <v>8346</v>
      </c>
      <c r="R4043" t="s">
        <v>8347</v>
      </c>
      <c r="S4043" s="15">
        <f t="shared" si="267"/>
        <v>42047.900960648149</v>
      </c>
      <c r="T4043" s="15">
        <f t="shared" si="268"/>
        <v>42089</v>
      </c>
    </row>
    <row r="4044" spans="1:20" ht="48" x14ac:dyDescent="0.2">
      <c r="A4044">
        <v>1131</v>
      </c>
      <c r="B4044" s="9" t="s">
        <v>1132</v>
      </c>
      <c r="C4044" s="3" t="s">
        <v>5241</v>
      </c>
      <c r="D4044" s="5">
        <v>40000</v>
      </c>
      <c r="E4044" s="7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8281</v>
      </c>
      <c r="O4044">
        <f t="shared" si="265"/>
        <v>0</v>
      </c>
      <c r="P4044">
        <f t="shared" si="266"/>
        <v>0</v>
      </c>
      <c r="Q4044" s="11" t="s">
        <v>8316</v>
      </c>
      <c r="R4044" t="s">
        <v>8344</v>
      </c>
      <c r="S4044" s="15">
        <f t="shared" si="267"/>
        <v>42332.908194444448</v>
      </c>
      <c r="T4044" s="15">
        <f t="shared" si="268"/>
        <v>42362.908194444448</v>
      </c>
    </row>
    <row r="4045" spans="1:20" ht="48" x14ac:dyDescent="0.2">
      <c r="A4045">
        <v>1432</v>
      </c>
      <c r="B4045" s="9" t="s">
        <v>1433</v>
      </c>
      <c r="C4045" s="3" t="s">
        <v>5542</v>
      </c>
      <c r="D4045" s="5">
        <v>40000</v>
      </c>
      <c r="E4045" s="7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8285</v>
      </c>
      <c r="O4045">
        <f t="shared" si="265"/>
        <v>0</v>
      </c>
      <c r="P4045">
        <f t="shared" si="266"/>
        <v>0</v>
      </c>
      <c r="Q4045" s="11" t="s">
        <v>8311</v>
      </c>
      <c r="R4045" t="s">
        <v>8348</v>
      </c>
      <c r="S4045" s="15">
        <f t="shared" si="267"/>
        <v>42175.780416666668</v>
      </c>
      <c r="T4045" s="15">
        <f t="shared" si="268"/>
        <v>42205.780416666668</v>
      </c>
    </row>
    <row r="4046" spans="1:20" ht="48" x14ac:dyDescent="0.2">
      <c r="A4046">
        <v>2564</v>
      </c>
      <c r="B4046" s="9" t="s">
        <v>2564</v>
      </c>
      <c r="C4046" s="3" t="s">
        <v>6674</v>
      </c>
      <c r="D4046" s="5">
        <v>40000</v>
      </c>
      <c r="E4046" s="7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8282</v>
      </c>
      <c r="O4046">
        <f t="shared" si="265"/>
        <v>0</v>
      </c>
      <c r="P4046">
        <f t="shared" si="266"/>
        <v>0</v>
      </c>
      <c r="Q4046" s="11" t="s">
        <v>8319</v>
      </c>
      <c r="R4046" t="s">
        <v>8345</v>
      </c>
      <c r="S4046" s="15">
        <f t="shared" si="267"/>
        <v>41822.040497685186</v>
      </c>
      <c r="T4046" s="15">
        <f t="shared" si="268"/>
        <v>41852.040497685186</v>
      </c>
    </row>
    <row r="4047" spans="1:20" ht="16" x14ac:dyDescent="0.2">
      <c r="A4047">
        <v>2507</v>
      </c>
      <c r="B4047" s="9" t="s">
        <v>2507</v>
      </c>
      <c r="C4047" s="3" t="s">
        <v>6617</v>
      </c>
      <c r="D4047" s="5">
        <v>42850</v>
      </c>
      <c r="E4047" s="7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8297</v>
      </c>
      <c r="O4047">
        <f t="shared" si="265"/>
        <v>0</v>
      </c>
      <c r="P4047">
        <f t="shared" si="266"/>
        <v>0</v>
      </c>
      <c r="Q4047" s="11" t="s">
        <v>8319</v>
      </c>
      <c r="R4047" t="s">
        <v>8357</v>
      </c>
      <c r="S4047" s="15">
        <f t="shared" si="267"/>
        <v>42105.072962962964</v>
      </c>
      <c r="T4047" s="15">
        <f t="shared" si="268"/>
        <v>42135.072962962964</v>
      </c>
    </row>
    <row r="4048" spans="1:20" ht="48" x14ac:dyDescent="0.2">
      <c r="A4048">
        <v>552</v>
      </c>
      <c r="B4048" s="9" t="s">
        <v>553</v>
      </c>
      <c r="C4048" s="3" t="s">
        <v>4662</v>
      </c>
      <c r="D4048" s="5">
        <v>45000</v>
      </c>
      <c r="E4048" s="7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8270</v>
      </c>
      <c r="O4048">
        <f t="shared" si="265"/>
        <v>0</v>
      </c>
      <c r="P4048">
        <f t="shared" si="266"/>
        <v>0</v>
      </c>
      <c r="Q4048" s="11" t="s">
        <v>8308</v>
      </c>
      <c r="R4048" t="s">
        <v>8342</v>
      </c>
      <c r="S4048" s="15">
        <f t="shared" si="267"/>
        <v>42318.616851851853</v>
      </c>
      <c r="T4048" s="15">
        <f t="shared" si="268"/>
        <v>42378.616851851853</v>
      </c>
    </row>
    <row r="4049" spans="1:20" ht="48" x14ac:dyDescent="0.2">
      <c r="A4049">
        <v>208</v>
      </c>
      <c r="B4049" s="9" t="s">
        <v>210</v>
      </c>
      <c r="C4049" s="3" t="s">
        <v>4318</v>
      </c>
      <c r="D4049" s="5">
        <v>50000</v>
      </c>
      <c r="E4049" s="7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8266</v>
      </c>
      <c r="O4049">
        <f t="shared" si="265"/>
        <v>0</v>
      </c>
      <c r="P4049">
        <f t="shared" si="266"/>
        <v>0</v>
      </c>
      <c r="Q4049" s="11" t="s">
        <v>8321</v>
      </c>
      <c r="R4049" t="s">
        <v>8325</v>
      </c>
      <c r="S4049" s="15">
        <f t="shared" si="267"/>
        <v>41959.369988425926</v>
      </c>
      <c r="T4049" s="15">
        <f t="shared" si="268"/>
        <v>41989.369988425926</v>
      </c>
    </row>
    <row r="4050" spans="1:20" ht="16" x14ac:dyDescent="0.2">
      <c r="A4050">
        <v>221</v>
      </c>
      <c r="B4050" s="9" t="s">
        <v>223</v>
      </c>
      <c r="C4050" s="3" t="s">
        <v>4331</v>
      </c>
      <c r="D4050" s="5">
        <v>50000</v>
      </c>
      <c r="E4050" s="7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8266</v>
      </c>
      <c r="O4050">
        <f t="shared" si="265"/>
        <v>0</v>
      </c>
      <c r="P4050">
        <f t="shared" si="266"/>
        <v>0</v>
      </c>
      <c r="Q4050" s="11" t="s">
        <v>8321</v>
      </c>
      <c r="R4050" t="s">
        <v>8325</v>
      </c>
      <c r="S4050" s="15">
        <f t="shared" si="267"/>
        <v>42031.837546296301</v>
      </c>
      <c r="T4050" s="15">
        <f t="shared" si="268"/>
        <v>42091.79587962963</v>
      </c>
    </row>
    <row r="4051" spans="1:20" ht="48" x14ac:dyDescent="0.2">
      <c r="A4051">
        <v>487</v>
      </c>
      <c r="B4051" s="9" t="s">
        <v>488</v>
      </c>
      <c r="C4051" s="3" t="s">
        <v>4597</v>
      </c>
      <c r="D4051" s="5">
        <v>50000</v>
      </c>
      <c r="E4051" s="7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8268</v>
      </c>
      <c r="O4051">
        <f t="shared" si="265"/>
        <v>0</v>
      </c>
      <c r="P4051">
        <f t="shared" si="266"/>
        <v>0</v>
      </c>
      <c r="Q4051" s="11" t="s">
        <v>8321</v>
      </c>
      <c r="R4051" t="s">
        <v>8339</v>
      </c>
      <c r="S4051" s="15">
        <f t="shared" si="267"/>
        <v>42669.594837962963</v>
      </c>
      <c r="T4051" s="15">
        <f t="shared" si="268"/>
        <v>42729.636504629627</v>
      </c>
    </row>
    <row r="4052" spans="1:20" ht="48" x14ac:dyDescent="0.2">
      <c r="A4052">
        <v>562</v>
      </c>
      <c r="B4052" s="9" t="s">
        <v>563</v>
      </c>
      <c r="C4052" s="3" t="s">
        <v>4672</v>
      </c>
      <c r="D4052" s="5">
        <v>50000</v>
      </c>
      <c r="E4052" s="7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8270</v>
      </c>
      <c r="O4052">
        <f t="shared" si="265"/>
        <v>0</v>
      </c>
      <c r="P4052">
        <f t="shared" si="266"/>
        <v>0</v>
      </c>
      <c r="Q4052" s="11" t="s">
        <v>8308</v>
      </c>
      <c r="R4052" t="s">
        <v>8342</v>
      </c>
      <c r="S4052" s="15">
        <f t="shared" si="267"/>
        <v>42692.389062500006</v>
      </c>
      <c r="T4052" s="15">
        <f t="shared" si="268"/>
        <v>42722.389062500006</v>
      </c>
    </row>
    <row r="4053" spans="1:20" ht="48" x14ac:dyDescent="0.2">
      <c r="A4053">
        <v>1234</v>
      </c>
      <c r="B4053" s="9" t="s">
        <v>1235</v>
      </c>
      <c r="C4053" s="3" t="s">
        <v>5344</v>
      </c>
      <c r="D4053" s="5">
        <v>50000</v>
      </c>
      <c r="E4053" s="7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8284</v>
      </c>
      <c r="O4053">
        <f t="shared" si="265"/>
        <v>0</v>
      </c>
      <c r="P4053">
        <f t="shared" si="266"/>
        <v>0</v>
      </c>
      <c r="Q4053" s="11" t="s">
        <v>8327</v>
      </c>
      <c r="R4053" t="s">
        <v>8354</v>
      </c>
      <c r="S4053" s="15">
        <f t="shared" si="267"/>
        <v>42007.788680555561</v>
      </c>
      <c r="T4053" s="15">
        <f t="shared" si="268"/>
        <v>42037.788680555561</v>
      </c>
    </row>
    <row r="4054" spans="1:20" ht="48" x14ac:dyDescent="0.2">
      <c r="A4054">
        <v>1416</v>
      </c>
      <c r="B4054" s="9" t="s">
        <v>1417</v>
      </c>
      <c r="C4054" s="3" t="s">
        <v>5526</v>
      </c>
      <c r="D4054" s="5">
        <v>50000</v>
      </c>
      <c r="E4054" s="7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8285</v>
      </c>
      <c r="O4054">
        <f t="shared" si="265"/>
        <v>0</v>
      </c>
      <c r="P4054">
        <f t="shared" si="266"/>
        <v>0</v>
      </c>
      <c r="Q4054" s="11" t="s">
        <v>8311</v>
      </c>
      <c r="R4054" t="s">
        <v>8348</v>
      </c>
      <c r="S4054" s="15">
        <f t="shared" si="267"/>
        <v>42299.926145833335</v>
      </c>
      <c r="T4054" s="15">
        <f t="shared" si="268"/>
        <v>42329.967812499999</v>
      </c>
    </row>
    <row r="4055" spans="1:20" ht="32" x14ac:dyDescent="0.2">
      <c r="A4055">
        <v>2350</v>
      </c>
      <c r="B4055" s="9" t="s">
        <v>2351</v>
      </c>
      <c r="C4055" s="3" t="s">
        <v>6460</v>
      </c>
      <c r="D4055" s="5">
        <v>50000</v>
      </c>
      <c r="E4055" s="7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8270</v>
      </c>
      <c r="O4055">
        <f t="shared" si="265"/>
        <v>0</v>
      </c>
      <c r="P4055">
        <f t="shared" si="266"/>
        <v>0</v>
      </c>
      <c r="Q4055" s="11" t="s">
        <v>8308</v>
      </c>
      <c r="R4055" t="s">
        <v>8342</v>
      </c>
      <c r="S4055" s="15">
        <f t="shared" si="267"/>
        <v>42708.842245370368</v>
      </c>
      <c r="T4055" s="15">
        <f t="shared" si="268"/>
        <v>42738.842245370368</v>
      </c>
    </row>
    <row r="4056" spans="1:20" ht="48" x14ac:dyDescent="0.2">
      <c r="A4056">
        <v>2400</v>
      </c>
      <c r="B4056" s="9" t="s">
        <v>2401</v>
      </c>
      <c r="C4056" s="3" t="s">
        <v>6510</v>
      </c>
      <c r="D4056" s="5">
        <v>50000</v>
      </c>
      <c r="E4056" s="7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8270</v>
      </c>
      <c r="O4056">
        <f t="shared" si="265"/>
        <v>0</v>
      </c>
      <c r="P4056">
        <f t="shared" si="266"/>
        <v>0</v>
      </c>
      <c r="Q4056" s="11" t="s">
        <v>8308</v>
      </c>
      <c r="R4056" t="s">
        <v>8342</v>
      </c>
      <c r="S4056" s="15">
        <f t="shared" si="267"/>
        <v>42444.268101851849</v>
      </c>
      <c r="T4056" s="15">
        <f t="shared" si="268"/>
        <v>42474.268101851849</v>
      </c>
    </row>
    <row r="4057" spans="1:20" ht="32" x14ac:dyDescent="0.2">
      <c r="A4057">
        <v>2894</v>
      </c>
      <c r="B4057" s="9" t="s">
        <v>2894</v>
      </c>
      <c r="C4057" s="3" t="s">
        <v>7004</v>
      </c>
      <c r="D4057" s="5">
        <v>50000</v>
      </c>
      <c r="E4057" s="7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8269</v>
      </c>
      <c r="O4057">
        <f t="shared" si="265"/>
        <v>0</v>
      </c>
      <c r="P4057">
        <f t="shared" si="266"/>
        <v>0</v>
      </c>
      <c r="Q4057" s="11" t="s">
        <v>8323</v>
      </c>
      <c r="R4057" t="s">
        <v>8326</v>
      </c>
      <c r="S4057" s="15">
        <f t="shared" si="267"/>
        <v>42037.986284722225</v>
      </c>
      <c r="T4057" s="15">
        <f t="shared" si="268"/>
        <v>42097.944618055553</v>
      </c>
    </row>
    <row r="4058" spans="1:20" ht="48" x14ac:dyDescent="0.2">
      <c r="A4058">
        <v>2945</v>
      </c>
      <c r="B4058" s="9" t="s">
        <v>2945</v>
      </c>
      <c r="C4058" s="3" t="s">
        <v>7055</v>
      </c>
      <c r="D4058" s="5">
        <v>50000</v>
      </c>
      <c r="E4058" s="7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8301</v>
      </c>
      <c r="O4058">
        <f t="shared" si="265"/>
        <v>0</v>
      </c>
      <c r="P4058">
        <f t="shared" si="266"/>
        <v>0</v>
      </c>
      <c r="Q4058" s="11" t="s">
        <v>8323</v>
      </c>
      <c r="R4058" t="s">
        <v>8324</v>
      </c>
      <c r="S4058" s="15">
        <f t="shared" si="267"/>
        <v>42118.139583333337</v>
      </c>
      <c r="T4058" s="15">
        <f t="shared" si="268"/>
        <v>42148.139583333337</v>
      </c>
    </row>
    <row r="4059" spans="1:20" ht="48" x14ac:dyDescent="0.2">
      <c r="A4059">
        <v>3057</v>
      </c>
      <c r="B4059" s="9" t="s">
        <v>3057</v>
      </c>
      <c r="C4059" s="3" t="s">
        <v>7167</v>
      </c>
      <c r="D4059" s="5">
        <v>50000</v>
      </c>
      <c r="E4059" s="7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8301</v>
      </c>
      <c r="O4059">
        <f t="shared" si="265"/>
        <v>0</v>
      </c>
      <c r="P4059">
        <f t="shared" si="266"/>
        <v>0</v>
      </c>
      <c r="Q4059" s="11" t="s">
        <v>8323</v>
      </c>
      <c r="R4059" t="s">
        <v>8324</v>
      </c>
      <c r="S4059" s="15">
        <f t="shared" si="267"/>
        <v>42433.650590277779</v>
      </c>
      <c r="T4059" s="15">
        <f t="shared" si="268"/>
        <v>42463.608923611115</v>
      </c>
    </row>
    <row r="4060" spans="1:20" ht="48" x14ac:dyDescent="0.2">
      <c r="A4060">
        <v>137</v>
      </c>
      <c r="B4060" s="9" t="s">
        <v>139</v>
      </c>
      <c r="C4060" s="3" t="s">
        <v>4247</v>
      </c>
      <c r="D4060" s="5">
        <v>55000</v>
      </c>
      <c r="E4060" s="7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8265</v>
      </c>
      <c r="O4060">
        <f t="shared" si="265"/>
        <v>0</v>
      </c>
      <c r="P4060">
        <f t="shared" si="266"/>
        <v>0</v>
      </c>
      <c r="Q4060" s="11" t="s">
        <v>8321</v>
      </c>
      <c r="R4060" t="s">
        <v>8337</v>
      </c>
      <c r="S4060" s="15">
        <f t="shared" si="267"/>
        <v>42239.573993055557</v>
      </c>
      <c r="T4060" s="15">
        <f t="shared" si="268"/>
        <v>42289.573993055557</v>
      </c>
    </row>
    <row r="4061" spans="1:20" ht="48" x14ac:dyDescent="0.2">
      <c r="A4061">
        <v>602</v>
      </c>
      <c r="B4061" s="9" t="s">
        <v>603</v>
      </c>
      <c r="C4061" s="3" t="s">
        <v>4712</v>
      </c>
      <c r="D4061" s="5">
        <v>70000</v>
      </c>
      <c r="E4061" s="7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8270</v>
      </c>
      <c r="O4061">
        <f t="shared" si="265"/>
        <v>0</v>
      </c>
      <c r="P4061">
        <f t="shared" si="266"/>
        <v>0</v>
      </c>
      <c r="Q4061" s="11" t="s">
        <v>8308</v>
      </c>
      <c r="R4061" t="s">
        <v>8342</v>
      </c>
      <c r="S4061" s="15">
        <f t="shared" si="267"/>
        <v>42143.79415509259</v>
      </c>
      <c r="T4061" s="15">
        <f t="shared" si="268"/>
        <v>42173.79415509259</v>
      </c>
    </row>
    <row r="4062" spans="1:20" ht="32" x14ac:dyDescent="0.2">
      <c r="A4062">
        <v>133</v>
      </c>
      <c r="B4062" s="9" t="s">
        <v>135</v>
      </c>
      <c r="C4062" s="3" t="s">
        <v>4244</v>
      </c>
      <c r="D4062" s="5">
        <v>71764</v>
      </c>
      <c r="E4062" s="7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8265</v>
      </c>
      <c r="O4062">
        <f t="shared" si="265"/>
        <v>0</v>
      </c>
      <c r="P4062">
        <f t="shared" si="266"/>
        <v>0</v>
      </c>
      <c r="Q4062" s="11" t="s">
        <v>8321</v>
      </c>
      <c r="R4062" t="s">
        <v>8337</v>
      </c>
      <c r="S4062" s="15">
        <f t="shared" si="267"/>
        <v>42491.80768518518</v>
      </c>
      <c r="T4062" s="15">
        <f t="shared" si="268"/>
        <v>42521.729861111111</v>
      </c>
    </row>
    <row r="4063" spans="1:20" ht="48" x14ac:dyDescent="0.2">
      <c r="A4063">
        <v>623</v>
      </c>
      <c r="B4063" s="9" t="s">
        <v>624</v>
      </c>
      <c r="C4063" s="3" t="s">
        <v>4733</v>
      </c>
      <c r="D4063" s="5">
        <v>75000</v>
      </c>
      <c r="E4063" s="7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8270</v>
      </c>
      <c r="O4063">
        <f t="shared" si="265"/>
        <v>0</v>
      </c>
      <c r="P4063">
        <f t="shared" si="266"/>
        <v>0</v>
      </c>
      <c r="Q4063" s="11" t="s">
        <v>8308</v>
      </c>
      <c r="R4063" t="s">
        <v>8342</v>
      </c>
      <c r="S4063" s="15">
        <f t="shared" si="267"/>
        <v>42122.009224537032</v>
      </c>
      <c r="T4063" s="15">
        <f t="shared" si="268"/>
        <v>42152.009224537032</v>
      </c>
    </row>
    <row r="4064" spans="1:20" ht="48" x14ac:dyDescent="0.2">
      <c r="A4064">
        <v>3114</v>
      </c>
      <c r="B4064" s="9" t="s">
        <v>3114</v>
      </c>
      <c r="C4064" s="3" t="s">
        <v>7224</v>
      </c>
      <c r="D4064" s="5">
        <v>75000</v>
      </c>
      <c r="E4064" s="7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8301</v>
      </c>
      <c r="O4064">
        <f t="shared" si="265"/>
        <v>0</v>
      </c>
      <c r="P4064">
        <f t="shared" si="266"/>
        <v>0</v>
      </c>
      <c r="Q4064" s="11" t="s">
        <v>8323</v>
      </c>
      <c r="R4064" t="s">
        <v>8324</v>
      </c>
      <c r="S4064" s="15">
        <f t="shared" si="267"/>
        <v>41843.632523148146</v>
      </c>
      <c r="T4064" s="15">
        <f t="shared" si="268"/>
        <v>41903.632523148146</v>
      </c>
    </row>
    <row r="4065" spans="1:20" ht="48" x14ac:dyDescent="0.2">
      <c r="A4065">
        <v>4098</v>
      </c>
      <c r="B4065" s="9" t="s">
        <v>4094</v>
      </c>
      <c r="C4065" s="3" t="s">
        <v>8201</v>
      </c>
      <c r="D4065" s="5">
        <v>75000</v>
      </c>
      <c r="E4065" s="7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8269</v>
      </c>
      <c r="O4065">
        <f t="shared" si="265"/>
        <v>0</v>
      </c>
      <c r="P4065">
        <f t="shared" si="266"/>
        <v>0</v>
      </c>
      <c r="Q4065" s="11" t="s">
        <v>8323</v>
      </c>
      <c r="R4065" t="s">
        <v>8326</v>
      </c>
      <c r="S4065" s="15">
        <f t="shared" si="267"/>
        <v>42495.722187499996</v>
      </c>
      <c r="T4065" s="15">
        <f t="shared" si="268"/>
        <v>42525.722187499996</v>
      </c>
    </row>
    <row r="4066" spans="1:20" ht="48" x14ac:dyDescent="0.2">
      <c r="A4066">
        <v>611</v>
      </c>
      <c r="B4066" s="9" t="s">
        <v>612</v>
      </c>
      <c r="C4066" s="3" t="s">
        <v>4721</v>
      </c>
      <c r="D4066" s="5">
        <v>80000</v>
      </c>
      <c r="E4066" s="7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8270</v>
      </c>
      <c r="O4066">
        <f t="shared" si="265"/>
        <v>0</v>
      </c>
      <c r="P4066">
        <f t="shared" si="266"/>
        <v>0</v>
      </c>
      <c r="Q4066" s="11" t="s">
        <v>8308</v>
      </c>
      <c r="R4066" t="s">
        <v>8342</v>
      </c>
      <c r="S4066" s="15">
        <f t="shared" si="267"/>
        <v>42328.560613425929</v>
      </c>
      <c r="T4066" s="15">
        <f t="shared" si="268"/>
        <v>42388.560613425929</v>
      </c>
    </row>
    <row r="4067" spans="1:20" ht="48" x14ac:dyDescent="0.2">
      <c r="A4067">
        <v>2958</v>
      </c>
      <c r="B4067" s="9" t="s">
        <v>2958</v>
      </c>
      <c r="C4067" s="3" t="s">
        <v>7068</v>
      </c>
      <c r="D4067" s="5">
        <v>80000</v>
      </c>
      <c r="E4067" s="7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8301</v>
      </c>
      <c r="O4067">
        <f t="shared" si="265"/>
        <v>0</v>
      </c>
      <c r="P4067">
        <f t="shared" si="266"/>
        <v>0</v>
      </c>
      <c r="Q4067" s="11" t="s">
        <v>8323</v>
      </c>
      <c r="R4067" t="s">
        <v>8324</v>
      </c>
      <c r="S4067" s="15">
        <f t="shared" si="267"/>
        <v>42438.779131944444</v>
      </c>
      <c r="T4067" s="15">
        <f t="shared" si="268"/>
        <v>42498.73746527778</v>
      </c>
    </row>
    <row r="4068" spans="1:20" ht="48" x14ac:dyDescent="0.2">
      <c r="A4068">
        <v>2575</v>
      </c>
      <c r="B4068" s="9" t="s">
        <v>2575</v>
      </c>
      <c r="C4068" s="3" t="s">
        <v>6685</v>
      </c>
      <c r="D4068" s="5">
        <v>85000</v>
      </c>
      <c r="E4068" s="7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8282</v>
      </c>
      <c r="O4068">
        <f t="shared" si="265"/>
        <v>0</v>
      </c>
      <c r="P4068">
        <f t="shared" si="266"/>
        <v>0</v>
      </c>
      <c r="Q4068" s="11" t="s">
        <v>8319</v>
      </c>
      <c r="R4068" t="s">
        <v>8345</v>
      </c>
      <c r="S4068" s="15">
        <f t="shared" si="267"/>
        <v>41986.108726851846</v>
      </c>
      <c r="T4068" s="15">
        <f t="shared" si="268"/>
        <v>42016.108726851846</v>
      </c>
    </row>
    <row r="4069" spans="1:20" ht="48" x14ac:dyDescent="0.2">
      <c r="A4069">
        <v>172</v>
      </c>
      <c r="B4069" s="9" t="s">
        <v>174</v>
      </c>
      <c r="C4069" s="3" t="s">
        <v>4282</v>
      </c>
      <c r="D4069" s="5">
        <v>95000</v>
      </c>
      <c r="E4069" s="7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8266</v>
      </c>
      <c r="O4069">
        <f t="shared" si="265"/>
        <v>0</v>
      </c>
      <c r="P4069">
        <f t="shared" si="266"/>
        <v>0</v>
      </c>
      <c r="Q4069" s="11" t="s">
        <v>8321</v>
      </c>
      <c r="R4069" t="s">
        <v>8325</v>
      </c>
      <c r="S4069" s="15">
        <f t="shared" si="267"/>
        <v>42047.394942129627</v>
      </c>
      <c r="T4069" s="15">
        <f t="shared" si="268"/>
        <v>42082.353275462956</v>
      </c>
    </row>
    <row r="4070" spans="1:20" ht="48" x14ac:dyDescent="0.2">
      <c r="A4070">
        <v>462</v>
      </c>
      <c r="B4070" s="9" t="s">
        <v>463</v>
      </c>
      <c r="C4070" s="3" t="s">
        <v>4572</v>
      </c>
      <c r="D4070" s="5">
        <v>100000</v>
      </c>
      <c r="E4070" s="7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8268</v>
      </c>
      <c r="O4070">
        <f t="shared" si="265"/>
        <v>0</v>
      </c>
      <c r="P4070">
        <f t="shared" si="266"/>
        <v>0</v>
      </c>
      <c r="Q4070" s="11" t="s">
        <v>8321</v>
      </c>
      <c r="R4070" t="s">
        <v>8339</v>
      </c>
      <c r="S4070" s="15">
        <f t="shared" si="267"/>
        <v>40705.126631944448</v>
      </c>
      <c r="T4070" s="15">
        <f t="shared" si="268"/>
        <v>40765.126631944448</v>
      </c>
    </row>
    <row r="4071" spans="1:20" ht="48" x14ac:dyDescent="0.2">
      <c r="A4071">
        <v>582</v>
      </c>
      <c r="B4071" s="9" t="s">
        <v>583</v>
      </c>
      <c r="C4071" s="3" t="s">
        <v>4692</v>
      </c>
      <c r="D4071" s="5">
        <v>100000</v>
      </c>
      <c r="E4071" s="7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8270</v>
      </c>
      <c r="O4071">
        <f t="shared" si="265"/>
        <v>0</v>
      </c>
      <c r="P4071">
        <f t="shared" si="266"/>
        <v>0</v>
      </c>
      <c r="Q4071" s="11" t="s">
        <v>8308</v>
      </c>
      <c r="R4071" t="s">
        <v>8342</v>
      </c>
      <c r="S4071" s="15">
        <f t="shared" si="267"/>
        <v>42055.739803240736</v>
      </c>
      <c r="T4071" s="15">
        <f t="shared" si="268"/>
        <v>42078.75</v>
      </c>
    </row>
    <row r="4072" spans="1:20" ht="48" x14ac:dyDescent="0.2">
      <c r="A4072">
        <v>637</v>
      </c>
      <c r="B4072" s="9" t="s">
        <v>638</v>
      </c>
      <c r="C4072" s="3" t="s">
        <v>4747</v>
      </c>
      <c r="D4072" s="5">
        <v>100000</v>
      </c>
      <c r="E4072" s="7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8270</v>
      </c>
      <c r="O4072">
        <f t="shared" si="265"/>
        <v>0</v>
      </c>
      <c r="P4072">
        <f t="shared" si="266"/>
        <v>0</v>
      </c>
      <c r="Q4072" s="11" t="s">
        <v>8308</v>
      </c>
      <c r="R4072" t="s">
        <v>8342</v>
      </c>
      <c r="S4072" s="15">
        <f t="shared" si="267"/>
        <v>42762.962013888886</v>
      </c>
      <c r="T4072" s="15">
        <f t="shared" si="268"/>
        <v>42791.961111111115</v>
      </c>
    </row>
    <row r="4073" spans="1:20" ht="48" x14ac:dyDescent="0.2">
      <c r="A4073">
        <v>706</v>
      </c>
      <c r="B4073" s="9" t="s">
        <v>707</v>
      </c>
      <c r="C4073" s="3" t="s">
        <v>4816</v>
      </c>
      <c r="D4073" s="5">
        <v>100000</v>
      </c>
      <c r="E4073" s="7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8271</v>
      </c>
      <c r="O4073">
        <f t="shared" si="265"/>
        <v>0</v>
      </c>
      <c r="P4073">
        <f t="shared" si="266"/>
        <v>0</v>
      </c>
      <c r="Q4073" s="11" t="s">
        <v>8308</v>
      </c>
      <c r="R4073" t="s">
        <v>8310</v>
      </c>
      <c r="S4073" s="15">
        <f t="shared" si="267"/>
        <v>42676.995173611111</v>
      </c>
      <c r="T4073" s="15">
        <f t="shared" si="268"/>
        <v>42718.777083333334</v>
      </c>
    </row>
    <row r="4074" spans="1:20" ht="48" x14ac:dyDescent="0.2">
      <c r="A4074">
        <v>911</v>
      </c>
      <c r="B4074" s="9" t="s">
        <v>912</v>
      </c>
      <c r="C4074" s="3" t="s">
        <v>5021</v>
      </c>
      <c r="D4074" s="5">
        <v>100000</v>
      </c>
      <c r="E4074" s="7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8276</v>
      </c>
      <c r="O4074">
        <f t="shared" si="265"/>
        <v>0</v>
      </c>
      <c r="P4074">
        <f t="shared" si="266"/>
        <v>0</v>
      </c>
      <c r="Q4074" s="11" t="s">
        <v>8327</v>
      </c>
      <c r="R4074" t="s">
        <v>8350</v>
      </c>
      <c r="S4074" s="15">
        <f t="shared" si="267"/>
        <v>41642.005150462966</v>
      </c>
      <c r="T4074" s="15">
        <f t="shared" si="268"/>
        <v>41663.005150462966</v>
      </c>
    </row>
    <row r="4075" spans="1:20" ht="48" x14ac:dyDescent="0.2">
      <c r="A4075">
        <v>2511</v>
      </c>
      <c r="B4075" s="9" t="s">
        <v>2511</v>
      </c>
      <c r="C4075" s="3" t="s">
        <v>6621</v>
      </c>
      <c r="D4075" s="5">
        <v>100000</v>
      </c>
      <c r="E4075" s="7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8297</v>
      </c>
      <c r="O4075">
        <f t="shared" si="265"/>
        <v>0</v>
      </c>
      <c r="P4075">
        <f t="shared" si="266"/>
        <v>0</v>
      </c>
      <c r="Q4075" s="11" t="s">
        <v>8319</v>
      </c>
      <c r="R4075" t="s">
        <v>8357</v>
      </c>
      <c r="S4075" s="15">
        <f t="shared" si="267"/>
        <v>42371.446909722217</v>
      </c>
      <c r="T4075" s="15">
        <f t="shared" si="268"/>
        <v>42401.446909722217</v>
      </c>
    </row>
    <row r="4076" spans="1:20" ht="48" x14ac:dyDescent="0.2">
      <c r="A4076">
        <v>2520</v>
      </c>
      <c r="B4076" s="9" t="s">
        <v>2520</v>
      </c>
      <c r="C4076" s="3" t="s">
        <v>6630</v>
      </c>
      <c r="D4076" s="5">
        <v>100000</v>
      </c>
      <c r="E4076" s="7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8297</v>
      </c>
      <c r="O4076">
        <f t="shared" si="265"/>
        <v>0</v>
      </c>
      <c r="P4076">
        <f t="shared" si="266"/>
        <v>0</v>
      </c>
      <c r="Q4076" s="11" t="s">
        <v>8319</v>
      </c>
      <c r="R4076" t="s">
        <v>8357</v>
      </c>
      <c r="S4076" s="15">
        <f t="shared" si="267"/>
        <v>42612.600520833337</v>
      </c>
      <c r="T4076" s="15">
        <f t="shared" si="268"/>
        <v>42658.806249999994</v>
      </c>
    </row>
    <row r="4077" spans="1:20" ht="48" x14ac:dyDescent="0.2">
      <c r="A4077">
        <v>2561</v>
      </c>
      <c r="B4077" s="9" t="s">
        <v>2561</v>
      </c>
      <c r="C4077" s="3" t="s">
        <v>6671</v>
      </c>
      <c r="D4077" s="5">
        <v>100000</v>
      </c>
      <c r="E4077" s="7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8282</v>
      </c>
      <c r="O4077">
        <f t="shared" si="265"/>
        <v>0</v>
      </c>
      <c r="P4077">
        <f t="shared" si="266"/>
        <v>0</v>
      </c>
      <c r="Q4077" s="11" t="s">
        <v>8319</v>
      </c>
      <c r="R4077" t="s">
        <v>8345</v>
      </c>
      <c r="S4077" s="15">
        <f t="shared" si="267"/>
        <v>42260.528807870374</v>
      </c>
      <c r="T4077" s="15">
        <f t="shared" si="268"/>
        <v>42290.528807870374</v>
      </c>
    </row>
    <row r="4078" spans="1:20" ht="32" x14ac:dyDescent="0.2">
      <c r="A4078">
        <v>2780</v>
      </c>
      <c r="B4078" s="9" t="s">
        <v>2780</v>
      </c>
      <c r="C4078" s="3" t="s">
        <v>6890</v>
      </c>
      <c r="D4078" s="5">
        <v>100000</v>
      </c>
      <c r="E4078" s="7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>
        <f t="shared" si="265"/>
        <v>0</v>
      </c>
      <c r="P4078">
        <f t="shared" si="266"/>
        <v>0</v>
      </c>
      <c r="Q4078" s="11" t="s">
        <v>8311</v>
      </c>
      <c r="R4078" t="s">
        <v>8356</v>
      </c>
      <c r="S4078" s="15">
        <f t="shared" si="267"/>
        <v>42774.447777777779</v>
      </c>
      <c r="T4078" s="15">
        <f t="shared" si="268"/>
        <v>42804.447777777779</v>
      </c>
    </row>
    <row r="4079" spans="1:20" ht="48" x14ac:dyDescent="0.2">
      <c r="A4079">
        <v>3127</v>
      </c>
      <c r="B4079" s="9" t="s">
        <v>3127</v>
      </c>
      <c r="C4079" s="3" t="s">
        <v>7237</v>
      </c>
      <c r="D4079" s="5">
        <v>100000</v>
      </c>
      <c r="E4079" s="7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8301</v>
      </c>
      <c r="O4079">
        <f t="shared" si="265"/>
        <v>0</v>
      </c>
      <c r="P4079">
        <f t="shared" si="266"/>
        <v>0</v>
      </c>
      <c r="Q4079" s="11" t="s">
        <v>8323</v>
      </c>
      <c r="R4079" t="s">
        <v>8324</v>
      </c>
      <c r="S4079" s="15">
        <f t="shared" si="267"/>
        <v>42034.856817129628</v>
      </c>
      <c r="T4079" s="15">
        <f t="shared" si="268"/>
        <v>42064.856817129628</v>
      </c>
    </row>
    <row r="4080" spans="1:20" ht="48" x14ac:dyDescent="0.2">
      <c r="A4080">
        <v>3628</v>
      </c>
      <c r="B4080" s="9" t="s">
        <v>3626</v>
      </c>
      <c r="C4080" s="3" t="s">
        <v>7738</v>
      </c>
      <c r="D4080" s="5">
        <v>100000</v>
      </c>
      <c r="E4080" s="7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8303</v>
      </c>
      <c r="O4080">
        <f t="shared" si="265"/>
        <v>0</v>
      </c>
      <c r="P4080">
        <f t="shared" si="266"/>
        <v>0</v>
      </c>
      <c r="Q4080" s="11" t="s">
        <v>8323</v>
      </c>
      <c r="R4080" t="s">
        <v>8335</v>
      </c>
      <c r="S4080" s="15">
        <f t="shared" si="267"/>
        <v>42291.833287037036</v>
      </c>
      <c r="T4080" s="15">
        <f t="shared" si="268"/>
        <v>42351.874953703707</v>
      </c>
    </row>
    <row r="4081" spans="1:20" ht="32" x14ac:dyDescent="0.2">
      <c r="A4081">
        <v>2378</v>
      </c>
      <c r="B4081" s="9" t="s">
        <v>2379</v>
      </c>
      <c r="C4081" s="3" t="s">
        <v>6488</v>
      </c>
      <c r="D4081" s="5">
        <v>110000</v>
      </c>
      <c r="E4081" s="7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8270</v>
      </c>
      <c r="O4081">
        <f t="shared" si="265"/>
        <v>0</v>
      </c>
      <c r="P4081">
        <f t="shared" si="266"/>
        <v>0</v>
      </c>
      <c r="Q4081" s="11" t="s">
        <v>8308</v>
      </c>
      <c r="R4081" t="s">
        <v>8342</v>
      </c>
      <c r="S4081" s="15">
        <f t="shared" si="267"/>
        <v>42213.013078703705</v>
      </c>
      <c r="T4081" s="15">
        <f t="shared" si="268"/>
        <v>42242.013078703705</v>
      </c>
    </row>
    <row r="4082" spans="1:20" ht="48" x14ac:dyDescent="0.2">
      <c r="A4082">
        <v>2397</v>
      </c>
      <c r="B4082" s="9" t="s">
        <v>2398</v>
      </c>
      <c r="C4082" s="3" t="s">
        <v>6507</v>
      </c>
      <c r="D4082" s="5">
        <v>124000</v>
      </c>
      <c r="E4082" s="7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8270</v>
      </c>
      <c r="O4082">
        <f t="shared" si="265"/>
        <v>0</v>
      </c>
      <c r="P4082">
        <f t="shared" si="266"/>
        <v>0</v>
      </c>
      <c r="Q4082" s="11" t="s">
        <v>8308</v>
      </c>
      <c r="R4082" t="s">
        <v>8342</v>
      </c>
      <c r="S4082" s="15">
        <f t="shared" si="267"/>
        <v>41976.88490740741</v>
      </c>
      <c r="T4082" s="15">
        <f t="shared" si="268"/>
        <v>42006.88490740741</v>
      </c>
    </row>
    <row r="4083" spans="1:20" ht="80" x14ac:dyDescent="0.2">
      <c r="A4083">
        <v>1698</v>
      </c>
      <c r="B4083" s="9" t="s">
        <v>1699</v>
      </c>
      <c r="C4083" s="3" t="s">
        <v>5808</v>
      </c>
      <c r="D4083" s="5">
        <v>125000</v>
      </c>
      <c r="E4083" s="7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>
        <f t="shared" si="265"/>
        <v>0</v>
      </c>
      <c r="P4083">
        <f t="shared" si="266"/>
        <v>0</v>
      </c>
      <c r="Q4083" s="11" t="s">
        <v>8327</v>
      </c>
      <c r="R4083" t="s">
        <v>8330</v>
      </c>
      <c r="S4083" s="15">
        <f t="shared" si="267"/>
        <v>42796.207870370374</v>
      </c>
      <c r="T4083" s="15">
        <f t="shared" si="268"/>
        <v>42820.147916666669</v>
      </c>
    </row>
    <row r="4084" spans="1:20" ht="48" x14ac:dyDescent="0.2">
      <c r="A4084">
        <v>1445</v>
      </c>
      <c r="B4084" s="9" t="s">
        <v>1446</v>
      </c>
      <c r="C4084" s="3" t="s">
        <v>5555</v>
      </c>
      <c r="D4084" s="5">
        <v>130000</v>
      </c>
      <c r="E4084" s="7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8285</v>
      </c>
      <c r="O4084">
        <f t="shared" si="265"/>
        <v>0</v>
      </c>
      <c r="P4084">
        <f t="shared" si="266"/>
        <v>0</v>
      </c>
      <c r="Q4084" s="11" t="s">
        <v>8311</v>
      </c>
      <c r="R4084" t="s">
        <v>8348</v>
      </c>
      <c r="S4084" s="15">
        <f t="shared" si="267"/>
        <v>42139.542303240742</v>
      </c>
      <c r="T4084" s="15">
        <f t="shared" si="268"/>
        <v>42169.542303240742</v>
      </c>
    </row>
    <row r="4085" spans="1:20" ht="48" x14ac:dyDescent="0.2">
      <c r="A4085">
        <v>1996</v>
      </c>
      <c r="B4085" s="9" t="s">
        <v>1997</v>
      </c>
      <c r="C4085" s="3" t="s">
        <v>6106</v>
      </c>
      <c r="D4085" s="5">
        <v>133800</v>
      </c>
      <c r="E4085" s="7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8294</v>
      </c>
      <c r="O4085">
        <f t="shared" si="265"/>
        <v>0</v>
      </c>
      <c r="P4085">
        <f t="shared" si="266"/>
        <v>0</v>
      </c>
      <c r="Q4085" s="11" t="s">
        <v>8313</v>
      </c>
      <c r="R4085" t="s">
        <v>8353</v>
      </c>
      <c r="S4085" s="15">
        <f t="shared" si="267"/>
        <v>41800.819571759261</v>
      </c>
      <c r="T4085" s="15">
        <f t="shared" si="268"/>
        <v>41830.819571759261</v>
      </c>
    </row>
    <row r="4086" spans="1:20" ht="48" x14ac:dyDescent="0.2">
      <c r="A4086">
        <v>236</v>
      </c>
      <c r="B4086" s="9" t="s">
        <v>238</v>
      </c>
      <c r="C4086" s="3" t="s">
        <v>4346</v>
      </c>
      <c r="D4086" s="5">
        <v>150000</v>
      </c>
      <c r="E4086" s="7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8266</v>
      </c>
      <c r="O4086">
        <f t="shared" si="265"/>
        <v>0</v>
      </c>
      <c r="P4086">
        <f t="shared" si="266"/>
        <v>0</v>
      </c>
      <c r="Q4086" s="11" t="s">
        <v>8321</v>
      </c>
      <c r="R4086" t="s">
        <v>8325</v>
      </c>
      <c r="S4086" s="15">
        <f t="shared" si="267"/>
        <v>42321.08447916666</v>
      </c>
      <c r="T4086" s="15">
        <f t="shared" si="268"/>
        <v>42374</v>
      </c>
    </row>
    <row r="4087" spans="1:20" ht="48" x14ac:dyDescent="0.2">
      <c r="A4087">
        <v>2876</v>
      </c>
      <c r="B4087" s="9" t="s">
        <v>2876</v>
      </c>
      <c r="C4087" s="3" t="s">
        <v>6986</v>
      </c>
      <c r="D4087" s="5">
        <v>150000</v>
      </c>
      <c r="E4087" s="7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8269</v>
      </c>
      <c r="O4087">
        <f t="shared" si="265"/>
        <v>0</v>
      </c>
      <c r="P4087">
        <f t="shared" si="266"/>
        <v>0</v>
      </c>
      <c r="Q4087" s="11" t="s">
        <v>8323</v>
      </c>
      <c r="R4087" t="s">
        <v>8326</v>
      </c>
      <c r="S4087" s="15">
        <f t="shared" si="267"/>
        <v>42171.743969907402</v>
      </c>
      <c r="T4087" s="15">
        <f t="shared" si="268"/>
        <v>42201.743969907402</v>
      </c>
    </row>
    <row r="4088" spans="1:20" ht="48" x14ac:dyDescent="0.2">
      <c r="A4088">
        <v>3636</v>
      </c>
      <c r="B4088" s="9" t="s">
        <v>3634</v>
      </c>
      <c r="C4088" s="3" t="s">
        <v>7746</v>
      </c>
      <c r="D4088" s="5">
        <v>150000</v>
      </c>
      <c r="E4088" s="7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8303</v>
      </c>
      <c r="O4088">
        <f t="shared" si="265"/>
        <v>0</v>
      </c>
      <c r="P4088">
        <f t="shared" si="266"/>
        <v>0</v>
      </c>
      <c r="Q4088" s="11" t="s">
        <v>8323</v>
      </c>
      <c r="R4088" t="s">
        <v>8335</v>
      </c>
      <c r="S4088" s="15">
        <f t="shared" si="267"/>
        <v>42226.694780092599</v>
      </c>
      <c r="T4088" s="15">
        <f t="shared" si="268"/>
        <v>42261.694780092599</v>
      </c>
    </row>
    <row r="4089" spans="1:20" ht="48" x14ac:dyDescent="0.2">
      <c r="A4089">
        <v>2363</v>
      </c>
      <c r="B4089" s="9" t="s">
        <v>2364</v>
      </c>
      <c r="C4089" s="3" t="s">
        <v>6473</v>
      </c>
      <c r="D4089" s="5">
        <v>175000</v>
      </c>
      <c r="E4089" s="7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8270</v>
      </c>
      <c r="O4089">
        <f t="shared" si="265"/>
        <v>0</v>
      </c>
      <c r="P4089">
        <f t="shared" si="266"/>
        <v>0</v>
      </c>
      <c r="Q4089" s="11" t="s">
        <v>8308</v>
      </c>
      <c r="R4089" t="s">
        <v>8342</v>
      </c>
      <c r="S4089" s="15">
        <f t="shared" si="267"/>
        <v>42322.011574074073</v>
      </c>
      <c r="T4089" s="15">
        <f t="shared" si="268"/>
        <v>42367.011574074073</v>
      </c>
    </row>
    <row r="4090" spans="1:20" ht="48" x14ac:dyDescent="0.2">
      <c r="A4090">
        <v>1982</v>
      </c>
      <c r="B4090" s="9" t="s">
        <v>1983</v>
      </c>
      <c r="C4090" s="3" t="s">
        <v>6092</v>
      </c>
      <c r="D4090" s="5">
        <v>180000</v>
      </c>
      <c r="E4090" s="7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8294</v>
      </c>
      <c r="O4090">
        <f t="shared" si="265"/>
        <v>0</v>
      </c>
      <c r="P4090">
        <f t="shared" si="266"/>
        <v>0</v>
      </c>
      <c r="Q4090" s="11" t="s">
        <v>8313</v>
      </c>
      <c r="R4090" t="s">
        <v>8353</v>
      </c>
      <c r="S4090" s="15">
        <f t="shared" si="267"/>
        <v>42678.586655092593</v>
      </c>
      <c r="T4090" s="15">
        <f t="shared" si="268"/>
        <v>42708.628321759257</v>
      </c>
    </row>
    <row r="4091" spans="1:20" ht="48" x14ac:dyDescent="0.2">
      <c r="A4091">
        <v>2513</v>
      </c>
      <c r="B4091" s="9" t="s">
        <v>2513</v>
      </c>
      <c r="C4091" s="3" t="s">
        <v>6623</v>
      </c>
      <c r="D4091" s="5">
        <v>180000</v>
      </c>
      <c r="E4091" s="7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8297</v>
      </c>
      <c r="O4091">
        <f t="shared" si="265"/>
        <v>0</v>
      </c>
      <c r="P4091">
        <f t="shared" si="266"/>
        <v>0</v>
      </c>
      <c r="Q4091" s="11" t="s">
        <v>8319</v>
      </c>
      <c r="R4091" t="s">
        <v>8357</v>
      </c>
      <c r="S4091" s="15">
        <f t="shared" si="267"/>
        <v>42732.00681712963</v>
      </c>
      <c r="T4091" s="15">
        <f t="shared" si="268"/>
        <v>42792.00681712963</v>
      </c>
    </row>
    <row r="4092" spans="1:20" ht="48" x14ac:dyDescent="0.2">
      <c r="A4092">
        <v>140</v>
      </c>
      <c r="B4092" s="9" t="s">
        <v>142</v>
      </c>
      <c r="C4092" s="3" t="s">
        <v>4250</v>
      </c>
      <c r="D4092" s="5">
        <v>200000</v>
      </c>
      <c r="E4092" s="7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8265</v>
      </c>
      <c r="O4092">
        <f t="shared" si="265"/>
        <v>0</v>
      </c>
      <c r="P4092">
        <f t="shared" si="266"/>
        <v>0</v>
      </c>
      <c r="Q4092" s="11" t="s">
        <v>8321</v>
      </c>
      <c r="R4092" t="s">
        <v>8337</v>
      </c>
      <c r="S4092" s="15">
        <f t="shared" si="267"/>
        <v>42053.198287037041</v>
      </c>
      <c r="T4092" s="15">
        <f t="shared" si="268"/>
        <v>42083.15662037037</v>
      </c>
    </row>
    <row r="4093" spans="1:20" ht="48" x14ac:dyDescent="0.2">
      <c r="A4093">
        <v>1448</v>
      </c>
      <c r="B4093" s="9" t="s">
        <v>1449</v>
      </c>
      <c r="C4093" s="3" t="s">
        <v>5558</v>
      </c>
      <c r="D4093" s="5">
        <v>200000</v>
      </c>
      <c r="E4093" s="7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8285</v>
      </c>
      <c r="O4093">
        <f t="shared" si="265"/>
        <v>0</v>
      </c>
      <c r="P4093">
        <f t="shared" si="266"/>
        <v>0</v>
      </c>
      <c r="Q4093" s="11" t="s">
        <v>8311</v>
      </c>
      <c r="R4093" t="s">
        <v>8348</v>
      </c>
      <c r="S4093" s="15">
        <f t="shared" si="267"/>
        <v>42115.936550925922</v>
      </c>
      <c r="T4093" s="15">
        <f t="shared" si="268"/>
        <v>42146.225694444445</v>
      </c>
    </row>
    <row r="4094" spans="1:20" ht="48" x14ac:dyDescent="0.2">
      <c r="A4094">
        <v>1861</v>
      </c>
      <c r="B4094" s="9" t="s">
        <v>1862</v>
      </c>
      <c r="C4094" s="3" t="s">
        <v>5971</v>
      </c>
      <c r="D4094" s="5">
        <v>250000</v>
      </c>
      <c r="E4094" s="7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8281</v>
      </c>
      <c r="O4094">
        <f t="shared" si="265"/>
        <v>0</v>
      </c>
      <c r="P4094">
        <f t="shared" si="266"/>
        <v>0</v>
      </c>
      <c r="Q4094" s="11" t="s">
        <v>8316</v>
      </c>
      <c r="R4094" t="s">
        <v>8344</v>
      </c>
      <c r="S4094" s="15">
        <f t="shared" si="267"/>
        <v>42000.300243055557</v>
      </c>
      <c r="T4094" s="15">
        <f t="shared" si="268"/>
        <v>42030.300243055557</v>
      </c>
    </row>
    <row r="4095" spans="1:20" ht="48" x14ac:dyDescent="0.2">
      <c r="A4095">
        <v>1696</v>
      </c>
      <c r="B4095" s="9" t="s">
        <v>1697</v>
      </c>
      <c r="C4095" s="3" t="s">
        <v>5806</v>
      </c>
      <c r="D4095" s="5">
        <v>300000</v>
      </c>
      <c r="E4095" s="7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8291</v>
      </c>
      <c r="O4095">
        <f t="shared" si="265"/>
        <v>0</v>
      </c>
      <c r="P4095">
        <f t="shared" si="266"/>
        <v>0</v>
      </c>
      <c r="Q4095" s="11" t="s">
        <v>8327</v>
      </c>
      <c r="R4095" t="s">
        <v>8330</v>
      </c>
      <c r="S4095" s="15">
        <f t="shared" si="267"/>
        <v>42796.069571759261</v>
      </c>
      <c r="T4095" s="15">
        <f t="shared" si="268"/>
        <v>42826.027905092589</v>
      </c>
    </row>
    <row r="4096" spans="1:20" ht="48" x14ac:dyDescent="0.2">
      <c r="A4096">
        <v>233</v>
      </c>
      <c r="B4096" s="9" t="s">
        <v>235</v>
      </c>
      <c r="C4096" s="3" t="s">
        <v>4343</v>
      </c>
      <c r="D4096" s="5">
        <v>350000</v>
      </c>
      <c r="E4096" s="7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8266</v>
      </c>
      <c r="O4096">
        <f t="shared" si="265"/>
        <v>0</v>
      </c>
      <c r="P4096">
        <f t="shared" si="266"/>
        <v>0</v>
      </c>
      <c r="Q4096" s="11" t="s">
        <v>8321</v>
      </c>
      <c r="R4096" t="s">
        <v>8325</v>
      </c>
      <c r="S4096" s="15">
        <f t="shared" si="267"/>
        <v>42612.911712962959</v>
      </c>
      <c r="T4096" s="15">
        <f t="shared" si="268"/>
        <v>42642.911712962959</v>
      </c>
    </row>
    <row r="4097" spans="1:20" ht="48" x14ac:dyDescent="0.2">
      <c r="A4097">
        <v>3885</v>
      </c>
      <c r="B4097" s="9" t="s">
        <v>3882</v>
      </c>
      <c r="C4097" s="3" t="s">
        <v>7994</v>
      </c>
      <c r="D4097" s="5">
        <v>375000</v>
      </c>
      <c r="E4097" s="7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8303</v>
      </c>
      <c r="O4097">
        <f t="shared" si="265"/>
        <v>0</v>
      </c>
      <c r="P4097">
        <f t="shared" si="266"/>
        <v>0</v>
      </c>
      <c r="Q4097" s="11" t="s">
        <v>8323</v>
      </c>
      <c r="R4097" t="s">
        <v>8335</v>
      </c>
      <c r="S4097" s="15">
        <f t="shared" si="267"/>
        <v>42469.951284722221</v>
      </c>
      <c r="T4097" s="15">
        <f t="shared" si="268"/>
        <v>42499.951284722221</v>
      </c>
    </row>
    <row r="4098" spans="1:20" ht="48" x14ac:dyDescent="0.2">
      <c r="A4098">
        <v>2349</v>
      </c>
      <c r="B4098" s="9" t="s">
        <v>2350</v>
      </c>
      <c r="C4098" s="3" t="s">
        <v>6459</v>
      </c>
      <c r="D4098" s="5">
        <v>474900</v>
      </c>
      <c r="E4098" s="7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8270</v>
      </c>
      <c r="O4098">
        <f t="shared" si="265"/>
        <v>0</v>
      </c>
      <c r="P4098">
        <f t="shared" si="266"/>
        <v>0</v>
      </c>
      <c r="Q4098" s="11" t="s">
        <v>8308</v>
      </c>
      <c r="R4098" t="s">
        <v>8342</v>
      </c>
      <c r="S4098" s="15">
        <f t="shared" si="267"/>
        <v>42198.775787037041</v>
      </c>
      <c r="T4098" s="15">
        <f t="shared" si="268"/>
        <v>42227.775787037041</v>
      </c>
    </row>
    <row r="4099" spans="1:20" ht="32" x14ac:dyDescent="0.2">
      <c r="A4099">
        <v>178</v>
      </c>
      <c r="B4099" s="9" t="s">
        <v>180</v>
      </c>
      <c r="C4099" s="3" t="s">
        <v>4288</v>
      </c>
      <c r="D4099" s="5">
        <v>500000</v>
      </c>
      <c r="E4099" s="7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8266</v>
      </c>
      <c r="O4099">
        <f t="shared" ref="O4099:O4115" si="269">ROUND(E4099/D4099*100,0)</f>
        <v>0</v>
      </c>
      <c r="P4099">
        <f t="shared" ref="P4099:P4115" si="270">IFERROR(ROUND(E4099/L4099,2),0)</f>
        <v>0</v>
      </c>
      <c r="Q4099" s="11" t="s">
        <v>8321</v>
      </c>
      <c r="R4099" t="s">
        <v>8325</v>
      </c>
      <c r="S4099" s="15">
        <f t="shared" ref="S4099:S4116" si="271">(((J4099/60)/60)/24)+DATE(1970,1,1)</f>
        <v>42304.955381944441</v>
      </c>
      <c r="T4099" s="15">
        <f t="shared" ref="T4099:T4116" si="272">(((I4099/60)/60)/24)+DATE(1970,1,1)</f>
        <v>42334.997048611112</v>
      </c>
    </row>
    <row r="4100" spans="1:20" ht="64" x14ac:dyDescent="0.2">
      <c r="A4100">
        <v>686</v>
      </c>
      <c r="B4100" s="9" t="s">
        <v>687</v>
      </c>
      <c r="C4100" s="3" t="s">
        <v>4796</v>
      </c>
      <c r="D4100" s="5">
        <v>500000</v>
      </c>
      <c r="E4100" s="7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8271</v>
      </c>
      <c r="O4100">
        <f t="shared" si="269"/>
        <v>0</v>
      </c>
      <c r="P4100">
        <f t="shared" si="270"/>
        <v>0</v>
      </c>
      <c r="Q4100" s="11" t="s">
        <v>8308</v>
      </c>
      <c r="R4100" t="s">
        <v>8310</v>
      </c>
      <c r="S4100" s="15">
        <f t="shared" si="271"/>
        <v>42189.673263888893</v>
      </c>
      <c r="T4100" s="15">
        <f t="shared" si="272"/>
        <v>42219.673263888893</v>
      </c>
    </row>
    <row r="4101" spans="1:20" ht="48" x14ac:dyDescent="0.2">
      <c r="A4101">
        <v>1230</v>
      </c>
      <c r="B4101" s="9" t="s">
        <v>1231</v>
      </c>
      <c r="C4101" s="3" t="s">
        <v>5340</v>
      </c>
      <c r="D4101" s="5">
        <v>500000</v>
      </c>
      <c r="E4101" s="7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8284</v>
      </c>
      <c r="O4101">
        <f t="shared" si="269"/>
        <v>0</v>
      </c>
      <c r="P4101">
        <f t="shared" si="270"/>
        <v>0</v>
      </c>
      <c r="Q4101" s="11" t="s">
        <v>8327</v>
      </c>
      <c r="R4101" t="s">
        <v>8354</v>
      </c>
      <c r="S4101" s="15">
        <f t="shared" si="271"/>
        <v>40568.972569444442</v>
      </c>
      <c r="T4101" s="15">
        <f t="shared" si="272"/>
        <v>40598.972569444442</v>
      </c>
    </row>
    <row r="4102" spans="1:20" ht="64" x14ac:dyDescent="0.2">
      <c r="A4102">
        <v>2642</v>
      </c>
      <c r="B4102" s="9" t="s">
        <v>2642</v>
      </c>
      <c r="C4102" s="3" t="s">
        <v>6752</v>
      </c>
      <c r="D4102" s="5">
        <v>500000</v>
      </c>
      <c r="E4102" s="7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>
        <f t="shared" si="269"/>
        <v>0</v>
      </c>
      <c r="P4102">
        <f t="shared" si="270"/>
        <v>0</v>
      </c>
      <c r="Q4102" s="11" t="s">
        <v>8308</v>
      </c>
      <c r="R4102" t="s">
        <v>8315</v>
      </c>
      <c r="S4102" s="15">
        <f t="shared" si="271"/>
        <v>42536.246620370366</v>
      </c>
      <c r="T4102" s="15">
        <f t="shared" si="272"/>
        <v>42566.289583333331</v>
      </c>
    </row>
    <row r="4103" spans="1:20" ht="48" x14ac:dyDescent="0.2">
      <c r="A4103">
        <v>2390</v>
      </c>
      <c r="B4103" s="9" t="s">
        <v>2391</v>
      </c>
      <c r="C4103" s="3" t="s">
        <v>6500</v>
      </c>
      <c r="D4103" s="5">
        <v>510000</v>
      </c>
      <c r="E4103" s="7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8270</v>
      </c>
      <c r="O4103">
        <f t="shared" si="269"/>
        <v>0</v>
      </c>
      <c r="P4103">
        <f t="shared" si="270"/>
        <v>0</v>
      </c>
      <c r="Q4103" s="11" t="s">
        <v>8308</v>
      </c>
      <c r="R4103" t="s">
        <v>8342</v>
      </c>
      <c r="S4103" s="15">
        <f t="shared" si="271"/>
        <v>41968.262314814812</v>
      </c>
      <c r="T4103" s="15">
        <f t="shared" si="272"/>
        <v>42008.262314814812</v>
      </c>
    </row>
    <row r="4104" spans="1:20" ht="16" x14ac:dyDescent="0.2">
      <c r="A4104">
        <v>3061</v>
      </c>
      <c r="B4104" s="9" t="s">
        <v>3061</v>
      </c>
      <c r="C4104" s="3" t="s">
        <v>7171</v>
      </c>
      <c r="D4104" s="5">
        <v>1000000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8301</v>
      </c>
      <c r="O4104">
        <f t="shared" si="269"/>
        <v>0</v>
      </c>
      <c r="P4104">
        <f t="shared" si="270"/>
        <v>0</v>
      </c>
      <c r="Q4104" s="11" t="s">
        <v>8323</v>
      </c>
      <c r="R4104" t="s">
        <v>8324</v>
      </c>
      <c r="S4104" s="15">
        <f t="shared" si="271"/>
        <v>41834.784120370372</v>
      </c>
      <c r="T4104" s="15">
        <f t="shared" si="272"/>
        <v>41864.784120370372</v>
      </c>
    </row>
    <row r="4105" spans="1:20" ht="48" x14ac:dyDescent="0.2">
      <c r="A4105">
        <v>223</v>
      </c>
      <c r="B4105" s="9" t="s">
        <v>225</v>
      </c>
      <c r="C4105" s="3" t="s">
        <v>4333</v>
      </c>
      <c r="D4105" s="5">
        <v>1500000</v>
      </c>
      <c r="E4105" s="7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>
        <f t="shared" si="269"/>
        <v>0</v>
      </c>
      <c r="P4105">
        <f t="shared" si="270"/>
        <v>0</v>
      </c>
      <c r="Q4105" s="11" t="s">
        <v>8321</v>
      </c>
      <c r="R4105" t="s">
        <v>8325</v>
      </c>
      <c r="S4105" s="15">
        <f t="shared" si="271"/>
        <v>42482.048032407409</v>
      </c>
      <c r="T4105" s="15">
        <f t="shared" si="272"/>
        <v>42512.045138888891</v>
      </c>
    </row>
    <row r="4106" spans="1:20" ht="48" x14ac:dyDescent="0.2">
      <c r="A4106">
        <v>231</v>
      </c>
      <c r="B4106" s="9" t="s">
        <v>233</v>
      </c>
      <c r="C4106" s="3" t="s">
        <v>4341</v>
      </c>
      <c r="D4106" s="5">
        <v>1500000</v>
      </c>
      <c r="E4106" s="7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>
        <f t="shared" si="269"/>
        <v>0</v>
      </c>
      <c r="P4106">
        <f t="shared" si="270"/>
        <v>0</v>
      </c>
      <c r="Q4106" s="11" t="s">
        <v>8321</v>
      </c>
      <c r="R4106" t="s">
        <v>8325</v>
      </c>
      <c r="S4106" s="15">
        <f t="shared" si="271"/>
        <v>42341.958923611113</v>
      </c>
      <c r="T4106" s="15">
        <f t="shared" si="272"/>
        <v>42371.958923611113</v>
      </c>
    </row>
    <row r="4107" spans="1:20" ht="16" x14ac:dyDescent="0.2">
      <c r="A4107">
        <v>3125</v>
      </c>
      <c r="B4107" s="9" t="s">
        <v>3125</v>
      </c>
      <c r="C4107" s="3" t="s">
        <v>7235</v>
      </c>
      <c r="D4107" s="5">
        <v>1500000</v>
      </c>
      <c r="E4107" s="7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8301</v>
      </c>
      <c r="O4107">
        <f t="shared" si="269"/>
        <v>0</v>
      </c>
      <c r="P4107">
        <f t="shared" si="270"/>
        <v>0</v>
      </c>
      <c r="Q4107" s="11" t="s">
        <v>8323</v>
      </c>
      <c r="R4107" t="s">
        <v>8324</v>
      </c>
      <c r="S4107" s="15">
        <f t="shared" si="271"/>
        <v>42346.20685185185</v>
      </c>
      <c r="T4107" s="15">
        <f t="shared" si="272"/>
        <v>42376.20685185185</v>
      </c>
    </row>
    <row r="4108" spans="1:20" ht="64" x14ac:dyDescent="0.2">
      <c r="A4108">
        <v>163</v>
      </c>
      <c r="B4108" s="9" t="s">
        <v>165</v>
      </c>
      <c r="C4108" s="3" t="s">
        <v>4273</v>
      </c>
      <c r="D4108" s="5">
        <v>2000000</v>
      </c>
      <c r="E4108" s="7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8266</v>
      </c>
      <c r="O4108">
        <f t="shared" si="269"/>
        <v>0</v>
      </c>
      <c r="P4108">
        <f t="shared" si="270"/>
        <v>0</v>
      </c>
      <c r="Q4108" s="11" t="s">
        <v>8321</v>
      </c>
      <c r="R4108" t="s">
        <v>8325</v>
      </c>
      <c r="S4108" s="15">
        <f t="shared" si="271"/>
        <v>42243.961273148147</v>
      </c>
      <c r="T4108" s="15">
        <f t="shared" si="272"/>
        <v>42278</v>
      </c>
    </row>
    <row r="4109" spans="1:20" ht="48" x14ac:dyDescent="0.2">
      <c r="A4109">
        <v>195</v>
      </c>
      <c r="B4109" s="9" t="s">
        <v>197</v>
      </c>
      <c r="C4109" s="3" t="s">
        <v>4305</v>
      </c>
      <c r="D4109" s="5">
        <v>2000000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>
        <f t="shared" si="269"/>
        <v>0</v>
      </c>
      <c r="P4109">
        <f t="shared" si="270"/>
        <v>0</v>
      </c>
      <c r="Q4109" s="11" t="s">
        <v>8321</v>
      </c>
      <c r="R4109" t="s">
        <v>8325</v>
      </c>
      <c r="S4109" s="15">
        <f t="shared" si="271"/>
        <v>42135.67050925926</v>
      </c>
      <c r="T4109" s="15">
        <f t="shared" si="272"/>
        <v>42195.67050925926</v>
      </c>
    </row>
    <row r="4110" spans="1:20" ht="48" x14ac:dyDescent="0.2">
      <c r="A4110">
        <v>2950</v>
      </c>
      <c r="B4110" s="9" t="s">
        <v>2950</v>
      </c>
      <c r="C4110" s="3" t="s">
        <v>7060</v>
      </c>
      <c r="D4110" s="5">
        <v>5000000</v>
      </c>
      <c r="E4110" s="7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>
        <f t="shared" si="269"/>
        <v>0</v>
      </c>
      <c r="P4110">
        <f t="shared" si="270"/>
        <v>0</v>
      </c>
      <c r="Q4110" s="11" t="s">
        <v>8323</v>
      </c>
      <c r="R4110" t="s">
        <v>8324</v>
      </c>
      <c r="S4110" s="15">
        <f t="shared" si="271"/>
        <v>42362.36518518519</v>
      </c>
      <c r="T4110" s="15">
        <f t="shared" si="272"/>
        <v>42392.36518518519</v>
      </c>
    </row>
    <row r="4111" spans="1:20" ht="48" x14ac:dyDescent="0.2">
      <c r="A4111">
        <v>224</v>
      </c>
      <c r="B4111" s="9" t="s">
        <v>226</v>
      </c>
      <c r="C4111" s="3" t="s">
        <v>4334</v>
      </c>
      <c r="D4111" s="5">
        <v>6000000</v>
      </c>
      <c r="E4111" s="7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8266</v>
      </c>
      <c r="O4111">
        <f t="shared" si="269"/>
        <v>0</v>
      </c>
      <c r="P4111">
        <f t="shared" si="270"/>
        <v>0</v>
      </c>
      <c r="Q4111" s="11" t="s">
        <v>8321</v>
      </c>
      <c r="R4111" t="s">
        <v>8325</v>
      </c>
      <c r="S4111" s="15">
        <f t="shared" si="271"/>
        <v>42135.235254629632</v>
      </c>
      <c r="T4111" s="15">
        <f t="shared" si="272"/>
        <v>42195.235254629632</v>
      </c>
    </row>
    <row r="4112" spans="1:20" ht="48" x14ac:dyDescent="0.2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269"/>
        <v>0</v>
      </c>
      <c r="P4112">
        <f t="shared" si="270"/>
        <v>0</v>
      </c>
      <c r="Q4112" s="11" t="s">
        <v>8321</v>
      </c>
      <c r="R4112" t="s">
        <v>8339</v>
      </c>
      <c r="S4112" s="15">
        <f t="shared" si="271"/>
        <v>42596.03506944445</v>
      </c>
      <c r="T4112" s="15">
        <f t="shared" si="272"/>
        <v>42656.03506944445</v>
      </c>
    </row>
    <row r="4113" spans="1:20" ht="48" x14ac:dyDescent="0.2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269"/>
        <v>0</v>
      </c>
      <c r="P4113">
        <f t="shared" si="270"/>
        <v>0</v>
      </c>
      <c r="Q4113" s="11" t="s">
        <v>8311</v>
      </c>
      <c r="R4113" t="s">
        <v>8348</v>
      </c>
      <c r="S4113" s="15">
        <f t="shared" si="271"/>
        <v>41915.896967592591</v>
      </c>
      <c r="T4113" s="15">
        <f t="shared" si="272"/>
        <v>41973.989583333328</v>
      </c>
    </row>
    <row r="4114" spans="1:20" ht="48" x14ac:dyDescent="0.2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269"/>
        <v>0</v>
      </c>
      <c r="P4114">
        <f t="shared" si="270"/>
        <v>0</v>
      </c>
      <c r="Q4114" s="11" t="s">
        <v>8323</v>
      </c>
      <c r="R4114" t="s">
        <v>8324</v>
      </c>
      <c r="S4114" s="15">
        <f t="shared" si="271"/>
        <v>41863.757210648146</v>
      </c>
      <c r="T4114" s="15">
        <f t="shared" si="272"/>
        <v>41893.757210648146</v>
      </c>
    </row>
    <row r="4115" spans="1:20" ht="32" x14ac:dyDescent="0.2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269"/>
        <v>0</v>
      </c>
      <c r="P4115">
        <f t="shared" si="270"/>
        <v>0</v>
      </c>
      <c r="Q4115" s="11" t="s">
        <v>8321</v>
      </c>
      <c r="R4115" t="s">
        <v>8337</v>
      </c>
      <c r="S4115" s="15">
        <f t="shared" si="271"/>
        <v>42593.431793981479</v>
      </c>
      <c r="T4115" s="15">
        <f t="shared" si="272"/>
        <v>42653.431793981479</v>
      </c>
    </row>
    <row r="4116" spans="1:20" x14ac:dyDescent="0.2">
      <c r="S4116" s="15">
        <f t="shared" si="271"/>
        <v>25569</v>
      </c>
      <c r="T4116" s="15">
        <f t="shared" si="272"/>
        <v>25569</v>
      </c>
    </row>
  </sheetData>
  <autoFilter ref="A1:T4116" xr:uid="{00000000-0001-0000-0000-000000000000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61B38-06A3-5D46-8BDB-81C75C317DD9}">
  <dimension ref="A1:F6"/>
  <sheetViews>
    <sheetView workbookViewId="0">
      <selection activeCell="A6" sqref="A6:F6"/>
      <pivotSelection pane="bottomRight" showHeader="1" extendable="1" start="9" max="10" activeRow="13" click="1" r:id="rId1">
        <pivotArea dataOnly="0" grandRow="1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CE26A-D8B2-9044-BF50-1C992CE0F4B5}">
  <dimension ref="A1:F18"/>
  <sheetViews>
    <sheetView topLeftCell="A2"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D87EE-7C43-5241-8D96-DB9B68C2FB68}">
  <dimension ref="A1:U53"/>
  <sheetViews>
    <sheetView workbookViewId="0">
      <selection activeCell="B33" sqref="B33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6640625" customWidth="1"/>
    <col min="17" max="17" width="15.83203125" customWidth="1"/>
    <col min="18" max="18" width="13" customWidth="1"/>
    <col min="19" max="19" width="24.1640625" customWidth="1"/>
    <col min="20" max="20" width="23.1640625" customWidth="1"/>
  </cols>
  <sheetData>
    <row r="1" spans="1:21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  <c r="U1" t="s">
        <v>8379</v>
      </c>
    </row>
    <row r="2" spans="1:21" x14ac:dyDescent="0.2">
      <c r="A2">
        <v>4098</v>
      </c>
      <c r="B2" t="s">
        <v>4094</v>
      </c>
      <c r="C2" t="s">
        <v>8201</v>
      </c>
      <c r="D2">
        <v>75000</v>
      </c>
      <c r="E2">
        <v>0</v>
      </c>
      <c r="F2" t="s">
        <v>8220</v>
      </c>
      <c r="G2" t="s">
        <v>8223</v>
      </c>
      <c r="H2" t="s">
        <v>8245</v>
      </c>
      <c r="I2">
        <v>1465060797</v>
      </c>
      <c r="J2">
        <v>1462468797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8323</v>
      </c>
      <c r="R2" t="s">
        <v>8326</v>
      </c>
      <c r="S2" s="19">
        <v>42495.722187500003</v>
      </c>
      <c r="T2" s="19">
        <v>42525.722187500003</v>
      </c>
    </row>
    <row r="3" spans="1:21" x14ac:dyDescent="0.2">
      <c r="A3">
        <v>3954</v>
      </c>
      <c r="B3" t="s">
        <v>3951</v>
      </c>
      <c r="C3" t="s">
        <v>8061</v>
      </c>
      <c r="D3">
        <v>25000</v>
      </c>
      <c r="E3">
        <v>0</v>
      </c>
      <c r="F3" t="s">
        <v>8220</v>
      </c>
      <c r="G3" t="s">
        <v>8228</v>
      </c>
      <c r="H3" t="s">
        <v>8250</v>
      </c>
      <c r="I3">
        <v>1405352264</v>
      </c>
      <c r="J3">
        <v>1400168264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8323</v>
      </c>
      <c r="R3" t="s">
        <v>8326</v>
      </c>
      <c r="S3" s="19">
        <v>41774.651203703703</v>
      </c>
      <c r="T3" s="19">
        <v>41834.651203703703</v>
      </c>
    </row>
    <row r="4" spans="1:21" x14ac:dyDescent="0.2">
      <c r="A4">
        <v>2899</v>
      </c>
      <c r="B4" t="s">
        <v>2899</v>
      </c>
      <c r="C4" t="s">
        <v>7009</v>
      </c>
      <c r="D4">
        <v>10000</v>
      </c>
      <c r="E4">
        <v>0</v>
      </c>
      <c r="F4" t="s">
        <v>8220</v>
      </c>
      <c r="G4" t="s">
        <v>8223</v>
      </c>
      <c r="H4" t="s">
        <v>8245</v>
      </c>
      <c r="I4">
        <v>1469325158</v>
      </c>
      <c r="J4">
        <v>1464141158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8323</v>
      </c>
      <c r="R4" t="s">
        <v>8326</v>
      </c>
      <c r="S4" s="19">
        <v>42515.078217592592</v>
      </c>
      <c r="T4" s="19">
        <v>42575.078217592592</v>
      </c>
    </row>
    <row r="5" spans="1:21" x14ac:dyDescent="0.2">
      <c r="A5">
        <v>4080</v>
      </c>
      <c r="B5" t="s">
        <v>4076</v>
      </c>
      <c r="C5" t="s">
        <v>8183</v>
      </c>
      <c r="D5">
        <v>3000</v>
      </c>
      <c r="E5">
        <v>0</v>
      </c>
      <c r="F5" t="s">
        <v>8220</v>
      </c>
      <c r="G5" t="s">
        <v>8223</v>
      </c>
      <c r="H5" t="s">
        <v>8245</v>
      </c>
      <c r="I5">
        <v>1465930440</v>
      </c>
      <c r="J5">
        <v>1463849116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8323</v>
      </c>
      <c r="R5" t="s">
        <v>8326</v>
      </c>
      <c r="S5" s="19">
        <v>42511.698101851849</v>
      </c>
      <c r="T5" s="19">
        <v>42535.787499999999</v>
      </c>
    </row>
    <row r="6" spans="1:21" x14ac:dyDescent="0.2">
      <c r="A6">
        <v>3916</v>
      </c>
      <c r="B6" t="s">
        <v>3913</v>
      </c>
      <c r="C6" t="s">
        <v>8024</v>
      </c>
      <c r="D6">
        <v>2000</v>
      </c>
      <c r="E6">
        <v>0</v>
      </c>
      <c r="F6" t="s">
        <v>8220</v>
      </c>
      <c r="G6" t="s">
        <v>8231</v>
      </c>
      <c r="H6" t="s">
        <v>8252</v>
      </c>
      <c r="I6">
        <v>1464952752</v>
      </c>
      <c r="J6">
        <v>1462360752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t="s">
        <v>8323</v>
      </c>
      <c r="R6" t="s">
        <v>8326</v>
      </c>
      <c r="S6" s="19">
        <v>42494.471666666665</v>
      </c>
      <c r="T6" s="19">
        <v>42524.471666666665</v>
      </c>
    </row>
    <row r="7" spans="1:21" x14ac:dyDescent="0.2">
      <c r="A7">
        <v>3791</v>
      </c>
      <c r="B7" t="s">
        <v>3788</v>
      </c>
      <c r="C7" t="s">
        <v>7901</v>
      </c>
      <c r="D7">
        <v>1500</v>
      </c>
      <c r="E7">
        <v>0</v>
      </c>
      <c r="F7" t="s">
        <v>8220</v>
      </c>
      <c r="G7" t="s">
        <v>8223</v>
      </c>
      <c r="H7" t="s">
        <v>8245</v>
      </c>
      <c r="I7">
        <v>1404664592</v>
      </c>
      <c r="J7">
        <v>1399480592</v>
      </c>
      <c r="K7" t="b">
        <v>0</v>
      </c>
      <c r="L7">
        <v>0</v>
      </c>
      <c r="M7" t="b">
        <v>0</v>
      </c>
      <c r="N7" t="s">
        <v>8303</v>
      </c>
      <c r="O7">
        <v>0</v>
      </c>
      <c r="P7">
        <v>0</v>
      </c>
      <c r="Q7" t="s">
        <v>8323</v>
      </c>
      <c r="R7" t="s">
        <v>8335</v>
      </c>
      <c r="S7" s="19">
        <v>41766.692037037035</v>
      </c>
      <c r="T7" s="19">
        <v>41826.692037037035</v>
      </c>
    </row>
    <row r="8" spans="1:21" x14ac:dyDescent="0.2">
      <c r="A8">
        <v>2842</v>
      </c>
      <c r="B8" t="s">
        <v>2842</v>
      </c>
      <c r="C8" t="s">
        <v>6952</v>
      </c>
      <c r="D8">
        <v>1500</v>
      </c>
      <c r="E8">
        <v>0</v>
      </c>
      <c r="F8" t="s">
        <v>8220</v>
      </c>
      <c r="G8" t="s">
        <v>8224</v>
      </c>
      <c r="H8" t="s">
        <v>8246</v>
      </c>
      <c r="I8">
        <v>1403348400</v>
      </c>
      <c r="J8">
        <v>1401058295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8323</v>
      </c>
      <c r="R8" t="s">
        <v>8326</v>
      </c>
      <c r="S8" s="19">
        <v>41784.952488425923</v>
      </c>
      <c r="T8" s="19">
        <v>41811.458333333336</v>
      </c>
    </row>
    <row r="9" spans="1:21" x14ac:dyDescent="0.2">
      <c r="A9">
        <v>2843</v>
      </c>
      <c r="B9" t="s">
        <v>2843</v>
      </c>
      <c r="C9" t="s">
        <v>6953</v>
      </c>
      <c r="D9">
        <v>1200</v>
      </c>
      <c r="E9">
        <v>0</v>
      </c>
      <c r="F9" t="s">
        <v>8220</v>
      </c>
      <c r="G9" t="s">
        <v>8223</v>
      </c>
      <c r="H9" t="s">
        <v>8245</v>
      </c>
      <c r="I9">
        <v>1465790400</v>
      </c>
      <c r="J9">
        <v>1462210950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8323</v>
      </c>
      <c r="R9" t="s">
        <v>8326</v>
      </c>
      <c r="S9" s="19">
        <v>42492.737847222219</v>
      </c>
      <c r="T9" s="19">
        <v>42534.166666666664</v>
      </c>
    </row>
    <row r="10" spans="1:21" x14ac:dyDescent="0.2">
      <c r="A10">
        <v>4051</v>
      </c>
      <c r="B10" t="s">
        <v>4047</v>
      </c>
      <c r="C10" t="s">
        <v>8155</v>
      </c>
      <c r="D10">
        <v>500</v>
      </c>
      <c r="E10">
        <v>0</v>
      </c>
      <c r="F10" t="s">
        <v>8220</v>
      </c>
      <c r="G10" t="s">
        <v>8223</v>
      </c>
      <c r="H10" t="s">
        <v>8245</v>
      </c>
      <c r="I10">
        <v>1399618380</v>
      </c>
      <c r="J10">
        <v>1399058797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8323</v>
      </c>
      <c r="R10" t="s">
        <v>8326</v>
      </c>
      <c r="S10" s="19">
        <v>41761.810150462959</v>
      </c>
      <c r="T10" s="19">
        <v>41768.286805555559</v>
      </c>
    </row>
    <row r="11" spans="1:21" x14ac:dyDescent="0.2">
      <c r="A11">
        <v>3859</v>
      </c>
      <c r="B11" t="s">
        <v>3856</v>
      </c>
      <c r="C11" t="s">
        <v>7968</v>
      </c>
      <c r="D11">
        <v>2500</v>
      </c>
      <c r="E11">
        <v>1</v>
      </c>
      <c r="F11" t="s">
        <v>8220</v>
      </c>
      <c r="G11" t="s">
        <v>8223</v>
      </c>
      <c r="H11" t="s">
        <v>8245</v>
      </c>
      <c r="I11">
        <v>1403730000</v>
      </c>
      <c r="J11">
        <v>1401485207</v>
      </c>
      <c r="K11" t="b">
        <v>0</v>
      </c>
      <c r="L11">
        <v>1</v>
      </c>
      <c r="M11" t="b">
        <v>0</v>
      </c>
      <c r="N11" t="s">
        <v>8269</v>
      </c>
      <c r="O11">
        <v>0</v>
      </c>
      <c r="P11">
        <v>1</v>
      </c>
      <c r="Q11" t="s">
        <v>8323</v>
      </c>
      <c r="R11" t="s">
        <v>8326</v>
      </c>
      <c r="S11" s="19">
        <v>41789.893599537034</v>
      </c>
      <c r="T11" s="19">
        <v>41815.875</v>
      </c>
    </row>
    <row r="12" spans="1:21" x14ac:dyDescent="0.2">
      <c r="A12">
        <v>3117</v>
      </c>
      <c r="B12" t="s">
        <v>3117</v>
      </c>
      <c r="C12" t="s">
        <v>7227</v>
      </c>
      <c r="D12">
        <v>1000</v>
      </c>
      <c r="E12">
        <v>1</v>
      </c>
      <c r="F12" t="s">
        <v>8220</v>
      </c>
      <c r="G12" t="s">
        <v>8224</v>
      </c>
      <c r="H12" t="s">
        <v>8246</v>
      </c>
      <c r="I12">
        <v>1464354720</v>
      </c>
      <c r="J12">
        <v>1463648360</v>
      </c>
      <c r="K12" t="b">
        <v>0</v>
      </c>
      <c r="L12">
        <v>1</v>
      </c>
      <c r="M12" t="b">
        <v>0</v>
      </c>
      <c r="N12" t="s">
        <v>8301</v>
      </c>
      <c r="O12">
        <v>0</v>
      </c>
      <c r="P12">
        <v>1</v>
      </c>
      <c r="Q12" t="s">
        <v>8323</v>
      </c>
      <c r="R12" t="s">
        <v>8324</v>
      </c>
      <c r="S12" s="19">
        <v>42509.374537037038</v>
      </c>
      <c r="T12" s="19">
        <v>42517.55</v>
      </c>
    </row>
    <row r="13" spans="1:21" x14ac:dyDescent="0.2">
      <c r="A13">
        <v>4079</v>
      </c>
      <c r="B13" t="s">
        <v>4075</v>
      </c>
      <c r="C13" t="s">
        <v>8182</v>
      </c>
      <c r="D13">
        <v>3000</v>
      </c>
      <c r="E13">
        <v>5</v>
      </c>
      <c r="F13" t="s">
        <v>8220</v>
      </c>
      <c r="G13" t="s">
        <v>8223</v>
      </c>
      <c r="H13" t="s">
        <v>8245</v>
      </c>
      <c r="I13">
        <v>1466375521</v>
      </c>
      <c r="J13">
        <v>1463783521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5</v>
      </c>
      <c r="Q13" t="s">
        <v>8323</v>
      </c>
      <c r="R13" t="s">
        <v>8326</v>
      </c>
      <c r="S13" s="19">
        <v>42510.938900462963</v>
      </c>
      <c r="T13" s="19">
        <v>42540.938900462963</v>
      </c>
    </row>
    <row r="14" spans="1:21" x14ac:dyDescent="0.2">
      <c r="A14">
        <v>3915</v>
      </c>
      <c r="B14" t="s">
        <v>3912</v>
      </c>
      <c r="C14" t="s">
        <v>8023</v>
      </c>
      <c r="D14">
        <v>1500</v>
      </c>
      <c r="E14">
        <v>5</v>
      </c>
      <c r="F14" t="s">
        <v>8220</v>
      </c>
      <c r="G14" t="s">
        <v>8224</v>
      </c>
      <c r="H14" t="s">
        <v>8246</v>
      </c>
      <c r="I14">
        <v>1464824309</v>
      </c>
      <c r="J14">
        <v>1462232309</v>
      </c>
      <c r="K14" t="b">
        <v>0</v>
      </c>
      <c r="L14">
        <v>1</v>
      </c>
      <c r="M14" t="b">
        <v>0</v>
      </c>
      <c r="N14" t="s">
        <v>8269</v>
      </c>
      <c r="O14">
        <v>0</v>
      </c>
      <c r="P14">
        <v>5</v>
      </c>
      <c r="Q14" t="s">
        <v>8323</v>
      </c>
      <c r="R14" t="s">
        <v>8326</v>
      </c>
      <c r="S14" s="19">
        <v>42492.98505787037</v>
      </c>
      <c r="T14" s="19">
        <v>42522.98505787037</v>
      </c>
    </row>
    <row r="15" spans="1:21" x14ac:dyDescent="0.2">
      <c r="A15">
        <v>3957</v>
      </c>
      <c r="B15" t="s">
        <v>3954</v>
      </c>
      <c r="C15" t="s">
        <v>8064</v>
      </c>
      <c r="D15">
        <v>28000</v>
      </c>
      <c r="E15">
        <v>7</v>
      </c>
      <c r="F15" t="s">
        <v>8220</v>
      </c>
      <c r="G15" t="s">
        <v>8223</v>
      </c>
      <c r="H15" t="s">
        <v>8245</v>
      </c>
      <c r="I15">
        <v>1468020354</v>
      </c>
      <c r="J15">
        <v>1464045954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7</v>
      </c>
      <c r="Q15" t="s">
        <v>8323</v>
      </c>
      <c r="R15" t="s">
        <v>8326</v>
      </c>
      <c r="S15" s="19">
        <v>42513.976319444446</v>
      </c>
      <c r="T15" s="19">
        <v>42559.976319444446</v>
      </c>
    </row>
    <row r="16" spans="1:21" x14ac:dyDescent="0.2">
      <c r="A16">
        <v>3858</v>
      </c>
      <c r="B16" t="s">
        <v>3855</v>
      </c>
      <c r="C16" t="s">
        <v>7967</v>
      </c>
      <c r="D16">
        <v>500</v>
      </c>
      <c r="E16">
        <v>10</v>
      </c>
      <c r="F16" t="s">
        <v>8220</v>
      </c>
      <c r="G16" t="s">
        <v>8224</v>
      </c>
      <c r="H16" t="s">
        <v>8246</v>
      </c>
      <c r="I16">
        <v>1432328400</v>
      </c>
      <c r="J16">
        <v>1430734844</v>
      </c>
      <c r="K16" t="b">
        <v>0</v>
      </c>
      <c r="L16">
        <v>1</v>
      </c>
      <c r="M16" t="b">
        <v>0</v>
      </c>
      <c r="N16" t="s">
        <v>8269</v>
      </c>
      <c r="O16">
        <v>2</v>
      </c>
      <c r="P16">
        <v>10</v>
      </c>
      <c r="Q16" t="s">
        <v>8323</v>
      </c>
      <c r="R16" t="s">
        <v>8326</v>
      </c>
      <c r="S16" s="19">
        <v>42128.431064814817</v>
      </c>
      <c r="T16" s="19">
        <v>42146.875</v>
      </c>
    </row>
    <row r="17" spans="1:21" x14ac:dyDescent="0.2">
      <c r="A17">
        <v>3794</v>
      </c>
      <c r="B17" t="s">
        <v>3791</v>
      </c>
      <c r="C17" t="s">
        <v>7904</v>
      </c>
      <c r="D17">
        <v>5000</v>
      </c>
      <c r="E17">
        <v>50</v>
      </c>
      <c r="F17" t="s">
        <v>8220</v>
      </c>
      <c r="G17" t="s">
        <v>8224</v>
      </c>
      <c r="H17" t="s">
        <v>8246</v>
      </c>
      <c r="I17">
        <v>1433685354</v>
      </c>
      <c r="J17">
        <v>1431093354</v>
      </c>
      <c r="K17" t="b">
        <v>0</v>
      </c>
      <c r="L17">
        <v>1</v>
      </c>
      <c r="M17" t="b">
        <v>0</v>
      </c>
      <c r="N17" t="s">
        <v>8303</v>
      </c>
      <c r="O17">
        <v>1</v>
      </c>
      <c r="P17">
        <v>50</v>
      </c>
      <c r="Q17" t="s">
        <v>8323</v>
      </c>
      <c r="R17" t="s">
        <v>8335</v>
      </c>
      <c r="S17" s="19">
        <v>42132.58048611111</v>
      </c>
      <c r="T17" s="19">
        <v>42162.58048611111</v>
      </c>
      <c r="U17">
        <v>2015</v>
      </c>
    </row>
    <row r="18" spans="1:21" x14ac:dyDescent="0.2">
      <c r="A18">
        <v>2862</v>
      </c>
      <c r="B18" t="s">
        <v>2862</v>
      </c>
      <c r="C18" t="s">
        <v>6972</v>
      </c>
      <c r="D18">
        <v>12700</v>
      </c>
      <c r="E18">
        <v>55</v>
      </c>
      <c r="F18" t="s">
        <v>8220</v>
      </c>
      <c r="G18" t="s">
        <v>8223</v>
      </c>
      <c r="H18" t="s">
        <v>8245</v>
      </c>
      <c r="I18">
        <v>1403636229</v>
      </c>
      <c r="J18">
        <v>1401044229</v>
      </c>
      <c r="K18" t="b">
        <v>0</v>
      </c>
      <c r="L18">
        <v>3</v>
      </c>
      <c r="M18" t="b">
        <v>0</v>
      </c>
      <c r="N18" t="s">
        <v>8269</v>
      </c>
      <c r="O18">
        <v>0</v>
      </c>
      <c r="P18">
        <v>18.329999999999998</v>
      </c>
      <c r="Q18" t="s">
        <v>8323</v>
      </c>
      <c r="R18" t="s">
        <v>8326</v>
      </c>
      <c r="S18" s="19">
        <v>41784.789687500001</v>
      </c>
      <c r="T18" s="19">
        <v>41814.789687500001</v>
      </c>
    </row>
    <row r="19" spans="1:21" x14ac:dyDescent="0.2">
      <c r="A19">
        <v>2878</v>
      </c>
      <c r="B19" t="s">
        <v>2878</v>
      </c>
      <c r="C19" t="s">
        <v>6988</v>
      </c>
      <c r="D19">
        <v>3000</v>
      </c>
      <c r="E19">
        <v>63</v>
      </c>
      <c r="F19" t="s">
        <v>8220</v>
      </c>
      <c r="G19" t="s">
        <v>8224</v>
      </c>
      <c r="H19" t="s">
        <v>8246</v>
      </c>
      <c r="I19">
        <v>1435934795</v>
      </c>
      <c r="J19">
        <v>1430750795</v>
      </c>
      <c r="K19" t="b">
        <v>0</v>
      </c>
      <c r="L19">
        <v>4</v>
      </c>
      <c r="M19" t="b">
        <v>0</v>
      </c>
      <c r="N19" t="s">
        <v>8269</v>
      </c>
      <c r="O19">
        <v>2</v>
      </c>
      <c r="P19">
        <v>15.75</v>
      </c>
      <c r="Q19" t="s">
        <v>8323</v>
      </c>
      <c r="R19" t="s">
        <v>8326</v>
      </c>
      <c r="S19" s="19">
        <v>42128.615682870368</v>
      </c>
      <c r="T19" s="19">
        <v>42188.615682870368</v>
      </c>
    </row>
    <row r="20" spans="1:21" x14ac:dyDescent="0.2">
      <c r="A20">
        <v>4037</v>
      </c>
      <c r="B20" t="s">
        <v>4033</v>
      </c>
      <c r="C20" t="s">
        <v>8141</v>
      </c>
      <c r="D20">
        <v>700</v>
      </c>
      <c r="E20">
        <v>80</v>
      </c>
      <c r="F20" t="s">
        <v>8220</v>
      </c>
      <c r="G20" t="s">
        <v>8223</v>
      </c>
      <c r="H20" t="s">
        <v>8245</v>
      </c>
      <c r="I20">
        <v>1464099900</v>
      </c>
      <c r="J20">
        <v>1462585315</v>
      </c>
      <c r="K20" t="b">
        <v>0</v>
      </c>
      <c r="L20">
        <v>2</v>
      </c>
      <c r="M20" t="b">
        <v>0</v>
      </c>
      <c r="N20" t="s">
        <v>8269</v>
      </c>
      <c r="O20">
        <v>11</v>
      </c>
      <c r="P20">
        <v>40</v>
      </c>
      <c r="Q20" t="s">
        <v>8323</v>
      </c>
      <c r="R20" t="s">
        <v>8326</v>
      </c>
      <c r="S20" s="19">
        <v>42497.070775462962</v>
      </c>
      <c r="T20" s="19">
        <v>42514.600694444445</v>
      </c>
    </row>
    <row r="21" spans="1:21" x14ac:dyDescent="0.2">
      <c r="A21">
        <v>4110</v>
      </c>
      <c r="B21" t="s">
        <v>4106</v>
      </c>
      <c r="C21" t="s">
        <v>8213</v>
      </c>
      <c r="D21">
        <v>300</v>
      </c>
      <c r="E21">
        <v>86</v>
      </c>
      <c r="F21" t="s">
        <v>8220</v>
      </c>
      <c r="G21" t="s">
        <v>8224</v>
      </c>
      <c r="H21" t="s">
        <v>8246</v>
      </c>
      <c r="I21">
        <v>1469113351</v>
      </c>
      <c r="J21">
        <v>1463929351</v>
      </c>
      <c r="K21" t="b">
        <v>0</v>
      </c>
      <c r="L21">
        <v>6</v>
      </c>
      <c r="M21" t="b">
        <v>0</v>
      </c>
      <c r="N21" t="s">
        <v>8269</v>
      </c>
      <c r="O21">
        <v>29</v>
      </c>
      <c r="P21">
        <v>14.33</v>
      </c>
      <c r="Q21" t="s">
        <v>8323</v>
      </c>
      <c r="R21" t="s">
        <v>8326</v>
      </c>
      <c r="S21" s="19">
        <v>42512.626747685186</v>
      </c>
      <c r="T21" s="19">
        <v>42572.626747685186</v>
      </c>
    </row>
    <row r="22" spans="1:21" x14ac:dyDescent="0.2">
      <c r="A22">
        <v>2852</v>
      </c>
      <c r="B22" t="s">
        <v>2852</v>
      </c>
      <c r="C22" t="s">
        <v>6962</v>
      </c>
      <c r="D22">
        <v>5000</v>
      </c>
      <c r="E22">
        <v>95</v>
      </c>
      <c r="F22" t="s">
        <v>8220</v>
      </c>
      <c r="G22" t="s">
        <v>8223</v>
      </c>
      <c r="H22" t="s">
        <v>8245</v>
      </c>
      <c r="I22">
        <v>1403312703</v>
      </c>
      <c r="J22">
        <v>1400720703</v>
      </c>
      <c r="K22" t="b">
        <v>0</v>
      </c>
      <c r="L22">
        <v>6</v>
      </c>
      <c r="M22" t="b">
        <v>0</v>
      </c>
      <c r="N22" t="s">
        <v>8269</v>
      </c>
      <c r="O22">
        <v>2</v>
      </c>
      <c r="P22">
        <v>15.83</v>
      </c>
      <c r="Q22" t="s">
        <v>8323</v>
      </c>
      <c r="R22" t="s">
        <v>8326</v>
      </c>
      <c r="S22" s="19">
        <v>41781.045173611114</v>
      </c>
      <c r="T22" s="19">
        <v>41811.045173611114</v>
      </c>
    </row>
    <row r="23" spans="1:21" x14ac:dyDescent="0.2">
      <c r="A23">
        <v>2944</v>
      </c>
      <c r="B23" t="s">
        <v>2944</v>
      </c>
      <c r="C23" t="s">
        <v>7054</v>
      </c>
      <c r="D23">
        <v>10000</v>
      </c>
      <c r="E23">
        <v>100</v>
      </c>
      <c r="F23" t="s">
        <v>8220</v>
      </c>
      <c r="G23" t="s">
        <v>8223</v>
      </c>
      <c r="H23" t="s">
        <v>8245</v>
      </c>
      <c r="I23">
        <v>1433714198</v>
      </c>
      <c r="J23">
        <v>1431122198</v>
      </c>
      <c r="K23" t="b">
        <v>0</v>
      </c>
      <c r="L23">
        <v>1</v>
      </c>
      <c r="M23" t="b">
        <v>0</v>
      </c>
      <c r="N23" t="s">
        <v>8301</v>
      </c>
      <c r="O23">
        <v>1</v>
      </c>
      <c r="P23">
        <v>100</v>
      </c>
      <c r="Q23" t="s">
        <v>8323</v>
      </c>
      <c r="R23" t="s">
        <v>8324</v>
      </c>
      <c r="S23" s="19">
        <v>42132.9143287037</v>
      </c>
      <c r="T23" s="19">
        <v>42162.9143287037</v>
      </c>
    </row>
    <row r="24" spans="1:21" x14ac:dyDescent="0.2">
      <c r="A24">
        <v>3991</v>
      </c>
      <c r="B24" t="s">
        <v>3987</v>
      </c>
      <c r="C24" t="s">
        <v>8097</v>
      </c>
      <c r="D24">
        <v>500</v>
      </c>
      <c r="E24">
        <v>100</v>
      </c>
      <c r="F24" t="s">
        <v>8220</v>
      </c>
      <c r="G24" t="s">
        <v>8223</v>
      </c>
      <c r="H24" t="s">
        <v>8245</v>
      </c>
      <c r="I24">
        <v>1433086082</v>
      </c>
      <c r="J24">
        <v>1430494082</v>
      </c>
      <c r="K24" t="b">
        <v>0</v>
      </c>
      <c r="L24">
        <v>1</v>
      </c>
      <c r="M24" t="b">
        <v>0</v>
      </c>
      <c r="N24" t="s">
        <v>8269</v>
      </c>
      <c r="O24">
        <v>20</v>
      </c>
      <c r="P24">
        <v>100</v>
      </c>
      <c r="Q24" t="s">
        <v>8323</v>
      </c>
      <c r="R24" t="s">
        <v>8326</v>
      </c>
      <c r="S24" s="19">
        <v>42125.644467592596</v>
      </c>
      <c r="T24" s="19">
        <v>42155.644467592596</v>
      </c>
    </row>
    <row r="25" spans="1:21" x14ac:dyDescent="0.2">
      <c r="A25">
        <v>3789</v>
      </c>
      <c r="B25" t="s">
        <v>3786</v>
      </c>
      <c r="C25" t="s">
        <v>7899</v>
      </c>
      <c r="D25">
        <v>3550</v>
      </c>
      <c r="E25">
        <v>116</v>
      </c>
      <c r="F25" t="s">
        <v>8220</v>
      </c>
      <c r="G25" t="s">
        <v>8224</v>
      </c>
      <c r="H25" t="s">
        <v>8246</v>
      </c>
      <c r="I25">
        <v>1434395418</v>
      </c>
      <c r="J25">
        <v>1431630618</v>
      </c>
      <c r="K25" t="b">
        <v>0</v>
      </c>
      <c r="L25">
        <v>4</v>
      </c>
      <c r="M25" t="b">
        <v>0</v>
      </c>
      <c r="N25" t="s">
        <v>8303</v>
      </c>
      <c r="O25">
        <v>3</v>
      </c>
      <c r="P25">
        <v>29</v>
      </c>
      <c r="Q25" t="s">
        <v>8323</v>
      </c>
      <c r="R25" t="s">
        <v>8335</v>
      </c>
      <c r="S25" s="19">
        <v>42138.798819444448</v>
      </c>
      <c r="T25" s="19">
        <v>42170.798819444448</v>
      </c>
      <c r="U25">
        <v>2015</v>
      </c>
    </row>
    <row r="26" spans="1:21" x14ac:dyDescent="0.2">
      <c r="A26">
        <v>3188</v>
      </c>
      <c r="B26" t="s">
        <v>3188</v>
      </c>
      <c r="C26" t="s">
        <v>7298</v>
      </c>
      <c r="D26">
        <v>200</v>
      </c>
      <c r="E26">
        <v>130</v>
      </c>
      <c r="F26" t="s">
        <v>8220</v>
      </c>
      <c r="G26" t="s">
        <v>8224</v>
      </c>
      <c r="H26" t="s">
        <v>8246</v>
      </c>
      <c r="I26">
        <v>1433930302</v>
      </c>
      <c r="J26">
        <v>1432115902</v>
      </c>
      <c r="K26" t="b">
        <v>0</v>
      </c>
      <c r="L26">
        <v>9</v>
      </c>
      <c r="M26" t="b">
        <v>0</v>
      </c>
      <c r="N26" t="s">
        <v>8303</v>
      </c>
      <c r="O26">
        <v>65</v>
      </c>
      <c r="P26">
        <v>14.44</v>
      </c>
      <c r="Q26" t="s">
        <v>8323</v>
      </c>
      <c r="R26" t="s">
        <v>8335</v>
      </c>
      <c r="S26" s="19">
        <v>42144.415532407409</v>
      </c>
      <c r="T26" s="19">
        <v>42165.415532407409</v>
      </c>
      <c r="U26">
        <v>2015</v>
      </c>
    </row>
    <row r="27" spans="1:21" x14ac:dyDescent="0.2">
      <c r="A27">
        <v>4063</v>
      </c>
      <c r="B27" t="s">
        <v>4059</v>
      </c>
      <c r="C27" t="s">
        <v>8167</v>
      </c>
      <c r="D27">
        <v>9500</v>
      </c>
      <c r="E27">
        <v>135</v>
      </c>
      <c r="F27" t="s">
        <v>8220</v>
      </c>
      <c r="G27" t="s">
        <v>8224</v>
      </c>
      <c r="H27" t="s">
        <v>8246</v>
      </c>
      <c r="I27">
        <v>1403886084</v>
      </c>
      <c r="J27">
        <v>1401294084</v>
      </c>
      <c r="K27" t="b">
        <v>0</v>
      </c>
      <c r="L27">
        <v>9</v>
      </c>
      <c r="M27" t="b">
        <v>0</v>
      </c>
      <c r="N27" t="s">
        <v>8269</v>
      </c>
      <c r="O27">
        <v>1</v>
      </c>
      <c r="P27">
        <v>15</v>
      </c>
      <c r="Q27" t="s">
        <v>8323</v>
      </c>
      <c r="R27" t="s">
        <v>8326</v>
      </c>
      <c r="S27" s="19">
        <v>41787.681527777779</v>
      </c>
      <c r="T27" s="19">
        <v>41817.681527777779</v>
      </c>
    </row>
    <row r="28" spans="1:21" x14ac:dyDescent="0.2">
      <c r="A28">
        <v>3900</v>
      </c>
      <c r="B28" t="s">
        <v>3897</v>
      </c>
      <c r="C28" t="s">
        <v>8008</v>
      </c>
      <c r="D28">
        <v>2500</v>
      </c>
      <c r="E28">
        <v>135</v>
      </c>
      <c r="F28" t="s">
        <v>8220</v>
      </c>
      <c r="G28" t="s">
        <v>8223</v>
      </c>
      <c r="H28" t="s">
        <v>8245</v>
      </c>
      <c r="I28">
        <v>1433988791</v>
      </c>
      <c r="J28">
        <v>1431396791</v>
      </c>
      <c r="K28" t="b">
        <v>0</v>
      </c>
      <c r="L28">
        <v>5</v>
      </c>
      <c r="M28" t="b">
        <v>0</v>
      </c>
      <c r="N28" t="s">
        <v>8269</v>
      </c>
      <c r="O28">
        <v>5</v>
      </c>
      <c r="P28">
        <v>27</v>
      </c>
      <c r="Q28" t="s">
        <v>8323</v>
      </c>
      <c r="R28" t="s">
        <v>8326</v>
      </c>
      <c r="S28" s="19">
        <v>42136.092488425929</v>
      </c>
      <c r="T28" s="19">
        <v>42166.092488425929</v>
      </c>
    </row>
    <row r="29" spans="1:21" x14ac:dyDescent="0.2">
      <c r="A29">
        <v>3987</v>
      </c>
      <c r="B29" t="s">
        <v>3983</v>
      </c>
      <c r="C29" t="s">
        <v>8093</v>
      </c>
      <c r="D29">
        <v>400</v>
      </c>
      <c r="E29">
        <v>151</v>
      </c>
      <c r="F29" t="s">
        <v>8220</v>
      </c>
      <c r="G29" t="s">
        <v>8224</v>
      </c>
      <c r="H29" t="s">
        <v>8246</v>
      </c>
      <c r="I29">
        <v>1400278290</v>
      </c>
      <c r="J29">
        <v>1399414290</v>
      </c>
      <c r="K29" t="b">
        <v>0</v>
      </c>
      <c r="L29">
        <v>13</v>
      </c>
      <c r="M29" t="b">
        <v>0</v>
      </c>
      <c r="N29" t="s">
        <v>8269</v>
      </c>
      <c r="O29">
        <v>38</v>
      </c>
      <c r="P29">
        <v>11.62</v>
      </c>
      <c r="Q29" t="s">
        <v>8323</v>
      </c>
      <c r="R29" t="s">
        <v>8326</v>
      </c>
      <c r="S29" s="19">
        <v>41765.92465277778</v>
      </c>
      <c r="T29" s="19">
        <v>41775.92465277778</v>
      </c>
    </row>
    <row r="30" spans="1:21" x14ac:dyDescent="0.2">
      <c r="A30">
        <v>3982</v>
      </c>
      <c r="B30" t="s">
        <v>3978</v>
      </c>
      <c r="C30" s="3" t="s">
        <v>8088</v>
      </c>
      <c r="D30">
        <v>850</v>
      </c>
      <c r="E30">
        <v>170</v>
      </c>
      <c r="F30" t="s">
        <v>8220</v>
      </c>
      <c r="G30" t="s">
        <v>8224</v>
      </c>
      <c r="H30" t="s">
        <v>8246</v>
      </c>
      <c r="I30">
        <v>1436297180</v>
      </c>
      <c r="J30">
        <v>1431113180</v>
      </c>
      <c r="K30" t="b">
        <v>0</v>
      </c>
      <c r="L30">
        <v>5</v>
      </c>
      <c r="M30" t="b">
        <v>0</v>
      </c>
      <c r="N30" t="s">
        <v>8269</v>
      </c>
      <c r="O30">
        <v>20</v>
      </c>
      <c r="P30">
        <v>34</v>
      </c>
      <c r="Q30" t="s">
        <v>8323</v>
      </c>
      <c r="R30" t="s">
        <v>8326</v>
      </c>
      <c r="S30" s="19">
        <v>42132.809953703705</v>
      </c>
      <c r="T30" s="19">
        <v>42192.809953703705</v>
      </c>
    </row>
    <row r="31" spans="1:21" x14ac:dyDescent="0.2">
      <c r="A31">
        <v>4025</v>
      </c>
      <c r="B31" t="s">
        <v>4021</v>
      </c>
      <c r="C31" t="s">
        <v>8130</v>
      </c>
      <c r="D31">
        <v>5000</v>
      </c>
      <c r="E31">
        <v>250</v>
      </c>
      <c r="F31" t="s">
        <v>8220</v>
      </c>
      <c r="G31" t="s">
        <v>8229</v>
      </c>
      <c r="H31" t="s">
        <v>8248</v>
      </c>
      <c r="I31">
        <v>1437889336</v>
      </c>
      <c r="J31">
        <v>1432705336</v>
      </c>
      <c r="K31" t="b">
        <v>0</v>
      </c>
      <c r="L31">
        <v>4</v>
      </c>
      <c r="M31" t="b">
        <v>0</v>
      </c>
      <c r="N31" t="s">
        <v>8269</v>
      </c>
      <c r="O31">
        <v>5</v>
      </c>
      <c r="P31">
        <v>62.5</v>
      </c>
      <c r="Q31" t="s">
        <v>8323</v>
      </c>
      <c r="R31" t="s">
        <v>8326</v>
      </c>
      <c r="S31" s="19">
        <v>42151.237685185188</v>
      </c>
      <c r="T31" s="19">
        <v>42211.237685185188</v>
      </c>
    </row>
    <row r="32" spans="1:21" x14ac:dyDescent="0.2">
      <c r="A32">
        <v>3867</v>
      </c>
      <c r="B32" t="s">
        <v>3864</v>
      </c>
      <c r="C32" t="s">
        <v>7976</v>
      </c>
      <c r="D32">
        <v>2000</v>
      </c>
      <c r="E32">
        <v>251</v>
      </c>
      <c r="F32" t="s">
        <v>8220</v>
      </c>
      <c r="G32" t="s">
        <v>8223</v>
      </c>
      <c r="H32" t="s">
        <v>8245</v>
      </c>
      <c r="I32">
        <v>1466278339</v>
      </c>
      <c r="J32">
        <v>1463686339</v>
      </c>
      <c r="K32" t="b">
        <v>0</v>
      </c>
      <c r="L32">
        <v>5</v>
      </c>
      <c r="M32" t="b">
        <v>0</v>
      </c>
      <c r="N32" t="s">
        <v>8269</v>
      </c>
      <c r="O32">
        <v>13</v>
      </c>
      <c r="P32">
        <v>50.2</v>
      </c>
      <c r="Q32" t="s">
        <v>8323</v>
      </c>
      <c r="R32" t="s">
        <v>8326</v>
      </c>
      <c r="S32" s="19">
        <v>42509.814108796294</v>
      </c>
      <c r="T32" s="19">
        <v>42539.814108796294</v>
      </c>
    </row>
    <row r="33" spans="1:20" x14ac:dyDescent="0.2">
      <c r="A33">
        <v>2908</v>
      </c>
      <c r="B33" t="s">
        <v>2908</v>
      </c>
      <c r="C33" s="3" t="s">
        <v>7018</v>
      </c>
      <c r="D33">
        <v>9600</v>
      </c>
      <c r="E33">
        <v>264</v>
      </c>
      <c r="F33" t="s">
        <v>8220</v>
      </c>
      <c r="G33" t="s">
        <v>8223</v>
      </c>
      <c r="H33" t="s">
        <v>8245</v>
      </c>
      <c r="I33">
        <v>1465407219</v>
      </c>
      <c r="J33">
        <v>1462815219</v>
      </c>
      <c r="K33" t="b">
        <v>0</v>
      </c>
      <c r="L33">
        <v>5</v>
      </c>
      <c r="M33" t="b">
        <v>0</v>
      </c>
      <c r="N33" t="s">
        <v>8269</v>
      </c>
      <c r="O33">
        <v>3</v>
      </c>
      <c r="P33">
        <v>52.8</v>
      </c>
      <c r="Q33" t="s">
        <v>8323</v>
      </c>
      <c r="R33" t="s">
        <v>8326</v>
      </c>
      <c r="S33" s="19">
        <v>42499.73170138889</v>
      </c>
      <c r="T33" s="19">
        <v>42529.73170138889</v>
      </c>
    </row>
    <row r="34" spans="1:20" x14ac:dyDescent="0.2">
      <c r="A34">
        <v>4060</v>
      </c>
      <c r="B34" t="s">
        <v>4056</v>
      </c>
      <c r="C34" t="s">
        <v>8164</v>
      </c>
      <c r="D34">
        <v>10000</v>
      </c>
      <c r="E34">
        <v>285</v>
      </c>
      <c r="F34" t="s">
        <v>8220</v>
      </c>
      <c r="G34" t="s">
        <v>8228</v>
      </c>
      <c r="H34" t="s">
        <v>8250</v>
      </c>
      <c r="I34">
        <v>1403539200</v>
      </c>
      <c r="J34">
        <v>1400604056</v>
      </c>
      <c r="K34" t="b">
        <v>0</v>
      </c>
      <c r="L34">
        <v>5</v>
      </c>
      <c r="M34" t="b">
        <v>0</v>
      </c>
      <c r="N34" t="s">
        <v>8269</v>
      </c>
      <c r="O34">
        <v>3</v>
      </c>
      <c r="P34">
        <v>57</v>
      </c>
      <c r="Q34" t="s">
        <v>8323</v>
      </c>
      <c r="R34" t="s">
        <v>8326</v>
      </c>
      <c r="S34" s="19">
        <v>41779.695092592592</v>
      </c>
      <c r="T34" s="19">
        <v>41813.666666666664</v>
      </c>
    </row>
    <row r="35" spans="1:20" x14ac:dyDescent="0.2">
      <c r="A35">
        <v>3115</v>
      </c>
      <c r="B35" t="s">
        <v>3115</v>
      </c>
      <c r="C35" t="s">
        <v>7225</v>
      </c>
      <c r="D35">
        <v>10000</v>
      </c>
      <c r="E35">
        <v>300</v>
      </c>
      <c r="F35" t="s">
        <v>8220</v>
      </c>
      <c r="G35" t="s">
        <v>8234</v>
      </c>
      <c r="H35" t="s">
        <v>8254</v>
      </c>
      <c r="I35">
        <v>1465123427</v>
      </c>
      <c r="J35">
        <v>1462531427</v>
      </c>
      <c r="K35" t="b">
        <v>0</v>
      </c>
      <c r="L35">
        <v>1</v>
      </c>
      <c r="M35" t="b">
        <v>0</v>
      </c>
      <c r="N35" t="s">
        <v>8301</v>
      </c>
      <c r="O35">
        <v>3</v>
      </c>
      <c r="P35">
        <v>300</v>
      </c>
      <c r="Q35" t="s">
        <v>8323</v>
      </c>
      <c r="R35" t="s">
        <v>8324</v>
      </c>
      <c r="S35" s="19">
        <v>42496.447071759256</v>
      </c>
      <c r="T35" s="19">
        <v>42526.447071759256</v>
      </c>
    </row>
    <row r="36" spans="1:20" x14ac:dyDescent="0.2">
      <c r="A36">
        <v>3974</v>
      </c>
      <c r="B36" t="s">
        <v>3971</v>
      </c>
      <c r="C36" t="s">
        <v>8081</v>
      </c>
      <c r="D36">
        <v>1000</v>
      </c>
      <c r="E36">
        <v>320</v>
      </c>
      <c r="F36" t="s">
        <v>8220</v>
      </c>
      <c r="G36" t="s">
        <v>8224</v>
      </c>
      <c r="H36" t="s">
        <v>8246</v>
      </c>
      <c r="I36">
        <v>1464872848</v>
      </c>
      <c r="J36">
        <v>1462280848</v>
      </c>
      <c r="K36" t="b">
        <v>0</v>
      </c>
      <c r="L36">
        <v>11</v>
      </c>
      <c r="M36" t="b">
        <v>0</v>
      </c>
      <c r="N36" t="s">
        <v>8269</v>
      </c>
      <c r="O36">
        <v>32</v>
      </c>
      <c r="P36">
        <v>29.09</v>
      </c>
      <c r="Q36" t="s">
        <v>8323</v>
      </c>
      <c r="R36" t="s">
        <v>8326</v>
      </c>
      <c r="S36" s="19">
        <v>42493.546851851854</v>
      </c>
      <c r="T36" s="19">
        <v>42523.546851851854</v>
      </c>
    </row>
    <row r="37" spans="1:20" x14ac:dyDescent="0.2">
      <c r="A37">
        <v>3938</v>
      </c>
      <c r="B37" t="s">
        <v>3935</v>
      </c>
      <c r="C37" t="s">
        <v>8046</v>
      </c>
      <c r="D37">
        <v>3255</v>
      </c>
      <c r="E37">
        <v>397</v>
      </c>
      <c r="F37" t="s">
        <v>8220</v>
      </c>
      <c r="G37" t="s">
        <v>8223</v>
      </c>
      <c r="H37" t="s">
        <v>8245</v>
      </c>
      <c r="I37">
        <v>1435441454</v>
      </c>
      <c r="J37">
        <v>1432763054</v>
      </c>
      <c r="K37" t="b">
        <v>0</v>
      </c>
      <c r="L37">
        <v>5</v>
      </c>
      <c r="M37" t="b">
        <v>0</v>
      </c>
      <c r="N37" t="s">
        <v>8269</v>
      </c>
      <c r="O37">
        <v>12</v>
      </c>
      <c r="P37">
        <v>79.400000000000006</v>
      </c>
      <c r="Q37" t="s">
        <v>8323</v>
      </c>
      <c r="R37" t="s">
        <v>8326</v>
      </c>
      <c r="S37" s="19">
        <v>42151.905717592592</v>
      </c>
      <c r="T37" s="19">
        <v>42182.905717592592</v>
      </c>
    </row>
    <row r="38" spans="1:20" x14ac:dyDescent="0.2">
      <c r="A38">
        <v>3646</v>
      </c>
      <c r="B38" t="s">
        <v>3644</v>
      </c>
      <c r="C38" t="s">
        <v>7756</v>
      </c>
      <c r="D38">
        <v>10000</v>
      </c>
      <c r="E38">
        <v>481</v>
      </c>
      <c r="F38" t="s">
        <v>8220</v>
      </c>
      <c r="G38" t="s">
        <v>8223</v>
      </c>
      <c r="H38" t="s">
        <v>8245</v>
      </c>
      <c r="I38">
        <v>1434497400</v>
      </c>
      <c r="J38">
        <v>1431770802</v>
      </c>
      <c r="K38" t="b">
        <v>0</v>
      </c>
      <c r="L38">
        <v>8</v>
      </c>
      <c r="M38" t="b">
        <v>0</v>
      </c>
      <c r="N38" t="s">
        <v>8303</v>
      </c>
      <c r="O38">
        <v>5</v>
      </c>
      <c r="P38">
        <v>60.13</v>
      </c>
      <c r="Q38" t="s">
        <v>8323</v>
      </c>
      <c r="R38" t="s">
        <v>8335</v>
      </c>
      <c r="S38" s="19">
        <v>42140.421319444446</v>
      </c>
      <c r="T38" s="19">
        <v>42171.979166666664</v>
      </c>
    </row>
    <row r="39" spans="1:20" x14ac:dyDescent="0.2">
      <c r="A39">
        <v>4028</v>
      </c>
      <c r="B39" t="s">
        <v>4024</v>
      </c>
      <c r="C39" t="s">
        <v>8133</v>
      </c>
      <c r="D39">
        <v>2000</v>
      </c>
      <c r="E39">
        <v>561</v>
      </c>
      <c r="F39" t="s">
        <v>8220</v>
      </c>
      <c r="G39" t="s">
        <v>8223</v>
      </c>
      <c r="H39" t="s">
        <v>8245</v>
      </c>
      <c r="I39">
        <v>1402007500</v>
      </c>
      <c r="J39">
        <v>1399415500</v>
      </c>
      <c r="K39" t="b">
        <v>0</v>
      </c>
      <c r="L39">
        <v>11</v>
      </c>
      <c r="M39" t="b">
        <v>0</v>
      </c>
      <c r="N39" t="s">
        <v>8269</v>
      </c>
      <c r="O39">
        <v>28</v>
      </c>
      <c r="P39">
        <v>51</v>
      </c>
      <c r="Q39" t="s">
        <v>8323</v>
      </c>
      <c r="R39" t="s">
        <v>8326</v>
      </c>
      <c r="S39" s="19">
        <v>41765.938657407409</v>
      </c>
      <c r="T39" s="19">
        <v>41795.938657407409</v>
      </c>
    </row>
    <row r="40" spans="1:20" x14ac:dyDescent="0.2">
      <c r="A40">
        <v>4075</v>
      </c>
      <c r="B40" t="s">
        <v>4071</v>
      </c>
      <c r="C40" t="s">
        <v>8178</v>
      </c>
      <c r="D40">
        <v>2000</v>
      </c>
      <c r="E40">
        <v>576</v>
      </c>
      <c r="F40" t="s">
        <v>8220</v>
      </c>
      <c r="G40" t="s">
        <v>8224</v>
      </c>
      <c r="H40" t="s">
        <v>8246</v>
      </c>
      <c r="I40">
        <v>1404149280</v>
      </c>
      <c r="J40">
        <v>1400547969</v>
      </c>
      <c r="K40" t="b">
        <v>0</v>
      </c>
      <c r="L40">
        <v>13</v>
      </c>
      <c r="M40" t="b">
        <v>0</v>
      </c>
      <c r="N40" t="s">
        <v>8269</v>
      </c>
      <c r="O40">
        <v>29</v>
      </c>
      <c r="P40">
        <v>44.31</v>
      </c>
      <c r="Q40" t="s">
        <v>8323</v>
      </c>
      <c r="R40" t="s">
        <v>8326</v>
      </c>
      <c r="S40" s="19">
        <v>41779.045937499999</v>
      </c>
      <c r="T40" s="19">
        <v>41820.727777777778</v>
      </c>
    </row>
    <row r="41" spans="1:20" x14ac:dyDescent="0.2">
      <c r="A41">
        <v>2911</v>
      </c>
      <c r="B41" t="s">
        <v>2911</v>
      </c>
      <c r="C41" t="s">
        <v>7021</v>
      </c>
      <c r="D41">
        <v>1800</v>
      </c>
      <c r="E41">
        <v>657</v>
      </c>
      <c r="F41" t="s">
        <v>8220</v>
      </c>
      <c r="G41" t="s">
        <v>8223</v>
      </c>
      <c r="H41" t="s">
        <v>8245</v>
      </c>
      <c r="I41">
        <v>1435429626</v>
      </c>
      <c r="J41">
        <v>1431973626</v>
      </c>
      <c r="K41" t="b">
        <v>0</v>
      </c>
      <c r="L41">
        <v>14</v>
      </c>
      <c r="M41" t="b">
        <v>0</v>
      </c>
      <c r="N41" t="s">
        <v>8269</v>
      </c>
      <c r="O41">
        <v>37</v>
      </c>
      <c r="P41">
        <v>46.93</v>
      </c>
      <c r="Q41" t="s">
        <v>8323</v>
      </c>
      <c r="R41" t="s">
        <v>8326</v>
      </c>
      <c r="S41" s="19">
        <v>42142.768819444442</v>
      </c>
      <c r="T41" s="19">
        <v>42182.768819444442</v>
      </c>
    </row>
    <row r="42" spans="1:20" x14ac:dyDescent="0.2">
      <c r="A42">
        <v>3841</v>
      </c>
      <c r="B42" t="s">
        <v>3838</v>
      </c>
      <c r="C42" s="3" t="s">
        <v>7950</v>
      </c>
      <c r="D42">
        <v>10000</v>
      </c>
      <c r="E42">
        <v>872</v>
      </c>
      <c r="F42" t="s">
        <v>8220</v>
      </c>
      <c r="G42" t="s">
        <v>8223</v>
      </c>
      <c r="H42" t="s">
        <v>8245</v>
      </c>
      <c r="I42">
        <v>1405882287</v>
      </c>
      <c r="J42">
        <v>1400698287</v>
      </c>
      <c r="K42" t="b">
        <v>1</v>
      </c>
      <c r="L42">
        <v>34</v>
      </c>
      <c r="M42" t="b">
        <v>0</v>
      </c>
      <c r="N42" t="s">
        <v>8269</v>
      </c>
      <c r="O42">
        <v>9</v>
      </c>
      <c r="P42">
        <v>25.65</v>
      </c>
      <c r="Q42" t="s">
        <v>8323</v>
      </c>
      <c r="R42" t="s">
        <v>8326</v>
      </c>
      <c r="S42" s="19">
        <v>41780.785729166666</v>
      </c>
      <c r="T42" s="19">
        <v>41840.785729166666</v>
      </c>
    </row>
    <row r="43" spans="1:20" x14ac:dyDescent="0.2">
      <c r="A43">
        <v>4055</v>
      </c>
      <c r="B43" t="s">
        <v>4051</v>
      </c>
      <c r="C43" t="s">
        <v>8159</v>
      </c>
      <c r="D43">
        <v>5000</v>
      </c>
      <c r="E43">
        <v>881</v>
      </c>
      <c r="F43" t="s">
        <v>8220</v>
      </c>
      <c r="G43" t="s">
        <v>8224</v>
      </c>
      <c r="H43" t="s">
        <v>8246</v>
      </c>
      <c r="I43">
        <v>1403192031</v>
      </c>
      <c r="J43">
        <v>1400600031</v>
      </c>
      <c r="K43" t="b">
        <v>0</v>
      </c>
      <c r="L43">
        <v>21</v>
      </c>
      <c r="M43" t="b">
        <v>0</v>
      </c>
      <c r="N43" t="s">
        <v>8269</v>
      </c>
      <c r="O43">
        <v>18</v>
      </c>
      <c r="P43">
        <v>41.95</v>
      </c>
      <c r="Q43" t="s">
        <v>8323</v>
      </c>
      <c r="R43" t="s">
        <v>8326</v>
      </c>
      <c r="S43" s="19">
        <v>41779.648506944446</v>
      </c>
      <c r="T43" s="19">
        <v>41809.648506944446</v>
      </c>
    </row>
    <row r="44" spans="1:20" x14ac:dyDescent="0.2">
      <c r="A44">
        <v>3093</v>
      </c>
      <c r="B44" t="s">
        <v>3093</v>
      </c>
      <c r="C44" t="s">
        <v>7203</v>
      </c>
      <c r="D44">
        <v>4000</v>
      </c>
      <c r="E44">
        <v>910</v>
      </c>
      <c r="F44" t="s">
        <v>8220</v>
      </c>
      <c r="G44" t="s">
        <v>8228</v>
      </c>
      <c r="H44" t="s">
        <v>8250</v>
      </c>
      <c r="I44">
        <v>1401595140</v>
      </c>
      <c r="J44">
        <v>1398980941</v>
      </c>
      <c r="K44" t="b">
        <v>0</v>
      </c>
      <c r="L44">
        <v>17</v>
      </c>
      <c r="M44" t="b">
        <v>0</v>
      </c>
      <c r="N44" t="s">
        <v>8301</v>
      </c>
      <c r="O44">
        <v>23</v>
      </c>
      <c r="P44">
        <v>53.53</v>
      </c>
      <c r="Q44" t="s">
        <v>8323</v>
      </c>
      <c r="R44" t="s">
        <v>8324</v>
      </c>
      <c r="S44" s="19">
        <v>41760.909039351849</v>
      </c>
      <c r="T44" s="19">
        <v>41791.165972222225</v>
      </c>
    </row>
    <row r="45" spans="1:20" x14ac:dyDescent="0.2">
      <c r="A45">
        <v>3906</v>
      </c>
      <c r="B45" t="s">
        <v>3903</v>
      </c>
      <c r="C45" t="s">
        <v>8014</v>
      </c>
      <c r="D45">
        <v>1500</v>
      </c>
      <c r="E45">
        <v>1010</v>
      </c>
      <c r="F45" t="s">
        <v>8220</v>
      </c>
      <c r="G45" t="s">
        <v>8224</v>
      </c>
      <c r="H45" t="s">
        <v>8246</v>
      </c>
      <c r="I45">
        <v>1435325100</v>
      </c>
      <c r="J45">
        <v>1432072893</v>
      </c>
      <c r="K45" t="b">
        <v>0</v>
      </c>
      <c r="L45">
        <v>16</v>
      </c>
      <c r="M45" t="b">
        <v>0</v>
      </c>
      <c r="N45" t="s">
        <v>8269</v>
      </c>
      <c r="O45">
        <v>67</v>
      </c>
      <c r="P45">
        <v>63.13</v>
      </c>
      <c r="Q45" t="s">
        <v>8323</v>
      </c>
      <c r="R45" t="s">
        <v>8326</v>
      </c>
      <c r="S45" s="19">
        <v>42143.917743055557</v>
      </c>
      <c r="T45" s="19">
        <v>42181.559027777781</v>
      </c>
    </row>
    <row r="46" spans="1:20" x14ac:dyDescent="0.2">
      <c r="A46">
        <v>3843</v>
      </c>
      <c r="B46" t="s">
        <v>3840</v>
      </c>
      <c r="C46" t="s">
        <v>7952</v>
      </c>
      <c r="D46">
        <v>5000</v>
      </c>
      <c r="E46">
        <v>1065</v>
      </c>
      <c r="F46" t="s">
        <v>8220</v>
      </c>
      <c r="G46" t="s">
        <v>8223</v>
      </c>
      <c r="H46" t="s">
        <v>8245</v>
      </c>
      <c r="I46">
        <v>1401587064</v>
      </c>
      <c r="J46">
        <v>1399427064</v>
      </c>
      <c r="K46" t="b">
        <v>1</v>
      </c>
      <c r="L46">
        <v>19</v>
      </c>
      <c r="M46" t="b">
        <v>0</v>
      </c>
      <c r="N46" t="s">
        <v>8269</v>
      </c>
      <c r="O46">
        <v>21</v>
      </c>
      <c r="P46">
        <v>56.05</v>
      </c>
      <c r="Q46" t="s">
        <v>8323</v>
      </c>
      <c r="R46" t="s">
        <v>8326</v>
      </c>
      <c r="S46" s="19">
        <v>41766.072500000002</v>
      </c>
      <c r="T46" s="19">
        <v>41791.072500000002</v>
      </c>
    </row>
    <row r="47" spans="1:20" x14ac:dyDescent="0.2">
      <c r="A47">
        <v>3981</v>
      </c>
      <c r="B47" t="s">
        <v>3358</v>
      </c>
      <c r="C47" t="s">
        <v>7469</v>
      </c>
      <c r="D47">
        <v>30000</v>
      </c>
      <c r="E47">
        <v>1225</v>
      </c>
      <c r="F47" t="s">
        <v>8220</v>
      </c>
      <c r="G47" t="s">
        <v>8223</v>
      </c>
      <c r="H47" t="s">
        <v>8245</v>
      </c>
      <c r="I47">
        <v>1468729149</v>
      </c>
      <c r="J47">
        <v>1463545149</v>
      </c>
      <c r="K47" t="b">
        <v>0</v>
      </c>
      <c r="L47">
        <v>7</v>
      </c>
      <c r="M47" t="b">
        <v>0</v>
      </c>
      <c r="N47" t="s">
        <v>8269</v>
      </c>
      <c r="O47">
        <v>4</v>
      </c>
      <c r="P47">
        <v>175</v>
      </c>
      <c r="Q47" t="s">
        <v>8323</v>
      </c>
      <c r="R47" t="s">
        <v>8326</v>
      </c>
      <c r="S47" s="19">
        <v>42508.179965277777</v>
      </c>
      <c r="T47" s="19">
        <v>42568.179965277777</v>
      </c>
    </row>
    <row r="48" spans="1:20" x14ac:dyDescent="0.2">
      <c r="A48">
        <v>3849</v>
      </c>
      <c r="B48" t="s">
        <v>3846</v>
      </c>
      <c r="C48" t="s">
        <v>7958</v>
      </c>
      <c r="D48">
        <v>30000</v>
      </c>
      <c r="E48">
        <v>2113</v>
      </c>
      <c r="F48" t="s">
        <v>8220</v>
      </c>
      <c r="G48" t="s">
        <v>8235</v>
      </c>
      <c r="H48" t="s">
        <v>8248</v>
      </c>
      <c r="I48">
        <v>1434047084</v>
      </c>
      <c r="J48">
        <v>1431455084</v>
      </c>
      <c r="K48" t="b">
        <v>1</v>
      </c>
      <c r="L48">
        <v>28</v>
      </c>
      <c r="M48" t="b">
        <v>0</v>
      </c>
      <c r="N48" t="s">
        <v>8269</v>
      </c>
      <c r="O48">
        <v>7</v>
      </c>
      <c r="P48">
        <v>75.459999999999994</v>
      </c>
      <c r="Q48" t="s">
        <v>8323</v>
      </c>
      <c r="R48" t="s">
        <v>8326</v>
      </c>
      <c r="S48" s="19">
        <v>42136.767175925925</v>
      </c>
      <c r="T48" s="19">
        <v>42166.767175925925</v>
      </c>
    </row>
    <row r="49" spans="1:21" x14ac:dyDescent="0.2">
      <c r="A49">
        <v>3924</v>
      </c>
      <c r="B49" t="s">
        <v>3921</v>
      </c>
      <c r="C49" t="s">
        <v>8032</v>
      </c>
      <c r="D49">
        <v>15000</v>
      </c>
      <c r="E49">
        <v>2290</v>
      </c>
      <c r="F49" t="s">
        <v>8220</v>
      </c>
      <c r="G49" t="s">
        <v>8223</v>
      </c>
      <c r="H49" t="s">
        <v>8245</v>
      </c>
      <c r="I49">
        <v>1403823722</v>
      </c>
      <c r="J49">
        <v>1401231722</v>
      </c>
      <c r="K49" t="b">
        <v>0</v>
      </c>
      <c r="L49">
        <v>40</v>
      </c>
      <c r="M49" t="b">
        <v>0</v>
      </c>
      <c r="N49" t="s">
        <v>8269</v>
      </c>
      <c r="O49">
        <v>15</v>
      </c>
      <c r="P49">
        <v>57.25</v>
      </c>
      <c r="Q49" t="s">
        <v>8323</v>
      </c>
      <c r="R49" t="s">
        <v>8326</v>
      </c>
      <c r="S49" s="19">
        <v>41786.959745370368</v>
      </c>
      <c r="T49" s="19">
        <v>41816.959745370368</v>
      </c>
    </row>
    <row r="50" spans="1:21" x14ac:dyDescent="0.2">
      <c r="A50">
        <v>4040</v>
      </c>
      <c r="B50" t="s">
        <v>4036</v>
      </c>
      <c r="C50" t="s">
        <v>8144</v>
      </c>
      <c r="D50">
        <v>8000</v>
      </c>
      <c r="E50">
        <v>2500</v>
      </c>
      <c r="F50" t="s">
        <v>8220</v>
      </c>
      <c r="G50" t="s">
        <v>8223</v>
      </c>
      <c r="H50" t="s">
        <v>8245</v>
      </c>
      <c r="I50">
        <v>1437188400</v>
      </c>
      <c r="J50">
        <v>1432100004</v>
      </c>
      <c r="K50" t="b">
        <v>0</v>
      </c>
      <c r="L50">
        <v>2</v>
      </c>
      <c r="M50" t="b">
        <v>0</v>
      </c>
      <c r="N50" t="s">
        <v>8269</v>
      </c>
      <c r="O50">
        <v>31</v>
      </c>
      <c r="P50">
        <v>1250</v>
      </c>
      <c r="Q50" t="s">
        <v>8323</v>
      </c>
      <c r="R50" t="s">
        <v>8326</v>
      </c>
      <c r="S50" s="19">
        <v>42144.231527777774</v>
      </c>
      <c r="T50" s="19">
        <v>42203.125</v>
      </c>
    </row>
    <row r="51" spans="1:21" x14ac:dyDescent="0.2">
      <c r="A51">
        <v>3844</v>
      </c>
      <c r="B51" t="s">
        <v>3841</v>
      </c>
      <c r="C51" t="s">
        <v>7953</v>
      </c>
      <c r="D51">
        <v>9800</v>
      </c>
      <c r="E51">
        <v>4066</v>
      </c>
      <c r="F51" t="s">
        <v>8220</v>
      </c>
      <c r="G51" t="s">
        <v>8223</v>
      </c>
      <c r="H51" t="s">
        <v>8245</v>
      </c>
      <c r="I51">
        <v>1401778740</v>
      </c>
      <c r="J51">
        <v>1399474134</v>
      </c>
      <c r="K51" t="b">
        <v>1</v>
      </c>
      <c r="L51">
        <v>50</v>
      </c>
      <c r="M51" t="b">
        <v>0</v>
      </c>
      <c r="N51" t="s">
        <v>8269</v>
      </c>
      <c r="O51">
        <v>41</v>
      </c>
      <c r="P51">
        <v>81.319999999999993</v>
      </c>
      <c r="Q51" t="s">
        <v>8323</v>
      </c>
      <c r="R51" t="s">
        <v>8326</v>
      </c>
      <c r="S51" s="19">
        <v>41766.617291666669</v>
      </c>
      <c r="T51" s="19">
        <v>41793.290972222225</v>
      </c>
    </row>
    <row r="52" spans="1:21" x14ac:dyDescent="0.2">
      <c r="A52">
        <v>3107</v>
      </c>
      <c r="B52" t="s">
        <v>3107</v>
      </c>
      <c r="C52" t="s">
        <v>7217</v>
      </c>
      <c r="D52">
        <v>40000</v>
      </c>
      <c r="E52">
        <v>7905</v>
      </c>
      <c r="F52" t="s">
        <v>8220</v>
      </c>
      <c r="G52" t="s">
        <v>8223</v>
      </c>
      <c r="H52" t="s">
        <v>8245</v>
      </c>
      <c r="I52">
        <v>1431372751</v>
      </c>
      <c r="J52">
        <v>1430767951</v>
      </c>
      <c r="K52" t="b">
        <v>0</v>
      </c>
      <c r="L52">
        <v>29</v>
      </c>
      <c r="M52" t="b">
        <v>0</v>
      </c>
      <c r="N52" t="s">
        <v>8301</v>
      </c>
      <c r="O52">
        <v>20</v>
      </c>
      <c r="P52">
        <v>272.58999999999997</v>
      </c>
      <c r="Q52" t="s">
        <v>8323</v>
      </c>
      <c r="R52" t="s">
        <v>8324</v>
      </c>
      <c r="S52" s="19">
        <v>42128.814247685186</v>
      </c>
      <c r="T52" s="19">
        <v>42135.814247685186</v>
      </c>
    </row>
    <row r="53" spans="1:21" x14ac:dyDescent="0.2">
      <c r="A53">
        <v>3893</v>
      </c>
      <c r="B53" t="s">
        <v>3890</v>
      </c>
      <c r="C53" t="s">
        <v>8001</v>
      </c>
      <c r="D53">
        <v>50000</v>
      </c>
      <c r="E53">
        <v>10775</v>
      </c>
      <c r="F53" t="s">
        <v>8220</v>
      </c>
      <c r="G53" t="s">
        <v>8223</v>
      </c>
      <c r="H53" t="s">
        <v>8245</v>
      </c>
      <c r="I53">
        <v>1404194400</v>
      </c>
      <c r="J53">
        <v>1400600840</v>
      </c>
      <c r="K53" t="b">
        <v>0</v>
      </c>
      <c r="L53">
        <v>84</v>
      </c>
      <c r="M53" t="b">
        <v>0</v>
      </c>
      <c r="N53" t="s">
        <v>8269</v>
      </c>
      <c r="O53">
        <v>22</v>
      </c>
      <c r="P53">
        <v>128.27000000000001</v>
      </c>
      <c r="Q53" t="s">
        <v>8323</v>
      </c>
      <c r="R53" t="s">
        <v>8326</v>
      </c>
      <c r="S53" s="19">
        <v>41779.657870370371</v>
      </c>
      <c r="T53" s="19">
        <v>41821.25</v>
      </c>
      <c r="U53">
        <v>2014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169F6-FBB0-5440-BE67-82551A075C3F}">
  <dimension ref="A1:C30"/>
  <sheetViews>
    <sheetView workbookViewId="0">
      <selection activeCell="B24" sqref="B24"/>
    </sheetView>
  </sheetViews>
  <sheetFormatPr baseColWidth="10" defaultRowHeight="15" x14ac:dyDescent="0.2"/>
  <cols>
    <col min="1" max="1" width="20" customWidth="1"/>
    <col min="2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7">
        <f>AVERAGE('[1]Successful US Kickstarters'!D:D)</f>
        <v>5048.8786407766993</v>
      </c>
      <c r="C2" s="5">
        <f>AVERAGE('[1]Failed US Kickstarters'!D:D)</f>
        <v>10554.212</v>
      </c>
    </row>
    <row r="3" spans="1:3" x14ac:dyDescent="0.2">
      <c r="A3" t="s">
        <v>8389</v>
      </c>
      <c r="B3" s="5">
        <f>MEDIAN('[1]Successful US Kickstarters'!D:D)</f>
        <v>3000</v>
      </c>
      <c r="C3" s="5">
        <f>MEDIAN('[1]Failed US Kickstarters'!D:D)</f>
        <v>5000</v>
      </c>
    </row>
    <row r="4" spans="1:3" x14ac:dyDescent="0.2">
      <c r="A4" t="s">
        <v>8392</v>
      </c>
      <c r="B4" s="5">
        <f>_xlfn.STDEV.P('[1]Successful US Kickstarters'!D:D)</f>
        <v>7748.7537726373303</v>
      </c>
      <c r="C4" s="5">
        <f>_xlfn.STDEV.P('[1]Failed US Kickstarters'!D:D)</f>
        <v>21967.731061515115</v>
      </c>
    </row>
    <row r="5" spans="1:3" x14ac:dyDescent="0.2">
      <c r="A5" t="s">
        <v>8393</v>
      </c>
      <c r="B5" s="5">
        <f>_xlfn.QUARTILE.EXC('[1]Successful US Kickstarters'!D:D,3)</f>
        <v>5000</v>
      </c>
      <c r="C5" s="5">
        <f>_xlfn.QUARTILE.EXC('[1]Failed US Kickstarters'!D:D, 3)</f>
        <v>10000</v>
      </c>
    </row>
    <row r="6" spans="1:3" x14ac:dyDescent="0.2">
      <c r="A6" t="s">
        <v>8394</v>
      </c>
      <c r="B6" s="5">
        <f>_xlfn.QUARTILE.EXC('[1]Successful US Kickstarters'!D:D, 1)</f>
        <v>1500</v>
      </c>
      <c r="C6" s="5">
        <f>_xlfn.QUARTILE.EXC('[1]Failed US Kickstarters'!D:D, 1)</f>
        <v>2000</v>
      </c>
    </row>
    <row r="7" spans="1:3" x14ac:dyDescent="0.2">
      <c r="A7" t="s">
        <v>8395</v>
      </c>
      <c r="B7" s="5">
        <f>B5-B6</f>
        <v>3500</v>
      </c>
      <c r="C7" s="5">
        <f>C5-C6</f>
        <v>8000</v>
      </c>
    </row>
    <row r="8" spans="1:3" x14ac:dyDescent="0.2">
      <c r="A8" t="s">
        <v>8391</v>
      </c>
      <c r="B8" s="12">
        <f>AVERAGE('[1]Successful US Kickstarters'!E:E)</f>
        <v>5601.5458009708727</v>
      </c>
      <c r="C8" s="5">
        <f>AVERAGE('[1]Failed US Kickstarters'!E:E)</f>
        <v>558.65484000000004</v>
      </c>
    </row>
    <row r="9" spans="1:3" x14ac:dyDescent="0.2">
      <c r="A9" t="s">
        <v>8390</v>
      </c>
      <c r="B9" s="12">
        <f>MEDIAN('[1]Successful US Kickstarters'!E:E)</f>
        <v>3167.5</v>
      </c>
      <c r="C9" s="5">
        <f>MEDIAN('[1]Failed US Kickstarters'!E:E)</f>
        <v>103</v>
      </c>
    </row>
    <row r="10" spans="1:3" x14ac:dyDescent="0.2">
      <c r="A10" t="s">
        <v>8396</v>
      </c>
      <c r="B10" s="12">
        <f>_xlfn.STDEV.P('[1]Successful US Kickstarters'!E:E)</f>
        <v>8334.5731699164608</v>
      </c>
      <c r="C10" s="5">
        <f>_xlfn.STDEV.P('[1]Failed US Kickstarters'!E:E)</f>
        <v>1330.5230280400915</v>
      </c>
    </row>
    <row r="11" spans="1:3" x14ac:dyDescent="0.2">
      <c r="A11" t="s">
        <v>8397</v>
      </c>
      <c r="B11" s="12">
        <f>_xlfn.QUARTILE.EXC('[1]Successful US Kickstarters'!E:E, 3)</f>
        <v>5699</v>
      </c>
      <c r="C11" s="5">
        <f>_xlfn.QUARTILE.EXC('[1]Failed US Kickstarters'!E:E, 3)</f>
        <v>501</v>
      </c>
    </row>
    <row r="12" spans="1:3" x14ac:dyDescent="0.2">
      <c r="A12" t="s">
        <v>8398</v>
      </c>
      <c r="B12" s="12">
        <f>_xlfn.QUARTILE.EXC('[1]Successful US Kickstarters'!E:E,1)</f>
        <v>1716.5074999999999</v>
      </c>
      <c r="C12" s="5">
        <f>_xlfn.QUARTILE.EXC('[1]Failed US Kickstarters'!E:E, 1)</f>
        <v>9.25</v>
      </c>
    </row>
    <row r="13" spans="1:3" x14ac:dyDescent="0.2">
      <c r="A13" t="s">
        <v>8399</v>
      </c>
      <c r="B13" s="12">
        <f>B11-B12</f>
        <v>3982.4925000000003</v>
      </c>
      <c r="C13" s="5">
        <f>C11-C12</f>
        <v>491.75</v>
      </c>
    </row>
    <row r="14" spans="1:3" x14ac:dyDescent="0.2">
      <c r="B14" s="12"/>
      <c r="C14" s="5"/>
    </row>
    <row r="15" spans="1:3" x14ac:dyDescent="0.2">
      <c r="B15" s="12"/>
      <c r="C15" s="5"/>
    </row>
    <row r="16" spans="1:3" x14ac:dyDescent="0.2">
      <c r="B16" s="12"/>
      <c r="C16" s="5"/>
    </row>
    <row r="18" spans="2:3" x14ac:dyDescent="0.2">
      <c r="B18" s="17"/>
      <c r="C18" s="5"/>
    </row>
    <row r="19" spans="2:3" x14ac:dyDescent="0.2">
      <c r="B19" s="5"/>
      <c r="C19" s="5"/>
    </row>
    <row r="20" spans="2:3" x14ac:dyDescent="0.2">
      <c r="B20" s="12"/>
      <c r="C20" s="5"/>
    </row>
    <row r="21" spans="2:3" x14ac:dyDescent="0.2">
      <c r="B21" s="12"/>
      <c r="C21" s="5"/>
    </row>
    <row r="22" spans="2:3" x14ac:dyDescent="0.2">
      <c r="B22" s="12"/>
      <c r="C22" s="5"/>
    </row>
    <row r="23" spans="2:3" x14ac:dyDescent="0.2">
      <c r="B23" s="12"/>
      <c r="C23" s="5"/>
    </row>
    <row r="26" spans="2:3" x14ac:dyDescent="0.2">
      <c r="B26" s="17"/>
      <c r="C26" s="5"/>
    </row>
    <row r="27" spans="2:3" x14ac:dyDescent="0.2">
      <c r="B27" s="5"/>
      <c r="C27" s="5"/>
    </row>
    <row r="28" spans="2:3" x14ac:dyDescent="0.2">
      <c r="B28" s="12"/>
      <c r="C28" s="5"/>
    </row>
    <row r="29" spans="2:3" x14ac:dyDescent="0.2">
      <c r="B29" s="12"/>
      <c r="C29" s="5"/>
    </row>
    <row r="30" spans="2:3" x14ac:dyDescent="0.2">
      <c r="B30" s="12"/>
      <c r="C30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7F154-FB44-AC4B-ADAC-F175A4EE0E26}">
  <dimension ref="A1:E7"/>
  <sheetViews>
    <sheetView topLeftCell="A2" workbookViewId="0">
      <selection activeCell="A5" sqref="A5 A17 A42 A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8326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E9CFF-1280-8344-A80C-99D76B740F44}">
  <dimension ref="A1:F6"/>
  <sheetViews>
    <sheetView workbookViewId="0">
      <selection activeCell="B15" sqref="B15"/>
    </sheetView>
  </sheetViews>
  <sheetFormatPr baseColWidth="10" defaultRowHeight="15" x14ac:dyDescent="0.2"/>
  <cols>
    <col min="1" max="1" width="23.5" customWidth="1"/>
    <col min="2" max="2" width="21.16406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Theatre Outcomes by Launch Date</vt:lpstr>
      <vt:lpstr>Outcomes Based on Goals</vt:lpstr>
      <vt:lpstr>Kickstarter</vt:lpstr>
      <vt:lpstr>Category Statistics</vt:lpstr>
      <vt:lpstr>Outcomes Based on Launch Date</vt:lpstr>
      <vt:lpstr>Sheet3</vt:lpstr>
      <vt:lpstr>Descriptive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Perez</cp:lastModifiedBy>
  <dcterms:created xsi:type="dcterms:W3CDTF">2017-04-20T15:17:24Z</dcterms:created>
  <dcterms:modified xsi:type="dcterms:W3CDTF">2022-03-01T00:37:52Z</dcterms:modified>
</cp:coreProperties>
</file>