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p\OneDrive\Iteso\Documentos\MATLAB\"/>
    </mc:Choice>
  </mc:AlternateContent>
  <bookViews>
    <workbookView xWindow="0" yWindow="0" windowWidth="11520" windowHeight="8130" activeTab="5"/>
  </bookViews>
  <sheets>
    <sheet name="BonosM" sheetId="1" r:id="rId1"/>
    <sheet name="Sheet3" sheetId="7" r:id="rId2"/>
    <sheet name="BondesD" sheetId="2" r:id="rId3"/>
    <sheet name="Cetes" sheetId="3" r:id="rId4"/>
    <sheet name="Sheet1" sheetId="5" r:id="rId5"/>
    <sheet name="Futuros y Opciones" sheetId="4" r:id="rId6"/>
    <sheet name="links importantes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20" i="2" s="1"/>
  <c r="D21" i="1" l="1"/>
  <c r="G21" i="1"/>
  <c r="N21" i="1" s="1"/>
  <c r="K21" i="1"/>
  <c r="L21" i="1"/>
  <c r="D22" i="1"/>
  <c r="G22" i="1"/>
  <c r="N22" i="1" s="1"/>
  <c r="K22" i="1"/>
  <c r="L22" i="1"/>
  <c r="D23" i="1"/>
  <c r="G23" i="1"/>
  <c r="N23" i="1" s="1"/>
  <c r="K23" i="1"/>
  <c r="L23" i="1"/>
  <c r="D24" i="1"/>
  <c r="G24" i="1"/>
  <c r="N24" i="1" s="1"/>
  <c r="K24" i="1"/>
  <c r="L24" i="1"/>
  <c r="D25" i="1"/>
  <c r="G25" i="1"/>
  <c r="N25" i="1" s="1"/>
  <c r="K25" i="1"/>
  <c r="L25" i="1"/>
  <c r="D26" i="1"/>
  <c r="E26" i="1"/>
  <c r="G26" i="1"/>
  <c r="N26" i="1" s="1"/>
  <c r="K26" i="1"/>
  <c r="L26" i="1"/>
  <c r="D27" i="1"/>
  <c r="G27" i="1"/>
  <c r="N27" i="1" s="1"/>
  <c r="K27" i="1"/>
  <c r="L27" i="1"/>
  <c r="D28" i="1"/>
  <c r="E28" i="1"/>
  <c r="G28" i="1"/>
  <c r="N28" i="1" s="1"/>
  <c r="K28" i="1"/>
  <c r="L28" i="1"/>
  <c r="D29" i="1"/>
  <c r="G29" i="1"/>
  <c r="N29" i="1" s="1"/>
  <c r="K29" i="1"/>
  <c r="L29" i="1"/>
  <c r="D30" i="1"/>
  <c r="G30" i="1"/>
  <c r="N30" i="1" s="1"/>
  <c r="K30" i="1"/>
  <c r="L30" i="1"/>
  <c r="D31" i="1"/>
  <c r="G31" i="1"/>
  <c r="N31" i="1" s="1"/>
  <c r="K31" i="1"/>
  <c r="L31" i="1"/>
  <c r="D32" i="1"/>
  <c r="G32" i="1"/>
  <c r="N32" i="1" s="1"/>
  <c r="K32" i="1"/>
  <c r="L32" i="1"/>
  <c r="D33" i="1"/>
  <c r="G33" i="1"/>
  <c r="N33" i="1" s="1"/>
  <c r="K33" i="1"/>
  <c r="L33" i="1"/>
  <c r="D34" i="1"/>
  <c r="G34" i="1"/>
  <c r="N34" i="1" s="1"/>
  <c r="K34" i="1"/>
  <c r="L34" i="1"/>
  <c r="D35" i="1"/>
  <c r="G35" i="1"/>
  <c r="N35" i="1" s="1"/>
  <c r="K35" i="1"/>
  <c r="L35" i="1"/>
  <c r="Q21" i="1"/>
  <c r="Q26" i="1"/>
  <c r="Q31" i="1"/>
  <c r="P31" i="1" l="1"/>
  <c r="O32" i="1" s="1"/>
  <c r="P21" i="1"/>
  <c r="O33" i="1"/>
  <c r="O35" i="1"/>
  <c r="P26" i="1"/>
  <c r="O31" i="1" l="1"/>
  <c r="O34" i="1"/>
  <c r="O27" i="1"/>
  <c r="O26" i="1"/>
  <c r="O29" i="1"/>
  <c r="O28" i="1"/>
  <c r="O30" i="1"/>
  <c r="O22" i="1"/>
  <c r="O24" i="1"/>
  <c r="O21" i="1"/>
  <c r="O23" i="1"/>
  <c r="O25" i="1"/>
</calcChain>
</file>

<file path=xl/sharedStrings.xml><?xml version="1.0" encoding="utf-8"?>
<sst xmlns="http://schemas.openxmlformats.org/spreadsheetml/2006/main" count="75" uniqueCount="69">
  <si>
    <t>EJERCICIO BONOS M</t>
  </si>
  <si>
    <t>Calcular la dmodificada de cada uno de los siguientes portafolios e indicar cuál es el que tiene mayor riesgo</t>
  </si>
  <si>
    <t>Port A</t>
  </si>
  <si>
    <t>Port B</t>
  </si>
  <si>
    <t>Port C</t>
  </si>
  <si>
    <t>BonoM</t>
  </si>
  <si>
    <t>Titulos</t>
  </si>
  <si>
    <t>Bono M</t>
  </si>
  <si>
    <t>Títulos</t>
  </si>
  <si>
    <t>Calcular la utilidad o perdida de cada portafolio si las tasa suben 50 puntos base (puedes hacer full valuation o con dmodificada)</t>
  </si>
  <si>
    <t>Calcular la utilidad o perdida en dinero y en porcentaje (rendimiento) de cada portafolio si las tasas bajan 50 puntos base</t>
  </si>
  <si>
    <t>Punto extra: es igual la variación en el valor del portafolio si las tasas suben 50 y si bajan 50 basis points, si o no y por qué?</t>
  </si>
  <si>
    <t>cupon 8%</t>
  </si>
  <si>
    <t>cupon 7.75%</t>
  </si>
  <si>
    <t>Calcular el precio limpio y el precio sucio de cada Bonde.</t>
  </si>
  <si>
    <t>Cuánto títulos puedo comprar de cada uno si tengo 500 mil pesos para invertir?</t>
  </si>
  <si>
    <t>Pon atención a la fecha del próximo cupón para que deduzcas cuando fue la última vez que pago cupón</t>
  </si>
  <si>
    <t>Calcular el precio de un cete a 28 días con tasa de rendimiento del 6.5%</t>
  </si>
  <si>
    <t>Calcular el precio de un cetes a 91 cías con una tasa de descuento del 6.7%</t>
  </si>
  <si>
    <t>Del cete91 anterior, calcular tu rendimiento si lo compraste al precio que calculaste y</t>
  </si>
  <si>
    <t>lo vendes transcurridos 17 días con una tasa de descuento del 6.75%</t>
  </si>
  <si>
    <t>Hubiera sido mayor o menor tu rendimiento si te hubieras esperado hasta el vencimiento?</t>
  </si>
  <si>
    <t>Del MexDer</t>
  </si>
  <si>
    <t>¿Cuánto me cuesta la prima de un call del USDMXN con vencimiento a diciembre 2017, strike lo más parecido al futuro a ese fecha?</t>
  </si>
  <si>
    <t xml:space="preserve">¿Cuánto me cuesta la prima de un put del IPC con vencimiento a septiembre de 2017, strike 48 mil y otro con 47 mil puntos? </t>
  </si>
  <si>
    <t>Si hace un mes compraste un call del IPC con strike en 47 mil puntos con vencimiento junio2017, tu call está ITM, ATM o OTM? Por qué?</t>
  </si>
  <si>
    <t>Si quiero pactar un futuro del bonoMDic2024 con vencimiento a diciembre 2017, de acuerdo al settlemente más reciente ¿qué precio obtengo?</t>
  </si>
  <si>
    <t>Si la semana pasada abrí una posición corta en ese futuro de ese bono (100 contratos), 1.1% arriba de lo que está ahorita, ¿al día de hoy tengo utilidad o perdida y de cuánto, por qué?</t>
  </si>
  <si>
    <t>Si ayer en la mañana abrí una posición larga de 20 contratos en futuros del USDMXN a octubre 2017 a 19.28</t>
  </si>
  <si>
    <t>¿Con cuánta utilidad o pérdida terminé el día de ayer de acuerdo al settlement de ayer?</t>
  </si>
  <si>
    <t>Si al día de hoy está subiendo 16 centavos, ¿cuánto estoy ganando o perdiendo en dinero y en porcentaje sobre lo invertido en mi cuenta de margen?</t>
  </si>
  <si>
    <t xml:space="preserve">no, la variación va a ser diferente, debido a que los bonos tienen la propiedad de convección </t>
  </si>
  <si>
    <t>&gt;&gt; bonos0304</t>
  </si>
  <si>
    <t>cupones =</t>
  </si>
  <si>
    <t>fechas =</t>
  </si>
  <si>
    <t>vencimientos =</t>
  </si>
  <si>
    <t>ytm =</t>
  </si>
  <si>
    <t>precios =</t>
  </si>
  <si>
    <t>preciomas =</t>
  </si>
  <si>
    <t>preciomenos =</t>
  </si>
  <si>
    <t>duracionmodificada =</t>
  </si>
  <si>
    <t xml:space="preserve">&gt;&gt; </t>
  </si>
  <si>
    <t>YTM</t>
  </si>
  <si>
    <t>A</t>
  </si>
  <si>
    <t>b</t>
  </si>
  <si>
    <t>c</t>
  </si>
  <si>
    <t xml:space="preserve">titulos </t>
  </si>
  <si>
    <t>fecha numero</t>
  </si>
  <si>
    <t xml:space="preserve">p original </t>
  </si>
  <si>
    <t>precio total</t>
  </si>
  <si>
    <t>cupon</t>
  </si>
  <si>
    <t>p +50</t>
  </si>
  <si>
    <t>p-50</t>
  </si>
  <si>
    <t>e +50</t>
  </si>
  <si>
    <t>e-50</t>
  </si>
  <si>
    <t>d modificada</t>
  </si>
  <si>
    <t xml:space="preserve">% </t>
  </si>
  <si>
    <t>https://www.sif.com.mx/</t>
  </si>
  <si>
    <t>B</t>
  </si>
  <si>
    <t>C</t>
  </si>
  <si>
    <t>dangerous</t>
  </si>
  <si>
    <t>dmod</t>
  </si>
  <si>
    <t>fullvalua</t>
  </si>
  <si>
    <t>full valuation</t>
  </si>
  <si>
    <t>100.023 y 99.95</t>
  </si>
  <si>
    <t>sucio y limpio de pagar cupon el 27 de abril. Segundo bonde.</t>
  </si>
  <si>
    <t>tot port</t>
  </si>
  <si>
    <t>12/apr/2017</t>
  </si>
  <si>
    <t xml:space="preserve">tendrias utilidad, debido a que las posiciones en corto cuando baja de precio ganas dinero.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</si>
</sst>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9" fontId="0" fillId="0" borderId="0" xfId="1" applyFont="1"/>
    <xf numFmtId="10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18</xdr:row>
      <xdr:rowOff>57150</xdr:rowOff>
    </xdr:from>
    <xdr:to>
      <xdr:col>24</xdr:col>
      <xdr:colOff>618002</xdr:colOff>
      <xdr:row>35</xdr:row>
      <xdr:rowOff>59010</xdr:rowOff>
    </xdr:to>
    <xdr:grpSp>
      <xdr:nvGrpSpPr>
        <xdr:cNvPr id="2" name="7 Grupo">
          <a:extLst>
            <a:ext uri="{FF2B5EF4-FFF2-40B4-BE49-F238E27FC236}">
              <a16:creationId xmlns:a16="http://schemas.microsoft.com/office/drawing/2014/main" id="{9A5A0444-21DB-46C5-AD2C-8432C13277AC}"/>
            </a:ext>
          </a:extLst>
        </xdr:cNvPr>
        <xdr:cNvGrpSpPr/>
      </xdr:nvGrpSpPr>
      <xdr:grpSpPr>
        <a:xfrm>
          <a:off x="17545050" y="3486150"/>
          <a:ext cx="1360952" cy="3240360"/>
          <a:chOff x="971600" y="980728"/>
          <a:chExt cx="1512168" cy="36004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6E0F9B8E-0EAF-4344-B2AC-7CD6A9BCF6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l="16828" t="57703" r="78447" b="13751"/>
          <a:stretch>
            <a:fillRect/>
          </a:stretch>
        </xdr:blipFill>
        <xdr:spPr bwMode="auto">
          <a:xfrm>
            <a:off x="971600" y="980728"/>
            <a:ext cx="576064" cy="20882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">
            <a:extLst>
              <a:ext uri="{FF2B5EF4-FFF2-40B4-BE49-F238E27FC236}">
                <a16:creationId xmlns:a16="http://schemas.microsoft.com/office/drawing/2014/main" id="{3679267D-8ACB-4CEA-85CA-981008BF360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l="48722" t="57703" r="43600" b="13751"/>
          <a:stretch>
            <a:fillRect/>
          </a:stretch>
        </xdr:blipFill>
        <xdr:spPr bwMode="auto">
          <a:xfrm>
            <a:off x="1547664" y="980728"/>
            <a:ext cx="936104" cy="20882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3">
            <a:extLst>
              <a:ext uri="{FF2B5EF4-FFF2-40B4-BE49-F238E27FC236}">
                <a16:creationId xmlns:a16="http://schemas.microsoft.com/office/drawing/2014/main" id="{D86CB6AD-A2C7-4B6C-80CD-232233EC18C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16926" t="62796" r="78349" b="16532"/>
          <a:stretch>
            <a:fillRect/>
          </a:stretch>
        </xdr:blipFill>
        <xdr:spPr bwMode="auto">
          <a:xfrm>
            <a:off x="971600" y="3068960"/>
            <a:ext cx="576064" cy="151216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3">
            <a:extLst>
              <a:ext uri="{FF2B5EF4-FFF2-40B4-BE49-F238E27FC236}">
                <a16:creationId xmlns:a16="http://schemas.microsoft.com/office/drawing/2014/main" id="{65A7B0FD-2FA0-4875-A749-8E495FDDD4C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48819" t="62796" r="43503" b="16532"/>
          <a:stretch>
            <a:fillRect/>
          </a:stretch>
        </xdr:blipFill>
        <xdr:spPr bwMode="auto">
          <a:xfrm>
            <a:off x="1547664" y="3068960"/>
            <a:ext cx="936104" cy="151216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286072</xdr:colOff>
      <xdr:row>13</xdr:row>
      <xdr:rowOff>37688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D8D1AAA5-6868-40ED-A66F-B9C591059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380" t="12422" r="65968" b="57063"/>
        <a:stretch>
          <a:fillRect/>
        </a:stretch>
      </xdr:blipFill>
      <xdr:spPr bwMode="auto">
        <a:xfrm>
          <a:off x="792480" y="182880"/>
          <a:ext cx="4248472" cy="2232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286072</xdr:colOff>
      <xdr:row>13</xdr:row>
      <xdr:rowOff>37688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AAFA308E-F12D-4CD3-8E3B-F08E4E7BD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380" t="12422" r="65968" b="57063"/>
        <a:stretch>
          <a:fillRect/>
        </a:stretch>
      </xdr:blipFill>
      <xdr:spPr bwMode="auto">
        <a:xfrm>
          <a:off x="5547360" y="182880"/>
          <a:ext cx="4248472" cy="2232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6</xdr:col>
      <xdr:colOff>141752</xdr:colOff>
      <xdr:row>17</xdr:row>
      <xdr:rowOff>1860</xdr:rowOff>
    </xdr:to>
    <xdr:grpSp>
      <xdr:nvGrpSpPr>
        <xdr:cNvPr id="2" name="7 Grupo">
          <a:extLst>
            <a:ext uri="{FF2B5EF4-FFF2-40B4-BE49-F238E27FC236}">
              <a16:creationId xmlns:a16="http://schemas.microsoft.com/office/drawing/2014/main" id="{48220BE8-EB49-4313-831C-5CF8ADA78820}"/>
            </a:ext>
          </a:extLst>
        </xdr:cNvPr>
        <xdr:cNvGrpSpPr/>
      </xdr:nvGrpSpPr>
      <xdr:grpSpPr>
        <a:xfrm>
          <a:off x="2438400" y="0"/>
          <a:ext cx="1360952" cy="3240360"/>
          <a:chOff x="971600" y="980728"/>
          <a:chExt cx="1512168" cy="36004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607E810D-6E4F-4835-9B3E-2B51EFD1B9B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l="16828" t="57703" r="78447" b="13751"/>
          <a:stretch>
            <a:fillRect/>
          </a:stretch>
        </xdr:blipFill>
        <xdr:spPr bwMode="auto">
          <a:xfrm>
            <a:off x="971600" y="980728"/>
            <a:ext cx="576064" cy="20882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">
            <a:extLst>
              <a:ext uri="{FF2B5EF4-FFF2-40B4-BE49-F238E27FC236}">
                <a16:creationId xmlns:a16="http://schemas.microsoft.com/office/drawing/2014/main" id="{83DBC76D-E0C6-45A3-B5A6-02D141C2BBF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l="48722" t="57703" r="43600" b="13751"/>
          <a:stretch>
            <a:fillRect/>
          </a:stretch>
        </xdr:blipFill>
        <xdr:spPr bwMode="auto">
          <a:xfrm>
            <a:off x="1547664" y="980728"/>
            <a:ext cx="936104" cy="20882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3">
            <a:extLst>
              <a:ext uri="{FF2B5EF4-FFF2-40B4-BE49-F238E27FC236}">
                <a16:creationId xmlns:a16="http://schemas.microsoft.com/office/drawing/2014/main" id="{CB0C474D-7321-4A8F-8E31-5C99206C6AC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16926" t="62796" r="78349" b="16532"/>
          <a:stretch>
            <a:fillRect/>
          </a:stretch>
        </xdr:blipFill>
        <xdr:spPr bwMode="auto">
          <a:xfrm>
            <a:off x="971600" y="3068960"/>
            <a:ext cx="576064" cy="151216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3">
            <a:extLst>
              <a:ext uri="{FF2B5EF4-FFF2-40B4-BE49-F238E27FC236}">
                <a16:creationId xmlns:a16="http://schemas.microsoft.com/office/drawing/2014/main" id="{6DF67556-8032-4E47-A427-2666D0EC90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48819" t="62796" r="43503" b="16532"/>
          <a:stretch>
            <a:fillRect/>
          </a:stretch>
        </xdr:blipFill>
        <xdr:spPr bwMode="auto">
          <a:xfrm>
            <a:off x="1547664" y="3068960"/>
            <a:ext cx="936104" cy="151216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F22" sqref="F22"/>
    </sheetView>
  </sheetViews>
  <sheetFormatPr defaultColWidth="11.42578125" defaultRowHeight="15" x14ac:dyDescent="0.25"/>
  <sheetData>
    <row r="1" spans="2:15" x14ac:dyDescent="0.25">
      <c r="B1" t="s">
        <v>0</v>
      </c>
    </row>
    <row r="3" spans="2:15" x14ac:dyDescent="0.25">
      <c r="B3" t="s">
        <v>1</v>
      </c>
    </row>
    <row r="5" spans="2:15" x14ac:dyDescent="0.25">
      <c r="B5" s="10" t="s">
        <v>2</v>
      </c>
      <c r="C5" s="10"/>
      <c r="D5" s="10" t="s">
        <v>3</v>
      </c>
      <c r="E5" s="10"/>
      <c r="F5" s="10" t="s">
        <v>4</v>
      </c>
      <c r="G5" s="10"/>
    </row>
    <row r="6" spans="2:15" x14ac:dyDescent="0.25">
      <c r="B6" s="1" t="s">
        <v>5</v>
      </c>
      <c r="C6" s="1" t="s">
        <v>6</v>
      </c>
      <c r="D6" s="1" t="s">
        <v>7</v>
      </c>
      <c r="E6" s="1" t="s">
        <v>8</v>
      </c>
      <c r="F6" s="1" t="s">
        <v>5</v>
      </c>
      <c r="G6" s="1" t="s">
        <v>8</v>
      </c>
      <c r="L6" t="s">
        <v>43</v>
      </c>
      <c r="M6">
        <v>20647487</v>
      </c>
      <c r="O6">
        <v>5.0350000000000001</v>
      </c>
    </row>
    <row r="7" spans="2:15" x14ac:dyDescent="0.25">
      <c r="B7" s="2">
        <v>43983</v>
      </c>
      <c r="C7">
        <v>34699</v>
      </c>
      <c r="D7" s="2">
        <v>44348</v>
      </c>
      <c r="E7">
        <v>23421</v>
      </c>
      <c r="F7" s="2">
        <v>49249</v>
      </c>
      <c r="G7">
        <v>19832</v>
      </c>
      <c r="L7" t="s">
        <v>58</v>
      </c>
      <c r="M7">
        <v>15400923</v>
      </c>
      <c r="O7">
        <v>6.577</v>
      </c>
    </row>
    <row r="8" spans="2:15" x14ac:dyDescent="0.25">
      <c r="B8" s="2">
        <v>44348</v>
      </c>
      <c r="C8">
        <v>43608</v>
      </c>
      <c r="D8" s="2">
        <v>45627</v>
      </c>
      <c r="E8">
        <v>27322</v>
      </c>
      <c r="F8" s="2">
        <v>49980</v>
      </c>
      <c r="G8">
        <v>18059</v>
      </c>
      <c r="L8" s="6" t="s">
        <v>59</v>
      </c>
      <c r="M8" s="6">
        <v>9428895</v>
      </c>
      <c r="N8" s="6"/>
      <c r="O8" s="6">
        <v>10.068</v>
      </c>
    </row>
    <row r="9" spans="2:15" x14ac:dyDescent="0.25">
      <c r="B9" s="2">
        <v>45627</v>
      </c>
      <c r="C9">
        <v>38914</v>
      </c>
      <c r="D9" s="2">
        <v>46082</v>
      </c>
      <c r="E9">
        <v>26461</v>
      </c>
      <c r="F9" s="2">
        <v>50710</v>
      </c>
      <c r="G9">
        <v>17286</v>
      </c>
    </row>
    <row r="10" spans="2:15" x14ac:dyDescent="0.25">
      <c r="B10" s="2">
        <v>46082</v>
      </c>
      <c r="C10">
        <v>39543</v>
      </c>
      <c r="D10" s="2">
        <v>47239</v>
      </c>
      <c r="E10">
        <v>20459</v>
      </c>
      <c r="F10" s="2">
        <v>52171</v>
      </c>
      <c r="G10">
        <v>14068</v>
      </c>
      <c r="I10" t="s">
        <v>13</v>
      </c>
    </row>
    <row r="11" spans="2:15" x14ac:dyDescent="0.25">
      <c r="B11" s="2">
        <v>46539</v>
      </c>
      <c r="C11">
        <v>45340</v>
      </c>
      <c r="D11" s="2">
        <v>47969</v>
      </c>
      <c r="E11">
        <v>50706</v>
      </c>
      <c r="F11" s="2">
        <v>53997</v>
      </c>
      <c r="G11">
        <v>16636</v>
      </c>
      <c r="I11" t="s">
        <v>12</v>
      </c>
    </row>
    <row r="13" spans="2:15" x14ac:dyDescent="0.25">
      <c r="B13" t="s">
        <v>9</v>
      </c>
    </row>
    <row r="15" spans="2:15" x14ac:dyDescent="0.25">
      <c r="B15" t="s">
        <v>10</v>
      </c>
    </row>
    <row r="17" spans="1:17" x14ac:dyDescent="0.25">
      <c r="B17" t="s">
        <v>11</v>
      </c>
    </row>
    <row r="18" spans="1:17" x14ac:dyDescent="0.25">
      <c r="B18" t="s">
        <v>31</v>
      </c>
    </row>
    <row r="20" spans="1:17" x14ac:dyDescent="0.25">
      <c r="C20" t="s">
        <v>46</v>
      </c>
      <c r="D20" t="s">
        <v>47</v>
      </c>
      <c r="E20" t="s">
        <v>42</v>
      </c>
      <c r="F20" t="s">
        <v>48</v>
      </c>
      <c r="G20" t="s">
        <v>49</v>
      </c>
      <c r="H20" t="s">
        <v>50</v>
      </c>
      <c r="I20" t="s">
        <v>51</v>
      </c>
      <c r="J20" t="s">
        <v>52</v>
      </c>
      <c r="K20" t="s">
        <v>53</v>
      </c>
      <c r="L20" t="s">
        <v>54</v>
      </c>
      <c r="M20" t="s">
        <v>55</v>
      </c>
      <c r="N20" t="s">
        <v>66</v>
      </c>
      <c r="O20" t="s">
        <v>56</v>
      </c>
    </row>
    <row r="21" spans="1:17" x14ac:dyDescent="0.25">
      <c r="A21" t="s">
        <v>43</v>
      </c>
      <c r="D21" s="5">
        <f>B21</f>
        <v>0</v>
      </c>
      <c r="E21" s="8">
        <v>6.9900000000000004E-2</v>
      </c>
      <c r="F21">
        <v>102.8044</v>
      </c>
      <c r="G21">
        <f>F21*C21</f>
        <v>0</v>
      </c>
      <c r="H21" s="8">
        <v>0.08</v>
      </c>
      <c r="I21">
        <v>101.3955</v>
      </c>
      <c r="J21">
        <v>104.2376</v>
      </c>
      <c r="K21" s="9">
        <f>I21/F21-1</f>
        <v>-1.3704666337238547E-2</v>
      </c>
      <c r="L21" s="9">
        <f>J21/F21-1</f>
        <v>1.3941037543140133E-2</v>
      </c>
      <c r="M21">
        <v>2.6930000000000001</v>
      </c>
      <c r="N21">
        <f>G21</f>
        <v>0</v>
      </c>
      <c r="O21" s="7" t="e">
        <f>G21/$P$21</f>
        <v>#DIV/0!</v>
      </c>
      <c r="P21">
        <f>SUM(N21:N25)</f>
        <v>0</v>
      </c>
      <c r="Q21" t="e">
        <f>SUMPRODUCT(C21:C25,M21:M25)/SUM(C21:C25)</f>
        <v>#DIV/0!</v>
      </c>
    </row>
    <row r="22" spans="1:17" x14ac:dyDescent="0.25">
      <c r="D22" s="5">
        <f>B22</f>
        <v>0</v>
      </c>
      <c r="E22" s="8">
        <v>7.0099999999999996E-2</v>
      </c>
      <c r="F22">
        <v>98.174999999999997</v>
      </c>
      <c r="G22">
        <f>F22*C22</f>
        <v>0</v>
      </c>
      <c r="H22" s="8">
        <v>6.5000000000000002E-2</v>
      </c>
      <c r="I22">
        <v>96.435299999999998</v>
      </c>
      <c r="J22">
        <v>99.952699999999993</v>
      </c>
      <c r="K22" s="9">
        <f t="shared" ref="K22:K35" si="0">I22/F22-1</f>
        <v>-1.7720397249809006E-2</v>
      </c>
      <c r="L22" s="9">
        <f t="shared" ref="L22:L35" si="1">J22/F22-1</f>
        <v>1.8107461166284589E-2</v>
      </c>
      <c r="M22">
        <v>3.5034999999999998</v>
      </c>
      <c r="N22">
        <f t="shared" ref="N22:N35" si="2">G22</f>
        <v>0</v>
      </c>
      <c r="O22" s="7" t="e">
        <f t="shared" ref="O22:O25" si="3">G22/$P$21</f>
        <v>#DIV/0!</v>
      </c>
    </row>
    <row r="23" spans="1:17" x14ac:dyDescent="0.25">
      <c r="D23" s="5">
        <f>B23</f>
        <v>0</v>
      </c>
      <c r="E23" s="8">
        <v>7.0699999999999999E-2</v>
      </c>
      <c r="F23">
        <v>117.08320000000001</v>
      </c>
      <c r="G23">
        <f>F23*C23</f>
        <v>0</v>
      </c>
      <c r="H23" s="8">
        <v>0.1</v>
      </c>
      <c r="I23">
        <v>113.9104</v>
      </c>
      <c r="J23">
        <v>120.36969999999999</v>
      </c>
      <c r="K23" s="9">
        <f t="shared" si="0"/>
        <v>-2.7098678546537913E-2</v>
      </c>
      <c r="L23" s="9">
        <f t="shared" si="1"/>
        <v>2.8069782855268732E-2</v>
      </c>
      <c r="M23">
        <v>5.3596000000000004</v>
      </c>
      <c r="N23">
        <f t="shared" si="2"/>
        <v>0</v>
      </c>
      <c r="O23" s="7" t="e">
        <f t="shared" si="3"/>
        <v>#DIV/0!</v>
      </c>
    </row>
    <row r="24" spans="1:17" x14ac:dyDescent="0.25">
      <c r="D24" s="5">
        <f>B24</f>
        <v>0</v>
      </c>
      <c r="E24" s="8">
        <v>7.0999999999999994E-2</v>
      </c>
      <c r="F24">
        <v>91.191900000000004</v>
      </c>
      <c r="G24">
        <f>F24*C24</f>
        <v>0</v>
      </c>
      <c r="H24" s="8">
        <v>5.7500000000000002E-2</v>
      </c>
      <c r="I24">
        <v>88.1755</v>
      </c>
      <c r="J24">
        <v>94.336500000000001</v>
      </c>
      <c r="K24" s="9">
        <f t="shared" si="0"/>
        <v>-3.3077499207714745E-2</v>
      </c>
      <c r="L24" s="9">
        <f t="shared" si="1"/>
        <v>3.4483325821701216E-2</v>
      </c>
      <c r="M24">
        <v>6.7149000000000001</v>
      </c>
      <c r="N24">
        <f t="shared" si="2"/>
        <v>0</v>
      </c>
      <c r="O24" s="7" t="e">
        <f t="shared" si="3"/>
        <v>#DIV/0!</v>
      </c>
    </row>
    <row r="25" spans="1:17" x14ac:dyDescent="0.25">
      <c r="D25" s="5">
        <f>B25</f>
        <v>0</v>
      </c>
      <c r="E25" s="8">
        <v>7.17E-2</v>
      </c>
      <c r="F25">
        <v>102.3381</v>
      </c>
      <c r="G25">
        <f>F25*C25</f>
        <v>0</v>
      </c>
      <c r="H25" s="8">
        <v>7.4999999999999997E-2</v>
      </c>
      <c r="I25">
        <v>98.8</v>
      </c>
      <c r="J25">
        <v>106.041</v>
      </c>
      <c r="K25" s="9">
        <f t="shared" si="0"/>
        <v>-3.4572656713384387E-2</v>
      </c>
      <c r="L25" s="9">
        <f t="shared" si="1"/>
        <v>3.6183005156437353E-2</v>
      </c>
      <c r="M25">
        <v>6.9005999999999998</v>
      </c>
      <c r="N25">
        <f t="shared" si="2"/>
        <v>0</v>
      </c>
      <c r="O25" s="7" t="e">
        <f t="shared" si="3"/>
        <v>#DIV/0!</v>
      </c>
    </row>
    <row r="26" spans="1:17" x14ac:dyDescent="0.25">
      <c r="A26" t="s">
        <v>44</v>
      </c>
      <c r="D26" s="5">
        <f>B26</f>
        <v>0</v>
      </c>
      <c r="E26" s="8">
        <f>E22</f>
        <v>7.0099999999999996E-2</v>
      </c>
      <c r="F26">
        <v>98.174999999999997</v>
      </c>
      <c r="G26">
        <f>F26*C26</f>
        <v>0</v>
      </c>
      <c r="H26" s="8">
        <v>6.5000000000000002E-2</v>
      </c>
      <c r="I26">
        <v>96.435299999999998</v>
      </c>
      <c r="J26">
        <v>99.952699999999993</v>
      </c>
      <c r="K26" s="9">
        <f t="shared" si="0"/>
        <v>-1.7720397249809006E-2</v>
      </c>
      <c r="L26" s="9">
        <f t="shared" si="1"/>
        <v>1.8107461166284589E-2</v>
      </c>
      <c r="M26">
        <v>3.5034999999999998</v>
      </c>
      <c r="N26">
        <f t="shared" si="2"/>
        <v>0</v>
      </c>
      <c r="O26" s="7" t="e">
        <f>G26/$P$26</f>
        <v>#DIV/0!</v>
      </c>
      <c r="P26">
        <f>SUM(N26:N30)</f>
        <v>0</v>
      </c>
      <c r="Q26" t="e">
        <f>SUMPRODUCT(C26:C30,M26:M30)/SUM(C26:C30)</f>
        <v>#DIV/0!</v>
      </c>
    </row>
    <row r="27" spans="1:17" x14ac:dyDescent="0.25">
      <c r="D27" s="5">
        <f>B27</f>
        <v>0</v>
      </c>
      <c r="E27" s="8">
        <v>7.0699999999999999E-2</v>
      </c>
      <c r="F27">
        <v>117.08320000000001</v>
      </c>
      <c r="G27">
        <f>F27*C27</f>
        <v>0</v>
      </c>
      <c r="H27" s="8">
        <v>0.1</v>
      </c>
      <c r="I27">
        <v>113.9104</v>
      </c>
      <c r="J27">
        <v>120.36969999999999</v>
      </c>
      <c r="K27" s="9">
        <f t="shared" si="0"/>
        <v>-2.7098678546537913E-2</v>
      </c>
      <c r="L27" s="9">
        <f t="shared" si="1"/>
        <v>2.8069782855268732E-2</v>
      </c>
      <c r="M27">
        <v>5.3596000000000004</v>
      </c>
      <c r="N27">
        <f t="shared" si="2"/>
        <v>0</v>
      </c>
      <c r="O27" s="7" t="e">
        <f t="shared" ref="O27:O30" si="4">G27/$P$26</f>
        <v>#DIV/0!</v>
      </c>
    </row>
    <row r="28" spans="1:17" x14ac:dyDescent="0.25">
      <c r="D28" s="5">
        <f>B28</f>
        <v>0</v>
      </c>
      <c r="E28" s="8">
        <f>E24</f>
        <v>7.0999999999999994E-2</v>
      </c>
      <c r="F28">
        <v>91.191900000000004</v>
      </c>
      <c r="G28">
        <f>F28*C28</f>
        <v>0</v>
      </c>
      <c r="H28" s="8">
        <v>5.7500000000000002E-2</v>
      </c>
      <c r="I28">
        <v>88.1755</v>
      </c>
      <c r="J28">
        <v>94.336500000000001</v>
      </c>
      <c r="K28" s="9">
        <f t="shared" si="0"/>
        <v>-3.3077499207714745E-2</v>
      </c>
      <c r="L28" s="9">
        <f t="shared" si="1"/>
        <v>3.4483325821701216E-2</v>
      </c>
      <c r="M28">
        <v>6.7149000000000001</v>
      </c>
      <c r="N28">
        <f t="shared" si="2"/>
        <v>0</v>
      </c>
      <c r="O28" s="7" t="e">
        <f t="shared" si="4"/>
        <v>#DIV/0!</v>
      </c>
    </row>
    <row r="29" spans="1:17" x14ac:dyDescent="0.25">
      <c r="D29" s="5">
        <f>B29</f>
        <v>0</v>
      </c>
      <c r="E29" s="8">
        <v>7.2499999999999995E-2</v>
      </c>
      <c r="F29">
        <v>109.93519999999999</v>
      </c>
      <c r="G29">
        <f>F29*C29</f>
        <v>0</v>
      </c>
      <c r="H29" s="8">
        <v>8.5000000000000006E-2</v>
      </c>
      <c r="I29">
        <v>105.8032</v>
      </c>
      <c r="J29">
        <v>114.2861</v>
      </c>
      <c r="K29" s="9">
        <f t="shared" si="0"/>
        <v>-3.7585777803651577E-2</v>
      </c>
      <c r="L29" s="9">
        <f t="shared" si="1"/>
        <v>3.9576950785553677E-2</v>
      </c>
      <c r="M29">
        <v>7.4668000000000001</v>
      </c>
      <c r="N29">
        <f t="shared" si="2"/>
        <v>0</v>
      </c>
      <c r="O29" s="7" t="e">
        <f t="shared" si="4"/>
        <v>#DIV/0!</v>
      </c>
    </row>
    <row r="30" spans="1:17" x14ac:dyDescent="0.25">
      <c r="D30" s="5">
        <f>B30</f>
        <v>0</v>
      </c>
      <c r="E30" s="8">
        <v>7.3599999999999999E-2</v>
      </c>
      <c r="F30">
        <v>103.374</v>
      </c>
      <c r="G30">
        <f>F30*C30</f>
        <v>0</v>
      </c>
      <c r="H30" s="8">
        <v>7.7499999999999999E-2</v>
      </c>
      <c r="I30">
        <v>99.063800000000001</v>
      </c>
      <c r="J30">
        <v>107.94459999999999</v>
      </c>
      <c r="K30" s="9">
        <f t="shared" si="0"/>
        <v>-4.1695203823011506E-2</v>
      </c>
      <c r="L30" s="9">
        <f t="shared" si="1"/>
        <v>4.4214212471221037E-2</v>
      </c>
      <c r="M30">
        <v>8.32</v>
      </c>
      <c r="N30">
        <f t="shared" si="2"/>
        <v>0</v>
      </c>
      <c r="O30" s="7" t="e">
        <f t="shared" si="4"/>
        <v>#DIV/0!</v>
      </c>
    </row>
    <row r="31" spans="1:17" x14ac:dyDescent="0.25">
      <c r="A31" t="s">
        <v>45</v>
      </c>
      <c r="D31" s="5">
        <f>B31</f>
        <v>0</v>
      </c>
      <c r="E31" s="8">
        <v>7.4300000000000005E-2</v>
      </c>
      <c r="F31">
        <v>103.10290000000001</v>
      </c>
      <c r="G31">
        <f>F31*C31</f>
        <v>0</v>
      </c>
      <c r="H31" s="8">
        <v>7.7499999999999999E-2</v>
      </c>
      <c r="I31">
        <v>98.299199999999999</v>
      </c>
      <c r="J31">
        <v>108.25060000000001</v>
      </c>
      <c r="K31" s="9">
        <f t="shared" si="0"/>
        <v>-4.659131799396532E-2</v>
      </c>
      <c r="L31" s="9">
        <f t="shared" si="1"/>
        <v>4.9927790585909904E-2</v>
      </c>
      <c r="M31">
        <v>9.3443000000000005</v>
      </c>
      <c r="N31">
        <f t="shared" si="2"/>
        <v>0</v>
      </c>
      <c r="O31" s="7" t="e">
        <f>G31/$P$31</f>
        <v>#DIV/0!</v>
      </c>
      <c r="P31">
        <f>SUM(N31:N35)</f>
        <v>0</v>
      </c>
      <c r="Q31" t="e">
        <f>SUMPRODUCT(C31:C35,M31:M35)/SUM(C31:C35)</f>
        <v>#DIV/0!</v>
      </c>
    </row>
    <row r="32" spans="1:17" x14ac:dyDescent="0.25">
      <c r="D32" s="5">
        <f>B32</f>
        <v>0</v>
      </c>
      <c r="E32" s="8">
        <v>7.4800000000000005E-2</v>
      </c>
      <c r="F32">
        <v>125.6758</v>
      </c>
      <c r="G32">
        <f>F32*C32</f>
        <v>0</v>
      </c>
      <c r="H32" s="8">
        <v>0.1</v>
      </c>
      <c r="I32">
        <v>119.8289</v>
      </c>
      <c r="J32">
        <v>131.96039999999999</v>
      </c>
      <c r="K32" s="9">
        <f t="shared" si="0"/>
        <v>-4.6523674406687587E-2</v>
      </c>
      <c r="L32" s="9">
        <f t="shared" si="1"/>
        <v>5.0006445154914481E-2</v>
      </c>
      <c r="M32">
        <v>9.3275000000000006</v>
      </c>
      <c r="N32">
        <f t="shared" si="2"/>
        <v>0</v>
      </c>
      <c r="O32" s="7" t="e">
        <f t="shared" ref="O32:O35" si="5">G32/$P$31</f>
        <v>#DIV/0!</v>
      </c>
    </row>
    <row r="33" spans="4:15" x14ac:dyDescent="0.25">
      <c r="D33" s="5">
        <f>B33</f>
        <v>0</v>
      </c>
      <c r="E33" s="8">
        <v>7.4999999999999997E-2</v>
      </c>
      <c r="F33">
        <v>110.6003</v>
      </c>
      <c r="G33">
        <f>F33*C33</f>
        <v>0</v>
      </c>
      <c r="H33" s="8">
        <v>8.5000000000000006E-2</v>
      </c>
      <c r="I33">
        <v>105.08880000000001</v>
      </c>
      <c r="J33">
        <v>116.56270000000001</v>
      </c>
      <c r="K33" s="9">
        <f t="shared" si="0"/>
        <v>-4.9832595390790102E-2</v>
      </c>
      <c r="L33" s="9">
        <f t="shared" si="1"/>
        <v>5.3909437858667753E-2</v>
      </c>
      <c r="M33">
        <v>10.0336</v>
      </c>
      <c r="N33">
        <f t="shared" si="2"/>
        <v>0</v>
      </c>
      <c r="O33" s="7" t="e">
        <f t="shared" si="5"/>
        <v>#DIV/0!</v>
      </c>
    </row>
    <row r="34" spans="4:15" x14ac:dyDescent="0.25">
      <c r="D34" s="5">
        <f>B34</f>
        <v>0</v>
      </c>
      <c r="E34" s="8">
        <v>7.4999999999999997E-2</v>
      </c>
      <c r="F34">
        <v>102.8171</v>
      </c>
      <c r="G34">
        <f>F34*C34</f>
        <v>0</v>
      </c>
      <c r="H34" s="8">
        <v>7.7499999999999999E-2</v>
      </c>
      <c r="I34">
        <v>97.285700000000006</v>
      </c>
      <c r="J34">
        <v>108.8617</v>
      </c>
      <c r="K34" s="9">
        <f t="shared" si="0"/>
        <v>-5.3798444033142268E-2</v>
      </c>
      <c r="L34" s="9">
        <f t="shared" si="1"/>
        <v>5.8789831652517055E-2</v>
      </c>
      <c r="M34">
        <v>10.891999999999999</v>
      </c>
      <c r="N34">
        <f t="shared" si="2"/>
        <v>0</v>
      </c>
      <c r="O34" s="7" t="e">
        <f t="shared" si="5"/>
        <v>#DIV/0!</v>
      </c>
    </row>
    <row r="35" spans="4:15" x14ac:dyDescent="0.25">
      <c r="D35" s="5">
        <f>B35</f>
        <v>0</v>
      </c>
      <c r="E35" s="8">
        <v>7.5300000000000006E-2</v>
      </c>
      <c r="F35">
        <v>105.5809</v>
      </c>
      <c r="G35">
        <f>F35*C35</f>
        <v>0</v>
      </c>
      <c r="H35" s="8">
        <v>0.08</v>
      </c>
      <c r="I35">
        <v>99.65</v>
      </c>
      <c r="J35">
        <v>112.12050000000001</v>
      </c>
      <c r="K35" s="9">
        <f t="shared" si="0"/>
        <v>-5.6173986014515842E-2</v>
      </c>
      <c r="L35" s="9">
        <f t="shared" si="1"/>
        <v>6.1939233327240162E-2</v>
      </c>
      <c r="M35">
        <v>11.4201</v>
      </c>
      <c r="N35">
        <f t="shared" si="2"/>
        <v>0</v>
      </c>
      <c r="O35" s="7" t="e">
        <f t="shared" si="5"/>
        <v>#DIV/0!</v>
      </c>
    </row>
  </sheetData>
  <mergeCells count="3">
    <mergeCell ref="B5:C5"/>
    <mergeCell ref="D5:E5"/>
    <mergeCell ref="F5:G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18" sqref="C18"/>
    </sheetView>
  </sheetViews>
  <sheetFormatPr defaultRowHeight="15" x14ac:dyDescent="0.25"/>
  <sheetData>
    <row r="1" spans="1:9" x14ac:dyDescent="0.25">
      <c r="A1" t="s">
        <v>43</v>
      </c>
      <c r="B1">
        <v>20647487</v>
      </c>
      <c r="C1">
        <v>5.0350000000000001</v>
      </c>
      <c r="F1">
        <v>523992</v>
      </c>
      <c r="G1">
        <v>519831</v>
      </c>
      <c r="I1">
        <v>543185</v>
      </c>
    </row>
    <row r="2" spans="1:9" x14ac:dyDescent="0.25">
      <c r="A2" t="s">
        <v>58</v>
      </c>
      <c r="B2">
        <v>15400923</v>
      </c>
      <c r="C2">
        <v>6.577</v>
      </c>
      <c r="F2">
        <v>508818</v>
      </c>
      <c r="G2">
        <v>506507</v>
      </c>
      <c r="I2">
        <v>533181</v>
      </c>
    </row>
    <row r="3" spans="1:9" x14ac:dyDescent="0.25">
      <c r="A3" s="6" t="s">
        <v>59</v>
      </c>
      <c r="B3" s="6">
        <v>9428895</v>
      </c>
      <c r="C3" s="6">
        <v>10.068</v>
      </c>
      <c r="D3" t="s">
        <v>60</v>
      </c>
      <c r="F3">
        <v>472293</v>
      </c>
      <c r="G3">
        <v>474691</v>
      </c>
      <c r="I3">
        <v>512091</v>
      </c>
    </row>
    <row r="4" spans="1:9" x14ac:dyDescent="0.25">
      <c r="F4" t="s">
        <v>61</v>
      </c>
      <c r="G4" t="s">
        <v>62</v>
      </c>
      <c r="I4" t="s">
        <v>63</v>
      </c>
    </row>
    <row r="8" spans="1:9" x14ac:dyDescent="0.25">
      <c r="B8" t="s">
        <v>64</v>
      </c>
      <c r="D8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B20"/>
  <sheetViews>
    <sheetView workbookViewId="0">
      <selection activeCell="B18" sqref="B18"/>
    </sheetView>
  </sheetViews>
  <sheetFormatPr defaultColWidth="11.42578125" defaultRowHeight="15" x14ac:dyDescent="0.25"/>
  <sheetData>
    <row r="15" spans="2:2" x14ac:dyDescent="0.25">
      <c r="B15" t="s">
        <v>14</v>
      </c>
    </row>
    <row r="16" spans="2:2" x14ac:dyDescent="0.25">
      <c r="B16" t="s">
        <v>15</v>
      </c>
    </row>
    <row r="17" spans="2:2" x14ac:dyDescent="0.25">
      <c r="B17" t="s">
        <v>16</v>
      </c>
    </row>
    <row r="18" spans="2:2" x14ac:dyDescent="0.25">
      <c r="B18" s="11" t="s">
        <v>67</v>
      </c>
    </row>
    <row r="19" spans="2:2" x14ac:dyDescent="0.25">
      <c r="B19" s="11">
        <f ca="1">TODAY()</f>
        <v>42863</v>
      </c>
    </row>
    <row r="20" spans="2:2" x14ac:dyDescent="0.25">
      <c r="B20" t="e">
        <f ca="1">B19-B18</f>
        <v>#VALUE!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H3" sqref="H3"/>
    </sheetView>
  </sheetViews>
  <sheetFormatPr defaultColWidth="11.42578125" defaultRowHeight="15" x14ac:dyDescent="0.25"/>
  <sheetData>
    <row r="3" spans="2:8" x14ac:dyDescent="0.25">
      <c r="B3" t="s">
        <v>17</v>
      </c>
      <c r="H3" s="4">
        <v>9.9497</v>
      </c>
    </row>
    <row r="5" spans="2:8" x14ac:dyDescent="0.25">
      <c r="B5" t="s">
        <v>18</v>
      </c>
    </row>
    <row r="7" spans="2:8" x14ac:dyDescent="0.25">
      <c r="B7" t="s">
        <v>19</v>
      </c>
    </row>
    <row r="8" spans="2:8" x14ac:dyDescent="0.25">
      <c r="B8" t="s">
        <v>20</v>
      </c>
    </row>
    <row r="9" spans="2:8" x14ac:dyDescent="0.25">
      <c r="B9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4"/>
  <sheetViews>
    <sheetView topLeftCell="A157" workbookViewId="0">
      <selection activeCell="F174" sqref="F174"/>
    </sheetView>
  </sheetViews>
  <sheetFormatPr defaultRowHeight="15" x14ac:dyDescent="0.25"/>
  <sheetData>
    <row r="1" spans="1:1" x14ac:dyDescent="0.25">
      <c r="A1" t="s">
        <v>32</v>
      </c>
    </row>
    <row r="3" spans="1:1" x14ac:dyDescent="0.25">
      <c r="A3" t="s">
        <v>33</v>
      </c>
    </row>
    <row r="5" spans="1:1" x14ac:dyDescent="0.25">
      <c r="A5">
        <v>0.05</v>
      </c>
    </row>
    <row r="6" spans="1:1" x14ac:dyDescent="0.25">
      <c r="A6">
        <v>0.08</v>
      </c>
    </row>
    <row r="7" spans="1:1" x14ac:dyDescent="0.25">
      <c r="A7">
        <v>6.5000000000000002E-2</v>
      </c>
    </row>
    <row r="8" spans="1:1" x14ac:dyDescent="0.25">
      <c r="A8">
        <v>6.5000000000000002E-2</v>
      </c>
    </row>
    <row r="9" spans="1:1" x14ac:dyDescent="0.25">
      <c r="A9">
        <v>0.1</v>
      </c>
    </row>
    <row r="10" spans="1:1" x14ac:dyDescent="0.25">
      <c r="A10">
        <v>5.7500000000000002E-2</v>
      </c>
    </row>
    <row r="11" spans="1:1" x14ac:dyDescent="0.25">
      <c r="A11">
        <v>7.4999999999999997E-2</v>
      </c>
    </row>
    <row r="12" spans="1:1" x14ac:dyDescent="0.25">
      <c r="A12">
        <v>7.7499999999999999E-2</v>
      </c>
    </row>
    <row r="13" spans="1:1" x14ac:dyDescent="0.25">
      <c r="A13">
        <v>6.5000000000000002E-2</v>
      </c>
    </row>
    <row r="14" spans="1:1" x14ac:dyDescent="0.25">
      <c r="A14">
        <v>7.4999999999999997E-2</v>
      </c>
    </row>
    <row r="15" spans="1:1" x14ac:dyDescent="0.25">
      <c r="A15">
        <v>8.5000000000000006E-2</v>
      </c>
    </row>
    <row r="16" spans="1:1" x14ac:dyDescent="0.25">
      <c r="A16">
        <v>8.5000000000000006E-2</v>
      </c>
    </row>
    <row r="17" spans="1:1" x14ac:dyDescent="0.25">
      <c r="A17">
        <v>7.7499999999999999E-2</v>
      </c>
    </row>
    <row r="18" spans="1:1" x14ac:dyDescent="0.25">
      <c r="A18">
        <v>0.1</v>
      </c>
    </row>
    <row r="19" spans="1:1" x14ac:dyDescent="0.25">
      <c r="A19">
        <v>8.5000000000000006E-2</v>
      </c>
    </row>
    <row r="20" spans="1:1" x14ac:dyDescent="0.25">
      <c r="A20">
        <v>7.7499999999999999E-2</v>
      </c>
    </row>
    <row r="21" spans="1:1" x14ac:dyDescent="0.25">
      <c r="A21">
        <v>8.5000000000000006E-2</v>
      </c>
    </row>
    <row r="22" spans="1:1" x14ac:dyDescent="0.25">
      <c r="A22">
        <v>0.08</v>
      </c>
    </row>
    <row r="23" spans="1:1" x14ac:dyDescent="0.25">
      <c r="A23">
        <v>5.7500000000000002E-2</v>
      </c>
    </row>
    <row r="24" spans="1:1" x14ac:dyDescent="0.25">
      <c r="A24">
        <v>7.7499999999999999E-2</v>
      </c>
    </row>
    <row r="27" spans="1:1" x14ac:dyDescent="0.25">
      <c r="A27" t="s">
        <v>34</v>
      </c>
    </row>
    <row r="29" spans="1:1" x14ac:dyDescent="0.25">
      <c r="A29">
        <v>43810</v>
      </c>
    </row>
    <row r="30" spans="1:1" x14ac:dyDescent="0.25">
      <c r="A30">
        <v>43993</v>
      </c>
    </row>
    <row r="31" spans="1:1" x14ac:dyDescent="0.25">
      <c r="A31">
        <v>44357</v>
      </c>
    </row>
    <row r="32" spans="1:1" x14ac:dyDescent="0.25">
      <c r="A32">
        <v>44721</v>
      </c>
    </row>
    <row r="33" spans="1:1" x14ac:dyDescent="0.25">
      <c r="A33">
        <v>45631</v>
      </c>
    </row>
    <row r="34" spans="1:1" x14ac:dyDescent="0.25">
      <c r="A34">
        <v>46086</v>
      </c>
    </row>
    <row r="35" spans="1:1" x14ac:dyDescent="0.25">
      <c r="A35">
        <v>46541</v>
      </c>
    </row>
    <row r="36" spans="1:1" x14ac:dyDescent="0.25">
      <c r="A36">
        <v>47269</v>
      </c>
    </row>
    <row r="37" spans="1:1" x14ac:dyDescent="0.25">
      <c r="A37">
        <v>44357</v>
      </c>
    </row>
    <row r="38" spans="1:1" x14ac:dyDescent="0.25">
      <c r="A38">
        <v>46541</v>
      </c>
    </row>
    <row r="39" spans="1:1" x14ac:dyDescent="0.25">
      <c r="A39">
        <v>47997</v>
      </c>
    </row>
    <row r="40" spans="1:1" x14ac:dyDescent="0.25">
      <c r="A40">
        <v>50727</v>
      </c>
    </row>
    <row r="41" spans="1:1" x14ac:dyDescent="0.25">
      <c r="A41">
        <v>49271</v>
      </c>
    </row>
    <row r="42" spans="1:1" x14ac:dyDescent="0.25">
      <c r="A42">
        <v>49999</v>
      </c>
    </row>
    <row r="43" spans="1:1" x14ac:dyDescent="0.25">
      <c r="A43">
        <v>50727</v>
      </c>
    </row>
    <row r="44" spans="1:1" x14ac:dyDescent="0.25">
      <c r="A44">
        <v>52183</v>
      </c>
    </row>
    <row r="45" spans="1:1" x14ac:dyDescent="0.25">
      <c r="A45">
        <v>43447</v>
      </c>
    </row>
    <row r="46" spans="1:1" x14ac:dyDescent="0.25">
      <c r="A46">
        <v>45267</v>
      </c>
    </row>
    <row r="47" spans="1:1" x14ac:dyDescent="0.25">
      <c r="A47">
        <v>46086</v>
      </c>
    </row>
    <row r="48" spans="1:1" x14ac:dyDescent="0.25">
      <c r="A48">
        <v>52183</v>
      </c>
    </row>
    <row r="51" spans="1:1" x14ac:dyDescent="0.25">
      <c r="A51" t="s">
        <v>35</v>
      </c>
    </row>
    <row r="53" spans="1:1" x14ac:dyDescent="0.25">
      <c r="A53">
        <v>737770</v>
      </c>
    </row>
    <row r="54" spans="1:1" x14ac:dyDescent="0.25">
      <c r="A54">
        <v>737953</v>
      </c>
    </row>
    <row r="55" spans="1:1" x14ac:dyDescent="0.25">
      <c r="A55">
        <v>738317</v>
      </c>
    </row>
    <row r="56" spans="1:1" x14ac:dyDescent="0.25">
      <c r="A56">
        <v>738681</v>
      </c>
    </row>
    <row r="57" spans="1:1" x14ac:dyDescent="0.25">
      <c r="A57">
        <v>739591</v>
      </c>
    </row>
    <row r="58" spans="1:1" x14ac:dyDescent="0.25">
      <c r="A58">
        <v>740046</v>
      </c>
    </row>
    <row r="59" spans="1:1" x14ac:dyDescent="0.25">
      <c r="A59">
        <v>740501</v>
      </c>
    </row>
    <row r="60" spans="1:1" x14ac:dyDescent="0.25">
      <c r="A60">
        <v>741229</v>
      </c>
    </row>
    <row r="61" spans="1:1" x14ac:dyDescent="0.25">
      <c r="A61">
        <v>738317</v>
      </c>
    </row>
    <row r="62" spans="1:1" x14ac:dyDescent="0.25">
      <c r="A62">
        <v>740501</v>
      </c>
    </row>
    <row r="63" spans="1:1" x14ac:dyDescent="0.25">
      <c r="A63">
        <v>741957</v>
      </c>
    </row>
    <row r="64" spans="1:1" x14ac:dyDescent="0.25">
      <c r="A64">
        <v>744687</v>
      </c>
    </row>
    <row r="65" spans="1:1" x14ac:dyDescent="0.25">
      <c r="A65">
        <v>743231</v>
      </c>
    </row>
    <row r="66" spans="1:1" x14ac:dyDescent="0.25">
      <c r="A66">
        <v>743959</v>
      </c>
    </row>
    <row r="67" spans="1:1" x14ac:dyDescent="0.25">
      <c r="A67">
        <v>744687</v>
      </c>
    </row>
    <row r="68" spans="1:1" x14ac:dyDescent="0.25">
      <c r="A68">
        <v>746143</v>
      </c>
    </row>
    <row r="69" spans="1:1" x14ac:dyDescent="0.25">
      <c r="A69">
        <v>737407</v>
      </c>
    </row>
    <row r="70" spans="1:1" x14ac:dyDescent="0.25">
      <c r="A70">
        <v>739227</v>
      </c>
    </row>
    <row r="71" spans="1:1" x14ac:dyDescent="0.25">
      <c r="A71">
        <v>740046</v>
      </c>
    </row>
    <row r="72" spans="1:1" x14ac:dyDescent="0.25">
      <c r="A72">
        <v>746143</v>
      </c>
    </row>
    <row r="75" spans="1:1" x14ac:dyDescent="0.25">
      <c r="A75" t="s">
        <v>36</v>
      </c>
    </row>
    <row r="77" spans="1:1" x14ac:dyDescent="0.25">
      <c r="A77">
        <v>6.7799999999999999E-2</v>
      </c>
    </row>
    <row r="78" spans="1:1" x14ac:dyDescent="0.25">
      <c r="A78">
        <v>6.8599999999999994E-2</v>
      </c>
    </row>
    <row r="79" spans="1:1" x14ac:dyDescent="0.25">
      <c r="A79">
        <v>6.9000000000000006E-2</v>
      </c>
    </row>
    <row r="80" spans="1:1" x14ac:dyDescent="0.25">
      <c r="A80">
        <v>6.9199999999999998E-2</v>
      </c>
    </row>
    <row r="81" spans="1:1" x14ac:dyDescent="0.25">
      <c r="A81">
        <v>6.9900000000000004E-2</v>
      </c>
    </row>
    <row r="82" spans="1:1" x14ac:dyDescent="0.25">
      <c r="A82">
        <v>7.0099999999999996E-2</v>
      </c>
    </row>
    <row r="83" spans="1:1" x14ac:dyDescent="0.25">
      <c r="A83">
        <v>7.0900000000000005E-2</v>
      </c>
    </row>
    <row r="84" spans="1:1" x14ac:dyDescent="0.25">
      <c r="A84">
        <v>7.1999999999999995E-2</v>
      </c>
    </row>
    <row r="85" spans="1:1" x14ac:dyDescent="0.25">
      <c r="A85">
        <v>6.9000000000000006E-2</v>
      </c>
    </row>
    <row r="86" spans="1:1" x14ac:dyDescent="0.25">
      <c r="A86">
        <v>7.0900000000000005E-2</v>
      </c>
    </row>
    <row r="87" spans="1:1" x14ac:dyDescent="0.25">
      <c r="A87">
        <v>7.2800000000000004E-2</v>
      </c>
    </row>
    <row r="88" spans="1:1" x14ac:dyDescent="0.25">
      <c r="A88">
        <v>7.4399999999999994E-2</v>
      </c>
    </row>
    <row r="89" spans="1:1" x14ac:dyDescent="0.25">
      <c r="A89">
        <v>7.3700000000000002E-2</v>
      </c>
    </row>
    <row r="90" spans="1:1" x14ac:dyDescent="0.25">
      <c r="A90">
        <v>7.4300000000000005E-2</v>
      </c>
    </row>
    <row r="91" spans="1:1" x14ac:dyDescent="0.25">
      <c r="A91">
        <v>7.4200000000000002E-2</v>
      </c>
    </row>
    <row r="92" spans="1:1" x14ac:dyDescent="0.25">
      <c r="A92">
        <v>7.4399999999999994E-2</v>
      </c>
    </row>
    <row r="93" spans="1:1" x14ac:dyDescent="0.25">
      <c r="A93">
        <v>6.6799999999999998E-2</v>
      </c>
    </row>
    <row r="94" spans="1:1" x14ac:dyDescent="0.25">
      <c r="A94">
        <v>6.9400000000000003E-2</v>
      </c>
    </row>
    <row r="95" spans="1:1" x14ac:dyDescent="0.25">
      <c r="A95">
        <v>7.0099999999999996E-2</v>
      </c>
    </row>
    <row r="96" spans="1:1" x14ac:dyDescent="0.25">
      <c r="A96">
        <v>7.4399999999999994E-2</v>
      </c>
    </row>
    <row r="99" spans="1:1" x14ac:dyDescent="0.25">
      <c r="A99" t="s">
        <v>37</v>
      </c>
    </row>
    <row r="101" spans="1:1" x14ac:dyDescent="0.25">
      <c r="A101">
        <v>95.667900000000003</v>
      </c>
    </row>
    <row r="102" spans="1:1" x14ac:dyDescent="0.25">
      <c r="A102">
        <v>103.208</v>
      </c>
    </row>
    <row r="103" spans="1:1" x14ac:dyDescent="0.25">
      <c r="A103">
        <v>98.551100000000005</v>
      </c>
    </row>
    <row r="104" spans="1:1" x14ac:dyDescent="0.25">
      <c r="A104">
        <v>98.180700000000002</v>
      </c>
    </row>
    <row r="105" spans="1:1" x14ac:dyDescent="0.25">
      <c r="A105">
        <v>117.6384</v>
      </c>
    </row>
    <row r="106" spans="1:1" x14ac:dyDescent="0.25">
      <c r="A106">
        <v>91.735100000000003</v>
      </c>
    </row>
    <row r="107" spans="1:1" x14ac:dyDescent="0.25">
      <c r="A107">
        <v>102.92189999999999</v>
      </c>
    </row>
    <row r="108" spans="1:1" x14ac:dyDescent="0.25">
      <c r="A108">
        <v>104.3933</v>
      </c>
    </row>
    <row r="109" spans="1:1" x14ac:dyDescent="0.25">
      <c r="A109">
        <v>98.551100000000005</v>
      </c>
    </row>
    <row r="110" spans="1:1" x14ac:dyDescent="0.25">
      <c r="A110">
        <v>102.92189999999999</v>
      </c>
    </row>
    <row r="111" spans="1:1" x14ac:dyDescent="0.25">
      <c r="A111">
        <v>110.6546</v>
      </c>
    </row>
    <row r="112" spans="1:1" x14ac:dyDescent="0.25">
      <c r="A112">
        <v>111.2983</v>
      </c>
    </row>
    <row r="113" spans="1:1" x14ac:dyDescent="0.25">
      <c r="A113">
        <v>103.7038</v>
      </c>
    </row>
    <row r="114" spans="1:1" x14ac:dyDescent="0.25">
      <c r="A114">
        <v>126.31570000000001</v>
      </c>
    </row>
    <row r="115" spans="1:1" x14ac:dyDescent="0.25">
      <c r="A115">
        <v>111.5303</v>
      </c>
    </row>
    <row r="116" spans="1:1" x14ac:dyDescent="0.25">
      <c r="A116">
        <v>103.51260000000001</v>
      </c>
    </row>
    <row r="117" spans="1:1" x14ac:dyDescent="0.25">
      <c r="A117">
        <v>102.86799999999999</v>
      </c>
    </row>
    <row r="118" spans="1:1" x14ac:dyDescent="0.25">
      <c r="A118">
        <v>105.5789</v>
      </c>
    </row>
    <row r="119" spans="1:1" x14ac:dyDescent="0.25">
      <c r="A119">
        <v>91.735100000000003</v>
      </c>
    </row>
    <row r="120" spans="1:1" x14ac:dyDescent="0.25">
      <c r="A120">
        <v>103.51260000000001</v>
      </c>
    </row>
    <row r="123" spans="1:1" x14ac:dyDescent="0.25">
      <c r="A123" t="s">
        <v>38</v>
      </c>
    </row>
    <row r="125" spans="1:1" x14ac:dyDescent="0.25">
      <c r="A125">
        <v>94.494600000000005</v>
      </c>
    </row>
    <row r="126" spans="1:1" x14ac:dyDescent="0.25">
      <c r="A126">
        <v>101.77719999999999</v>
      </c>
    </row>
    <row r="127" spans="1:1" x14ac:dyDescent="0.25">
      <c r="A127">
        <v>96.790300000000002</v>
      </c>
    </row>
    <row r="128" spans="1:1" x14ac:dyDescent="0.25">
      <c r="A128">
        <v>96.080699999999993</v>
      </c>
    </row>
    <row r="129" spans="1:1" x14ac:dyDescent="0.25">
      <c r="A129">
        <v>114.4401</v>
      </c>
    </row>
    <row r="130" spans="1:1" x14ac:dyDescent="0.25">
      <c r="A130">
        <v>88.691299999999998</v>
      </c>
    </row>
    <row r="131" spans="1:1" x14ac:dyDescent="0.25">
      <c r="A131">
        <v>99.353899999999996</v>
      </c>
    </row>
    <row r="132" spans="1:1" x14ac:dyDescent="0.25">
      <c r="A132">
        <v>100.3741</v>
      </c>
    </row>
    <row r="133" spans="1:1" x14ac:dyDescent="0.25">
      <c r="A133">
        <v>96.790300000000002</v>
      </c>
    </row>
    <row r="134" spans="1:1" x14ac:dyDescent="0.25">
      <c r="A134">
        <v>99.353899999999996</v>
      </c>
    </row>
    <row r="135" spans="1:1" x14ac:dyDescent="0.25">
      <c r="A135">
        <v>106.09699999999999</v>
      </c>
    </row>
    <row r="136" spans="1:1" x14ac:dyDescent="0.25">
      <c r="A136">
        <v>105.72799999999999</v>
      </c>
    </row>
    <row r="137" spans="1:1" x14ac:dyDescent="0.25">
      <c r="A137">
        <v>98.850200000000001</v>
      </c>
    </row>
    <row r="138" spans="1:1" x14ac:dyDescent="0.25">
      <c r="A138">
        <v>120.41589999999999</v>
      </c>
    </row>
    <row r="139" spans="1:1" x14ac:dyDescent="0.25">
      <c r="A139">
        <v>105.9426</v>
      </c>
    </row>
    <row r="140" spans="1:1" x14ac:dyDescent="0.25">
      <c r="A140">
        <v>97.918899999999994</v>
      </c>
    </row>
    <row r="141" spans="1:1" x14ac:dyDescent="0.25">
      <c r="A141">
        <v>102.0633</v>
      </c>
    </row>
    <row r="142" spans="1:1" x14ac:dyDescent="0.25">
      <c r="A142">
        <v>102.89149999999999</v>
      </c>
    </row>
    <row r="143" spans="1:1" x14ac:dyDescent="0.25">
      <c r="A143">
        <v>88.691299999999998</v>
      </c>
    </row>
    <row r="144" spans="1:1" x14ac:dyDescent="0.25">
      <c r="A144">
        <v>97.918899999999994</v>
      </c>
    </row>
    <row r="147" spans="1:1" x14ac:dyDescent="0.25">
      <c r="A147" t="s">
        <v>39</v>
      </c>
    </row>
    <row r="149" spans="1:1" x14ac:dyDescent="0.25">
      <c r="A149">
        <v>96.859099999999998</v>
      </c>
    </row>
    <row r="150" spans="1:1" x14ac:dyDescent="0.25">
      <c r="A150">
        <v>104.66379999999999</v>
      </c>
    </row>
    <row r="151" spans="1:1" x14ac:dyDescent="0.25">
      <c r="A151">
        <v>100.3507</v>
      </c>
    </row>
    <row r="152" spans="1:1" x14ac:dyDescent="0.25">
      <c r="A152">
        <v>100.3364</v>
      </c>
    </row>
    <row r="153" spans="1:1" x14ac:dyDescent="0.25">
      <c r="A153">
        <v>120.95180000000001</v>
      </c>
    </row>
    <row r="154" spans="1:1" x14ac:dyDescent="0.25">
      <c r="A154">
        <v>94.908799999999999</v>
      </c>
    </row>
    <row r="155" spans="1:1" x14ac:dyDescent="0.25">
      <c r="A155">
        <v>106.6562</v>
      </c>
    </row>
    <row r="156" spans="1:1" x14ac:dyDescent="0.25">
      <c r="A156">
        <v>108.6288</v>
      </c>
    </row>
    <row r="157" spans="1:1" x14ac:dyDescent="0.25">
      <c r="A157">
        <v>100.3507</v>
      </c>
    </row>
    <row r="158" spans="1:1" x14ac:dyDescent="0.25">
      <c r="A158">
        <v>106.6562</v>
      </c>
    </row>
    <row r="159" spans="1:1" x14ac:dyDescent="0.25">
      <c r="A159">
        <v>115.4862</v>
      </c>
    </row>
    <row r="160" spans="1:1" x14ac:dyDescent="0.25">
      <c r="A160">
        <v>117.32599999999999</v>
      </c>
    </row>
    <row r="161" spans="1:1" x14ac:dyDescent="0.25">
      <c r="A161">
        <v>108.90649999999999</v>
      </c>
    </row>
    <row r="162" spans="1:1" x14ac:dyDescent="0.25">
      <c r="A162">
        <v>132.65860000000001</v>
      </c>
    </row>
    <row r="163" spans="1:1" x14ac:dyDescent="0.25">
      <c r="A163">
        <v>117.5772</v>
      </c>
    </row>
    <row r="164" spans="1:1" x14ac:dyDescent="0.25">
      <c r="A164">
        <v>109.6268</v>
      </c>
    </row>
    <row r="165" spans="1:1" x14ac:dyDescent="0.25">
      <c r="A165">
        <v>103.68129999999999</v>
      </c>
    </row>
    <row r="166" spans="1:1" x14ac:dyDescent="0.25">
      <c r="A166">
        <v>108.35380000000001</v>
      </c>
    </row>
    <row r="167" spans="1:1" x14ac:dyDescent="0.25">
      <c r="A167">
        <v>94.908799999999999</v>
      </c>
    </row>
    <row r="168" spans="1:1" x14ac:dyDescent="0.25">
      <c r="A168">
        <v>109.6268</v>
      </c>
    </row>
    <row r="171" spans="1:1" x14ac:dyDescent="0.25">
      <c r="A171" t="s">
        <v>40</v>
      </c>
    </row>
    <row r="173" spans="1:1" x14ac:dyDescent="0.25">
      <c r="A173">
        <v>2.4329999999999998</v>
      </c>
    </row>
    <row r="174" spans="1:1" x14ac:dyDescent="0.25">
      <c r="A174">
        <v>2.7326999999999999</v>
      </c>
    </row>
    <row r="175" spans="1:1" x14ac:dyDescent="0.25">
      <c r="A175">
        <v>3.5411999999999999</v>
      </c>
    </row>
    <row r="176" spans="1:1" x14ac:dyDescent="0.25">
      <c r="A176">
        <v>4.2474999999999996</v>
      </c>
    </row>
    <row r="177" spans="1:1" x14ac:dyDescent="0.25">
      <c r="A177">
        <v>5.3880999999999997</v>
      </c>
    </row>
    <row r="178" spans="1:1" x14ac:dyDescent="0.25">
      <c r="A178">
        <v>6.7455999999999996</v>
      </c>
    </row>
    <row r="179" spans="1:1" x14ac:dyDescent="0.25">
      <c r="A179">
        <v>6.9286000000000003</v>
      </c>
    </row>
    <row r="180" spans="1:1" x14ac:dyDescent="0.25">
      <c r="A180">
        <v>7.7130000000000001</v>
      </c>
    </row>
    <row r="181" spans="1:1" x14ac:dyDescent="0.25">
      <c r="A181">
        <v>3.5411999999999999</v>
      </c>
    </row>
    <row r="182" spans="1:1" x14ac:dyDescent="0.25">
      <c r="A182">
        <v>6.9286000000000003</v>
      </c>
    </row>
    <row r="183" spans="1:1" x14ac:dyDescent="0.25">
      <c r="A183">
        <v>8.2658000000000005</v>
      </c>
    </row>
    <row r="184" spans="1:1" x14ac:dyDescent="0.25">
      <c r="A184">
        <v>10.123799999999999</v>
      </c>
    </row>
    <row r="185" spans="1:1" x14ac:dyDescent="0.25">
      <c r="A185">
        <v>9.4387000000000008</v>
      </c>
    </row>
    <row r="186" spans="1:1" x14ac:dyDescent="0.25">
      <c r="A186">
        <v>9.4125999999999994</v>
      </c>
    </row>
    <row r="187" spans="1:1" x14ac:dyDescent="0.25">
      <c r="A187">
        <v>10.135300000000001</v>
      </c>
    </row>
    <row r="188" spans="1:1" x14ac:dyDescent="0.25">
      <c r="A188">
        <v>10.9794</v>
      </c>
    </row>
    <row r="189" spans="1:1" x14ac:dyDescent="0.25">
      <c r="A189">
        <v>1.5351999999999999</v>
      </c>
    </row>
    <row r="190" spans="1:1" x14ac:dyDescent="0.25">
      <c r="A190">
        <v>5.0526999999999997</v>
      </c>
    </row>
    <row r="191" spans="1:1" x14ac:dyDescent="0.25">
      <c r="A191">
        <v>6.7455999999999996</v>
      </c>
    </row>
    <row r="192" spans="1:1" x14ac:dyDescent="0.25">
      <c r="A192">
        <v>10.9794</v>
      </c>
    </row>
    <row r="194" spans="1:1" x14ac:dyDescent="0.25">
      <c r="A194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tabSelected="1" workbookViewId="0">
      <selection activeCell="P8" sqref="P8"/>
    </sheetView>
  </sheetViews>
  <sheetFormatPr defaultColWidth="11.42578125" defaultRowHeight="15" x14ac:dyDescent="0.25"/>
  <sheetData>
    <row r="2" spans="2:16" x14ac:dyDescent="0.25">
      <c r="B2" s="3" t="s">
        <v>22</v>
      </c>
    </row>
    <row r="3" spans="2:16" x14ac:dyDescent="0.25">
      <c r="B3" t="s">
        <v>23</v>
      </c>
    </row>
    <row r="4" spans="2:16" x14ac:dyDescent="0.25">
      <c r="B4" t="s">
        <v>24</v>
      </c>
    </row>
    <row r="5" spans="2:16" x14ac:dyDescent="0.25">
      <c r="B5" t="s">
        <v>25</v>
      </c>
    </row>
    <row r="7" spans="2:16" x14ac:dyDescent="0.25">
      <c r="B7" t="s">
        <v>26</v>
      </c>
    </row>
    <row r="8" spans="2:16" x14ac:dyDescent="0.25">
      <c r="B8" t="s">
        <v>27</v>
      </c>
      <c r="P8" t="s">
        <v>68</v>
      </c>
    </row>
    <row r="10" spans="2:16" x14ac:dyDescent="0.25">
      <c r="B10" t="s">
        <v>28</v>
      </c>
    </row>
    <row r="11" spans="2:16" x14ac:dyDescent="0.25">
      <c r="B11" t="s">
        <v>29</v>
      </c>
    </row>
    <row r="12" spans="2:16" x14ac:dyDescent="0.25">
      <c r="B12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9" sqref="J19"/>
    </sheetView>
  </sheetViews>
  <sheetFormatPr defaultRowHeight="15" x14ac:dyDescent="0.25"/>
  <sheetData>
    <row r="1" spans="1:1" x14ac:dyDescent="0.25">
      <c r="A1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BonosM</vt:lpstr>
      <vt:lpstr>Sheet3</vt:lpstr>
      <vt:lpstr>BondesD</vt:lpstr>
      <vt:lpstr>Cetes</vt:lpstr>
      <vt:lpstr>Sheet1</vt:lpstr>
      <vt:lpstr>Futuros y Opciones</vt:lpstr>
      <vt:lpstr>links importantes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Oceguera Gomez</dc:creator>
  <cp:lastModifiedBy>juanpablo estavillo</cp:lastModifiedBy>
  <dcterms:created xsi:type="dcterms:W3CDTF">2017-05-04T16:12:44Z</dcterms:created>
  <dcterms:modified xsi:type="dcterms:W3CDTF">2017-05-08T18:13:35Z</dcterms:modified>
</cp:coreProperties>
</file>