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jp/Documents/Famus 3.0/famus-report-analysis/reports/"/>
    </mc:Choice>
  </mc:AlternateContent>
  <xr:revisionPtr revIDLastSave="0" documentId="13_ncr:1_{AFFABEAE-DCC1-BE45-92FD-87D39021590C}" xr6:coauthVersionLast="47" xr6:coauthVersionMax="47" xr10:uidLastSave="{00000000-0000-0000-0000-000000000000}"/>
  <bookViews>
    <workbookView xWindow="31380" yWindow="2080" windowWidth="31920" windowHeight="18920" activeTab="1" xr2:uid="{00000000-000D-0000-FFFF-FFFF00000000}"/>
    <workbookView xWindow="980" yWindow="1240" windowWidth="24240" windowHeight="16760" xr2:uid="{0108044B-DC76-334C-8FEE-FE1F13B874DF}"/>
  </bookViews>
  <sheets>
    <sheet name="Resumen Agrupado" sheetId="4" r:id="rId1"/>
    <sheet name="Resumen Lotid" sheetId="8" r:id="rId2"/>
    <sheet name="Sales Analysis" sheetId="9" r:id="rId3"/>
    <sheet name="Deductions Analysis" sheetId="10" r:id="rId4"/>
    <sheet name="Initial Stock" sheetId="1" r:id="rId5"/>
    <sheet name="Sales Detail" sheetId="2" r:id="rId6"/>
    <sheet name="Inventory Movements" sheetId="3" r:id="rId7"/>
    <sheet name="Deductions Initial Stock" sheetId="5" r:id="rId8"/>
  </sheets>
  <calcPr calcId="191029"/>
  <pivotCaches>
    <pivotCache cacheId="21" r:id="rId9"/>
    <pivotCache cacheId="40" r:id="rId10"/>
    <pivotCache cacheId="4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0" l="1"/>
  <c r="F118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04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89" i="10"/>
  <c r="F87" i="10"/>
  <c r="F76" i="10"/>
  <c r="F77" i="10"/>
  <c r="F78" i="10"/>
  <c r="F79" i="10"/>
  <c r="F80" i="10"/>
  <c r="F81" i="10"/>
  <c r="F82" i="10"/>
  <c r="F83" i="10"/>
  <c r="F84" i="10"/>
  <c r="F85" i="10"/>
  <c r="F86" i="10"/>
  <c r="F75" i="10"/>
  <c r="F73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59" i="10"/>
  <c r="F57" i="10"/>
  <c r="F54" i="10"/>
  <c r="F55" i="10"/>
  <c r="F56" i="10"/>
  <c r="F53" i="10"/>
  <c r="F51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37" i="10"/>
  <c r="F35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21" i="10"/>
  <c r="F19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5" i="10"/>
  <c r="F301" i="8"/>
  <c r="F278" i="8"/>
  <c r="F256" i="8"/>
  <c r="F232" i="8"/>
  <c r="F209" i="8"/>
  <c r="F185" i="8"/>
  <c r="F162" i="8"/>
  <c r="F139" i="8"/>
  <c r="F118" i="8"/>
  <c r="F97" i="8"/>
  <c r="F72" i="8"/>
  <c r="F48" i="8"/>
  <c r="F25" i="8"/>
  <c r="F2" i="8"/>
  <c r="D17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2" i="2"/>
  <c r="C17" i="4"/>
  <c r="B17" i="4"/>
  <c r="F303" i="8"/>
  <c r="F302" i="8"/>
  <c r="F280" i="8"/>
  <c r="F279" i="8"/>
  <c r="F258" i="8"/>
  <c r="F257" i="8"/>
  <c r="F234" i="8"/>
  <c r="F233" i="8"/>
  <c r="F210" i="8"/>
  <c r="F211" i="8"/>
  <c r="F187" i="8"/>
  <c r="F186" i="8"/>
  <c r="F164" i="8"/>
  <c r="F163" i="8"/>
  <c r="F141" i="8"/>
  <c r="F140" i="8"/>
  <c r="F120" i="8"/>
  <c r="F119" i="8"/>
  <c r="F99" i="8"/>
  <c r="F98" i="8"/>
  <c r="F74" i="8"/>
  <c r="F73" i="8"/>
  <c r="F50" i="8"/>
  <c r="F49" i="8"/>
  <c r="F27" i="8"/>
  <c r="F26" i="8"/>
  <c r="F4" i="8"/>
  <c r="F3" i="8"/>
  <c r="F304" i="8" l="1"/>
  <c r="F281" i="8"/>
  <c r="F259" i="8"/>
  <c r="F235" i="8"/>
  <c r="F212" i="8"/>
  <c r="F188" i="8"/>
  <c r="F165" i="8"/>
  <c r="F142" i="8"/>
  <c r="F121" i="8"/>
  <c r="F100" i="8"/>
  <c r="F75" i="8"/>
  <c r="F51" i="8"/>
  <c r="F28" i="8"/>
  <c r="F5" i="8"/>
</calcChain>
</file>

<file path=xl/sharedStrings.xml><?xml version="1.0" encoding="utf-8"?>
<sst xmlns="http://schemas.openxmlformats.org/spreadsheetml/2006/main" count="3456" uniqueCount="198">
  <si>
    <t>Lotid</t>
  </si>
  <si>
    <t>Exporter Clean</t>
  </si>
  <si>
    <t>Initial Stock</t>
  </si>
  <si>
    <t>Entry Date</t>
  </si>
  <si>
    <t>Variety</t>
  </si>
  <si>
    <t>24V2506094</t>
  </si>
  <si>
    <t>Agrovita</t>
  </si>
  <si>
    <t>02/28/2025</t>
  </si>
  <si>
    <t>ALLISON</t>
  </si>
  <si>
    <t>JACK SALUTE</t>
  </si>
  <si>
    <t>MELODY</t>
  </si>
  <si>
    <t>24V7508204</t>
  </si>
  <si>
    <t>03/16/2025</t>
  </si>
  <si>
    <t>24V8505059</t>
  </si>
  <si>
    <t>02/18/2025</t>
  </si>
  <si>
    <t>24V8511058</t>
  </si>
  <si>
    <t>04/04/2025</t>
  </si>
  <si>
    <t>24V9330622</t>
  </si>
  <si>
    <t>02/10/2025</t>
  </si>
  <si>
    <t>24V9336620</t>
  </si>
  <si>
    <t>24V9350378</t>
  </si>
  <si>
    <t>03/18/2025</t>
  </si>
  <si>
    <t>24V9351899</t>
  </si>
  <si>
    <t>RED SDLS</t>
  </si>
  <si>
    <t>24V9511077</t>
  </si>
  <si>
    <t>03/26/2025</t>
  </si>
  <si>
    <t>24V9627198</t>
  </si>
  <si>
    <t>01/31/2025</t>
  </si>
  <si>
    <t>FLAME</t>
  </si>
  <si>
    <t>TIMPSON</t>
  </si>
  <si>
    <t>24V9744804</t>
  </si>
  <si>
    <t>24V9861462</t>
  </si>
  <si>
    <t>24V9861781</t>
  </si>
  <si>
    <t>TAWNY</t>
  </si>
  <si>
    <t>24V9869210</t>
  </si>
  <si>
    <t>Retailer Name</t>
  </si>
  <si>
    <t>Sale Date</t>
  </si>
  <si>
    <t>Sale Quantity</t>
  </si>
  <si>
    <t>Sales Amount</t>
  </si>
  <si>
    <t>Price Four Star</t>
  </si>
  <si>
    <t>Sale Price Calc</t>
  </si>
  <si>
    <t>Packaging Style</t>
  </si>
  <si>
    <t>Packaging Detail</t>
  </si>
  <si>
    <t>Size</t>
  </si>
  <si>
    <t>Exporter Country</t>
  </si>
  <si>
    <t>OK PRODUCE</t>
  </si>
  <si>
    <t>03/12/2025</t>
  </si>
  <si>
    <t>Bag</t>
  </si>
  <si>
    <t>BAG 18#POUCH</t>
  </si>
  <si>
    <t>XL</t>
  </si>
  <si>
    <t>Chile</t>
  </si>
  <si>
    <t>03/13/2025</t>
  </si>
  <si>
    <t>500</t>
  </si>
  <si>
    <t>MIX</t>
  </si>
  <si>
    <t>MURGUIA FRUIT COMPANY, INC.</t>
  </si>
  <si>
    <t>03/21/2025</t>
  </si>
  <si>
    <t>96</t>
  </si>
  <si>
    <t>M</t>
  </si>
  <si>
    <t>FREESTONE PRODUCE</t>
  </si>
  <si>
    <t>04/11/2025</t>
  </si>
  <si>
    <t>PRIMO GROWERS &amp; DISTRIBUTORS</t>
  </si>
  <si>
    <t>04/24/2025</t>
  </si>
  <si>
    <t>L</t>
  </si>
  <si>
    <t>LA PRODUCE</t>
  </si>
  <si>
    <t>COSTCO WHOLESALE</t>
  </si>
  <si>
    <t>04/20/2025</t>
  </si>
  <si>
    <t>Clam</t>
  </si>
  <si>
    <t>Clam (Generic)</t>
  </si>
  <si>
    <t>J&amp;V TRUCKING CO, INC.</t>
  </si>
  <si>
    <t>05/03/2025</t>
  </si>
  <si>
    <t>SAFEWAY INC.</t>
  </si>
  <si>
    <t>03/04/2025</t>
  </si>
  <si>
    <t>AA</t>
  </si>
  <si>
    <t>03/07/2025</t>
  </si>
  <si>
    <t>700</t>
  </si>
  <si>
    <t>03/24/2025</t>
  </si>
  <si>
    <t>03/27/2025</t>
  </si>
  <si>
    <t>04/10/2025</t>
  </si>
  <si>
    <t>04/12/2025</t>
  </si>
  <si>
    <t>C.H. ROBINSON - EDEN PRAIRIE</t>
  </si>
  <si>
    <t>04/14/2025</t>
  </si>
  <si>
    <t>04/15/2025</t>
  </si>
  <si>
    <t>02/14/2025</t>
  </si>
  <si>
    <t>ILLUME AG SALES, INC</t>
  </si>
  <si>
    <t>02/20/2025</t>
  </si>
  <si>
    <t>900</t>
  </si>
  <si>
    <t>KROGER</t>
  </si>
  <si>
    <t>02/21/2025</t>
  </si>
  <si>
    <t>J</t>
  </si>
  <si>
    <t>02/25/2025</t>
  </si>
  <si>
    <t>SUPERSITITION RANCH</t>
  </si>
  <si>
    <t>04/18/2025</t>
  </si>
  <si>
    <t>04/19/2025</t>
  </si>
  <si>
    <t>DIERBERGS MARKETS, INC.</t>
  </si>
  <si>
    <t>04/23/2025</t>
  </si>
  <si>
    <t>18</t>
  </si>
  <si>
    <t>03/25/2025</t>
  </si>
  <si>
    <t>03/28/2025</t>
  </si>
  <si>
    <t>04/01/2025</t>
  </si>
  <si>
    <t>04/08/2025</t>
  </si>
  <si>
    <t>MADERA PRODUCE, INC</t>
  </si>
  <si>
    <t>04/26/2025</t>
  </si>
  <si>
    <t>PRIME PRODUCE, INC.</t>
  </si>
  <si>
    <t>A</t>
  </si>
  <si>
    <t>03/31/2025</t>
  </si>
  <si>
    <t>D.L.J. PRODUCE</t>
  </si>
  <si>
    <t>DIVINE FLAVOR</t>
  </si>
  <si>
    <t>SEAGATE PRODUCE, INC.</t>
  </si>
  <si>
    <t>04/07/2025</t>
  </si>
  <si>
    <t>03/03/2025</t>
  </si>
  <si>
    <t>03/10/2025</t>
  </si>
  <si>
    <t>03/17/2025</t>
  </si>
  <si>
    <t>LA KARMA PRODUCE, LLC</t>
  </si>
  <si>
    <t>03/14/2025</t>
  </si>
  <si>
    <t>Current Inventory</t>
  </si>
  <si>
    <t>Weighted Days In Inventory</t>
  </si>
  <si>
    <t>Unknown</t>
  </si>
  <si>
    <t>0</t>
  </si>
  <si>
    <t>31</t>
  </si>
  <si>
    <t>379</t>
  </si>
  <si>
    <t>37</t>
  </si>
  <si>
    <t>10</t>
  </si>
  <si>
    <t>7</t>
  </si>
  <si>
    <t>13</t>
  </si>
  <si>
    <t>114</t>
  </si>
  <si>
    <t>35</t>
  </si>
  <si>
    <t>29</t>
  </si>
  <si>
    <t>582</t>
  </si>
  <si>
    <t>30</t>
  </si>
  <si>
    <t>663</t>
  </si>
  <si>
    <t>52</t>
  </si>
  <si>
    <t>2</t>
  </si>
  <si>
    <t>8</t>
  </si>
  <si>
    <t>11</t>
  </si>
  <si>
    <t>20</t>
  </si>
  <si>
    <t>Initial_Stock</t>
  </si>
  <si>
    <t>Sales_Quantity</t>
  </si>
  <si>
    <t>Current_Inventory</t>
  </si>
  <si>
    <t>Chargedescr</t>
  </si>
  <si>
    <t>Total_Deduction_Amount</t>
  </si>
  <si>
    <t>Total_Deduction_Quantity</t>
  </si>
  <si>
    <t>Total Initial Stock</t>
  </si>
  <si>
    <t>Cost Per Case</t>
  </si>
  <si>
    <t>COLD STORAGE CHARGE</t>
  </si>
  <si>
    <t>COMMISSION</t>
  </si>
  <si>
    <t>CUSTOMS CHARGE</t>
  </si>
  <si>
    <t>EFT SERVICE CHARGE</t>
  </si>
  <si>
    <t>EXPEDITOR</t>
  </si>
  <si>
    <t>FUMIGATION</t>
  </si>
  <si>
    <t>OCEAN FREIGHT</t>
  </si>
  <si>
    <t>QC INSPECTION FEE</t>
  </si>
  <si>
    <t>YARD DRAYAGE FEES</t>
  </si>
  <si>
    <t>COSTCO EXCESS SALVAGE</t>
  </si>
  <si>
    <t>HANDLING CHARGES</t>
  </si>
  <si>
    <t>PACKING MATERIALS</t>
  </si>
  <si>
    <t>REPACKING CHARGES</t>
  </si>
  <si>
    <t>DEMURRAGE CHARGE</t>
  </si>
  <si>
    <t>FREIGHT REDLEIVERY</t>
  </si>
  <si>
    <t>FREIGHT REJECTION</t>
  </si>
  <si>
    <t>Etiquetas de fila</t>
  </si>
  <si>
    <t>Total general</t>
  </si>
  <si>
    <t>Suma de Initial Stock</t>
  </si>
  <si>
    <t>Suma de Sale Quantity</t>
  </si>
  <si>
    <t>Sale Amount</t>
  </si>
  <si>
    <t># Diference in quantity</t>
  </si>
  <si>
    <t>Sales Detail</t>
  </si>
  <si>
    <t>Inventory</t>
  </si>
  <si>
    <t>Suma de Sale Amount</t>
  </si>
  <si>
    <t>Price x Case din</t>
  </si>
  <si>
    <t>Price x Case Din</t>
  </si>
  <si>
    <t>Suma de Total Initial Stock</t>
  </si>
  <si>
    <t>Suma de Total_Deduction_Amount</t>
  </si>
  <si>
    <t>Suma de Cost x Case</t>
  </si>
  <si>
    <t>SALES</t>
  </si>
  <si>
    <t>DEDUCTIONS</t>
  </si>
  <si>
    <t>INITIAL STOCK</t>
  </si>
  <si>
    <t>CHARGES</t>
  </si>
  <si>
    <t>Lotid Net</t>
  </si>
  <si>
    <t>Suma de Price x Case m</t>
  </si>
  <si>
    <t>Total COLD STORAGE CHARGE</t>
  </si>
  <si>
    <t>Total COMMISSION</t>
  </si>
  <si>
    <t>Total COSTCO EXCESS SALVAGE</t>
  </si>
  <si>
    <t>Total CUSTOMS CHARGE</t>
  </si>
  <si>
    <t>Total DEMURRAGE CHARGE</t>
  </si>
  <si>
    <t>Total EFT SERVICE CHARGE</t>
  </si>
  <si>
    <t>Total EXPEDITOR</t>
  </si>
  <si>
    <t>Total FREIGHT REDLEIVERY</t>
  </si>
  <si>
    <t>Total FREIGHT REJECTION</t>
  </si>
  <si>
    <t>Total FUMIGATION</t>
  </si>
  <si>
    <t>Total HANDLING CHARGES</t>
  </si>
  <si>
    <t>Total OCEAN FREIGHT</t>
  </si>
  <si>
    <t>Total PACKING MATERIALS</t>
  </si>
  <si>
    <t>Total QC INSPECTION FEE</t>
  </si>
  <si>
    <t>Total REPACKING CHARGES</t>
  </si>
  <si>
    <t>Total YARD DRAYAGE FEES</t>
  </si>
  <si>
    <t>CostxCase_d</t>
  </si>
  <si>
    <t>Diference Agains Average</t>
  </si>
  <si>
    <t>0 if the average is lower than the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</si>
</sst>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8" formatCode="&quot;$&quot;#,##0.00;[Red]&quot;$&quot;\-#,##0.00"/>
    <numFmt numFmtId="164" formatCode="#,##0_ ;[Red]\-#,##0\ "/>
    <numFmt numFmtId="169" formatCode="0.0"/>
    <numFmt numFmtId="170" formatCode="#,##0.00_ ;[Red]\-#,##0.00\ 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NumberFormat="1"/>
    <xf numFmtId="8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3" fontId="1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8" fontId="0" fillId="0" borderId="0" xfId="0" applyNumberFormat="1" applyFont="1"/>
    <xf numFmtId="169" fontId="0" fillId="0" borderId="0" xfId="0" applyNumberFormat="1" applyFont="1"/>
    <xf numFmtId="170" fontId="0" fillId="0" borderId="0" xfId="0" applyNumberFormat="1" applyFont="1"/>
    <xf numFmtId="170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8" fontId="2" fillId="0" borderId="2" xfId="0" applyNumberFormat="1" applyFont="1" applyBorder="1" applyAlignment="1">
      <alignment horizontal="center" vertical="center" wrapText="1"/>
    </xf>
    <xf numFmtId="17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9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7" xfId="0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5" xfId="0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4" fillId="0" borderId="12" xfId="0" applyNumberFormat="1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0" fontId="5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8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/>
    <xf numFmtId="6" fontId="10" fillId="0" borderId="0" xfId="0" applyNumberFormat="1" applyFont="1"/>
    <xf numFmtId="0" fontId="0" fillId="0" borderId="0" xfId="0" applyAlignment="1">
      <alignment vertical="center" wrapText="1"/>
    </xf>
    <xf numFmtId="6" fontId="10" fillId="0" borderId="3" xfId="0" applyNumberFormat="1" applyFont="1" applyBorder="1"/>
    <xf numFmtId="0" fontId="9" fillId="4" borderId="4" xfId="0" applyFont="1" applyFill="1" applyBorder="1" applyAlignment="1">
      <alignment horizontal="center" vertical="center"/>
    </xf>
    <xf numFmtId="0" fontId="6" fillId="0" borderId="0" xfId="0" pivotButton="1" applyFont="1"/>
    <xf numFmtId="0" fontId="6" fillId="0" borderId="0" xfId="0" pivotButton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NumberFormat="1" applyFont="1"/>
    <xf numFmtId="3" fontId="6" fillId="0" borderId="0" xfId="0" applyNumberFormat="1" applyFont="1"/>
    <xf numFmtId="8" fontId="6" fillId="0" borderId="0" xfId="0" applyNumberFormat="1" applyFont="1"/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8" fontId="0" fillId="0" borderId="0" xfId="0" applyNumberFormat="1" applyFont="1" applyAlignment="1">
      <alignment horizontal="center" vertical="center"/>
    </xf>
    <xf numFmtId="8" fontId="4" fillId="0" borderId="3" xfId="0" applyNumberFormat="1" applyFont="1" applyBorder="1" applyAlignment="1">
      <alignment horizontal="center" vertical="center"/>
    </xf>
    <xf numFmtId="8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918">
    <dxf>
      <alignment horizontal="center"/>
    </dxf>
    <dxf>
      <alignment horizontal="center"/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2" formatCode="&quot;$&quot;#,##0.00;[Red]&quot;$&quot;\-#,##0.00"/>
    </dxf>
    <dxf>
      <numFmt numFmtId="164" formatCode="#,##0_ ;[Red]\-#,##0\ "/>
    </dxf>
    <dxf>
      <numFmt numFmtId="164" formatCode="#,##0_ ;[Red]\-#,##0\ "/>
    </dxf>
    <dxf>
      <numFmt numFmtId="12" formatCode="&quot;$&quot;#,##0.00;[Red]&quot;$&quot;\-#,##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#,##0.00_ ;[Red]\-#,##0.00\ 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&quot;$&quot;\-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&quot;$&quot;\-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&quot;$&quot;\-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</dxf>
    <dxf>
      <numFmt numFmtId="3" formatCode="#,##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 x Case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'Resumen Agrupado'!$I$3:$I$16</c:f>
              <c:strCache>
                <c:ptCount val="2"/>
                <c:pt idx="0">
                  <c:v>24V8511058</c:v>
                </c:pt>
                <c:pt idx="1">
                  <c:v>Total general</c:v>
                </c:pt>
              </c:strCache>
            </c:strRef>
          </c:cat>
          <c:val>
            <c:numRef>
              <c:f>'Resumen Agrupado'!$L$3:$L$16</c:f>
              <c:numCache>
                <c:formatCode>"$"#,##0.00_);[Red]\("$"#,##0.00\)</c:formatCode>
                <c:ptCount val="14"/>
                <c:pt idx="0">
                  <c:v>17.842860465116281</c:v>
                </c:pt>
                <c:pt idx="1">
                  <c:v>17.842860465116281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7-0F4F-ACA5-67BD65BB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815"/>
        <c:axId val="7424159"/>
      </c:lineChart>
      <c:catAx>
        <c:axId val="79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24159"/>
        <c:crosses val="autoZero"/>
        <c:auto val="1"/>
        <c:lblAlgn val="ctr"/>
        <c:lblOffset val="100"/>
        <c:noMultiLvlLbl val="0"/>
      </c:catAx>
      <c:valAx>
        <c:axId val="74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1168400</xdr:colOff>
      <xdr:row>19</xdr:row>
      <xdr:rowOff>12700</xdr:rowOff>
    </xdr:from>
    <xdr:to>
      <xdr:col>11</xdr:col>
      <xdr:colOff>533400</xdr:colOff>
      <xdr:row>33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6CFEF1-6FED-549F-E01E-65330F1E3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ablo Garcia Abalos" refreshedDate="45814.595006828706" createdVersion="8" refreshedVersion="8" minRefreshableVersion="3" recordCount="47" xr:uid="{9DC143D3-0276-C947-95A3-C435AC95409C}">
  <cacheSource type="worksheet">
    <worksheetSource name="Tabla2"/>
  </cacheSource>
  <cacheFields count="5">
    <cacheField name="Lotid" numFmtId="0">
      <sharedItems count="14">
        <s v="24V2506094"/>
        <s v="24V7508204"/>
        <s v="24V8505059"/>
        <s v="24V8511058"/>
        <s v="24V9330622"/>
        <s v="24V9336620"/>
        <s v="24V9350378"/>
        <s v="24V9351899"/>
        <s v="24V9511077"/>
        <s v="24V9627198"/>
        <s v="24V9744804"/>
        <s v="24V9861462"/>
        <s v="24V9861781"/>
        <s v="24V9869210"/>
      </sharedItems>
    </cacheField>
    <cacheField name="Exporter Clean" numFmtId="0">
      <sharedItems/>
    </cacheField>
    <cacheField name="Initial Stock" numFmtId="0">
      <sharedItems containsSemiMixedTypes="0" containsString="0" containsNumber="1" containsInteger="1" minValue="96" maxValue="1600"/>
    </cacheField>
    <cacheField name="Entry Date" numFmtId="0">
      <sharedItems count="8">
        <s v="02/28/2025"/>
        <s v="03/16/2025"/>
        <s v="02/18/2025"/>
        <s v="04/04/2025"/>
        <s v="02/10/2025"/>
        <s v="03/18/2025"/>
        <s v="03/26/2025"/>
        <s v="01/31/2025"/>
      </sharedItems>
    </cacheField>
    <cacheField name="Variety" numFmtId="0">
      <sharedItems count="7">
        <s v="ALLISON"/>
        <s v="JACK SALUTE"/>
        <s v="MELODY"/>
        <s v="RED SDLS"/>
        <s v="FLAME"/>
        <s v="TIMPSON"/>
        <s v="TAWNY"/>
      </sharedItems>
    </cacheField>
  </cacheFields>
  <extLst>
    <ext xmlns:x14="http://schemas.microsoft.com/office/spreadsheetml/2009/9/main" uri="{725AE2AE-9491-48be-B2B4-4EB974FC3084}">
      <x14:pivotCacheDefinition pivotCacheId="97299733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ablo Garcia Abalos" refreshedDate="45814.613780092594" createdVersion="8" refreshedVersion="8" minRefreshableVersion="3" recordCount="88" xr:uid="{0740BF26-AD09-2241-B602-12314E9E13EA}">
  <cacheSource type="worksheet">
    <worksheetSource name="Tabla3"/>
  </cacheSource>
  <cacheFields count="17">
    <cacheField name="Exporter Clean" numFmtId="0">
      <sharedItems/>
    </cacheField>
    <cacheField name="Lotid" numFmtId="0">
      <sharedItems count="14">
        <s v="24V7508204"/>
        <s v="24V9350378"/>
        <s v="24V2506094"/>
        <s v="24V9351899"/>
        <s v="24V8511058"/>
        <s v="24V9861462"/>
        <s v="24V9336620"/>
        <s v="24V9627198"/>
        <s v="24V9744804"/>
        <s v="24V9861781"/>
        <s v="24V9511077"/>
        <s v="24V9869210"/>
        <s v="24V9330622"/>
        <s v="24V8505059"/>
      </sharedItems>
    </cacheField>
    <cacheField name="Retailer Name" numFmtId="0">
      <sharedItems count="19">
        <s v="J&amp;V TRUCKING CO, INC."/>
        <s v="PRIMO GROWERS &amp; DISTRIBUTORS"/>
        <s v="LA PRODUCE"/>
        <s v="OK PRODUCE"/>
        <s v="KROGER"/>
        <s v="FREESTONE PRODUCE"/>
        <s v="PRIME PRODUCE, INC."/>
        <s v="ILLUME AG SALES, INC"/>
        <s v="D.L.J. PRODUCE"/>
        <s v="DIVINE FLAVOR"/>
        <s v="MADERA PRODUCE, INC"/>
        <s v="MURGUIA FRUIT COMPANY, INC."/>
        <s v="LA KARMA PRODUCE, LLC"/>
        <s v="COSTCO WHOLESALE"/>
        <s v="SEAGATE PRODUCE, INC."/>
        <s v="DIERBERGS MARKETS, INC."/>
        <s v="SUPERSITITION RANCH"/>
        <s v="C.H. ROBINSON - EDEN PRAIRIE"/>
        <s v="SAFEWAY INC."/>
      </sharedItems>
    </cacheField>
    <cacheField name="Sale Date" numFmtId="0">
      <sharedItems count="36">
        <s v="05/03/2025"/>
        <s v="04/24/2025"/>
        <s v="03/13/2025"/>
        <s v="02/21/2025"/>
        <s v="04/11/2025"/>
        <s v="03/24/2025"/>
        <s v="03/31/2025"/>
        <s v="04/04/2025"/>
        <s v="03/03/2025"/>
        <s v="03/10/2025"/>
        <s v="04/26/2025"/>
        <s v="04/12/2025"/>
        <s v="02/28/2025"/>
        <s v="03/18/2025"/>
        <s v="02/14/2025"/>
        <s v="04/20/2025"/>
        <s v="04/07/2025"/>
        <s v="03/12/2025"/>
        <s v="03/28/2025"/>
        <s v="04/01/2025"/>
        <s v="04/08/2025"/>
        <s v="04/15/2025"/>
        <s v="03/17/2025"/>
        <s v="04/10/2025"/>
        <s v="04/18/2025"/>
        <s v="02/25/2025"/>
        <s v="03/14/2025"/>
        <s v="03/21/2025"/>
        <s v="03/07/2025"/>
        <s v="03/27/2025"/>
        <s v="03/25/2025"/>
        <s v="04/23/2025"/>
        <s v="04/14/2025"/>
        <s v="04/19/2025"/>
        <s v="03/04/2025"/>
        <s v="02/20/2025"/>
      </sharedItems>
    </cacheField>
    <cacheField name="Sale Quantity" numFmtId="169">
      <sharedItems containsSemiMixedTypes="0" containsString="0" containsNumber="1" containsInteger="1" minValue="18" maxValue="1108"/>
    </cacheField>
    <cacheField name="Sale Amount" numFmtId="8">
      <sharedItems containsSemiMixedTypes="0" containsString="0" containsNumber="1" minValue="-593.19000000000005" maxValue="28339.7"/>
    </cacheField>
    <cacheField name="Price Four Star" numFmtId="8">
      <sharedItems containsSemiMixedTypes="0" containsString="0" containsNumber="1" minValue="-0.71" maxValue="28.95"/>
    </cacheField>
    <cacheField name="Sale Price Calc" numFmtId="8">
      <sharedItems containsSemiMixedTypes="0" containsString="0" containsNumber="1" minValue="-0.71" maxValue="28.95"/>
    </cacheField>
    <cacheField name="# Diference in quantity" numFmtId="170">
      <sharedItems containsSemiMixedTypes="0" containsString="0" containsNumber="1" minValue="-4.3043478260867687" maxValue="0.70588235294118817"/>
    </cacheField>
    <cacheField name="Variety" numFmtId="0">
      <sharedItems count="7">
        <s v="ALLISON"/>
        <s v="MELODY"/>
        <s v="JACK SALUTE"/>
        <s v="TIMPSON"/>
        <s v="TAWNY"/>
        <s v="RED SDLS"/>
        <s v="FLAME"/>
      </sharedItems>
    </cacheField>
    <cacheField name="Packaging Style" numFmtId="0">
      <sharedItems count="2">
        <s v="Clam"/>
        <s v="Bag"/>
      </sharedItems>
    </cacheField>
    <cacheField name="Packaging Detail" numFmtId="0">
      <sharedItems/>
    </cacheField>
    <cacheField name="Size" numFmtId="0">
      <sharedItems count="10">
        <s v="XL"/>
        <s v="L"/>
        <s v="M"/>
        <s v="500"/>
        <s v="700"/>
        <s v="J"/>
        <s v="900"/>
        <s v="AA"/>
        <s v="MIX"/>
        <s v="A"/>
      </sharedItems>
    </cacheField>
    <cacheField name="Exporter Country" numFmtId="0">
      <sharedItems/>
    </cacheField>
    <cacheField name="Price x Case" numFmtId="0" formula="'Sale Amount'/'Sale Quantity'" databaseField="0"/>
    <cacheField name="Price x Box Din" numFmtId="0" formula="'Sale Amount'/'Sale Quantity'" databaseField="0"/>
    <cacheField name="Price x Case m" numFmtId="0" formula="'Sale Amount'/'Sale Quantity'" databaseField="0"/>
  </cacheFields>
  <extLst>
    <ext xmlns:x14="http://schemas.microsoft.com/office/spreadsheetml/2009/9/main" uri="{725AE2AE-9491-48be-B2B4-4EB974FC3084}">
      <x14:pivotCacheDefinition pivotCacheId="33114291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ablo Garcia Abalos" refreshedDate="45814.629291550926" createdVersion="8" refreshedVersion="8" minRefreshableVersion="3" recordCount="124" xr:uid="{0B6DBD7D-FAEB-A94B-ABCA-F7B1F570A9E3}">
  <cacheSource type="worksheet">
    <worksheetSource name="Tabla4"/>
  </cacheSource>
  <cacheFields count="10">
    <cacheField name="Lotid" numFmtId="0">
      <sharedItems count="14">
        <s v="24V2506094"/>
        <s v="24V7508204"/>
        <s v="24V8505059"/>
        <s v="24V8511058"/>
        <s v="24V9330622"/>
        <s v="24V9336620"/>
        <s v="24V9350378"/>
        <s v="24V9351899"/>
        <s v="24V9511077"/>
        <s v="24V9627198"/>
        <s v="24V9744804"/>
        <s v="24V9861462"/>
        <s v="24V9861781"/>
        <s v="24V9869210"/>
      </sharedItems>
    </cacheField>
    <cacheField name="Exporter Clean" numFmtId="0">
      <sharedItems/>
    </cacheField>
    <cacheField name="Exporter Country" numFmtId="0">
      <sharedItems/>
    </cacheField>
    <cacheField name="Chargedescr" numFmtId="0">
      <sharedItems count="16">
        <s v="COLD STORAGE CHARGE"/>
        <s v="COMMISSION"/>
        <s v="CUSTOMS CHARGE"/>
        <s v="EFT SERVICE CHARGE"/>
        <s v="EXPEDITOR"/>
        <s v="FUMIGATION"/>
        <s v="OCEAN FREIGHT"/>
        <s v="QC INSPECTION FEE"/>
        <s v="YARD DRAYAGE FEES"/>
        <s v="COSTCO EXCESS SALVAGE"/>
        <s v="HANDLING CHARGES"/>
        <s v="PACKING MATERIALS"/>
        <s v="REPACKING CHARGES"/>
        <s v="DEMURRAGE CHARGE"/>
        <s v="FREIGHT REDLEIVERY"/>
        <s v="FREIGHT REJECTION"/>
      </sharedItems>
    </cacheField>
    <cacheField name="Total_Deduction_Amount" numFmtId="8">
      <sharedItems containsSemiMixedTypes="0" containsString="0" containsNumber="1" minValue="11.34" maxValue="19351.68"/>
    </cacheField>
    <cacheField name="Total_Deduction_Quantity" numFmtId="164">
      <sharedItems containsSemiMixedTypes="0" containsString="0" containsNumber="1" minValue="0" maxValue="51732"/>
    </cacheField>
    <cacheField name="Total Initial Stock" numFmtId="164">
      <sharedItems containsSemiMixedTypes="0" containsString="0" containsNumber="1" containsInteger="1" minValue="1152" maxValue="3689"/>
    </cacheField>
    <cacheField name="Cost Per Case" numFmtId="8">
      <sharedItems containsSemiMixedTypes="0" containsString="0" containsNumber="1" minValue="5.90625E-3" maxValue="7.6411124999999993"/>
    </cacheField>
    <cacheField name="Cost x Case" numFmtId="0" formula="Total_Deduction_Amount /'Total Initial Stock'" databaseField="0"/>
    <cacheField name="CostxCase" numFmtId="0" formula="Total_Deduction_Amount /'Total Initial Stock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Agrovita"/>
    <n v="96"/>
    <x v="0"/>
    <x v="0"/>
  </r>
  <r>
    <x v="0"/>
    <s v="Agrovita"/>
    <n v="1193"/>
    <x v="0"/>
    <x v="1"/>
  </r>
  <r>
    <x v="0"/>
    <s v="Agrovita"/>
    <n v="288"/>
    <x v="0"/>
    <x v="1"/>
  </r>
  <r>
    <x v="0"/>
    <s v="Agrovita"/>
    <n v="192"/>
    <x v="0"/>
    <x v="1"/>
  </r>
  <r>
    <x v="0"/>
    <s v="Agrovita"/>
    <n v="672"/>
    <x v="0"/>
    <x v="2"/>
  </r>
  <r>
    <x v="0"/>
    <s v="Agrovita"/>
    <n v="192"/>
    <x v="0"/>
    <x v="2"/>
  </r>
  <r>
    <x v="0"/>
    <s v="Agrovita"/>
    <n v="1056"/>
    <x v="0"/>
    <x v="2"/>
  </r>
  <r>
    <x v="1"/>
    <s v="Agrovita"/>
    <n v="1600"/>
    <x v="1"/>
    <x v="0"/>
  </r>
  <r>
    <x v="2"/>
    <s v="Agrovita"/>
    <n v="192"/>
    <x v="2"/>
    <x v="1"/>
  </r>
  <r>
    <x v="2"/>
    <s v="Agrovita"/>
    <n v="96"/>
    <x v="2"/>
    <x v="1"/>
  </r>
  <r>
    <x v="2"/>
    <s v="Agrovita"/>
    <n v="576"/>
    <x v="2"/>
    <x v="1"/>
  </r>
  <r>
    <x v="2"/>
    <s v="Agrovita"/>
    <n v="480"/>
    <x v="2"/>
    <x v="1"/>
  </r>
  <r>
    <x v="2"/>
    <s v="Agrovita"/>
    <n v="384"/>
    <x v="2"/>
    <x v="1"/>
  </r>
  <r>
    <x v="3"/>
    <s v="Agrovita"/>
    <n v="1111"/>
    <x v="3"/>
    <x v="0"/>
  </r>
  <r>
    <x v="3"/>
    <s v="Agrovita"/>
    <n v="189"/>
    <x v="3"/>
    <x v="2"/>
  </r>
  <r>
    <x v="4"/>
    <s v="Agrovita"/>
    <n v="1080"/>
    <x v="4"/>
    <x v="1"/>
  </r>
  <r>
    <x v="4"/>
    <s v="Agrovita"/>
    <n v="1028"/>
    <x v="4"/>
    <x v="1"/>
  </r>
  <r>
    <x v="5"/>
    <s v="Agrovita"/>
    <n v="108"/>
    <x v="4"/>
    <x v="0"/>
  </r>
  <r>
    <x v="5"/>
    <s v="Agrovita"/>
    <n v="864"/>
    <x v="4"/>
    <x v="0"/>
  </r>
  <r>
    <x v="5"/>
    <s v="Agrovita"/>
    <n v="1188"/>
    <x v="4"/>
    <x v="0"/>
  </r>
  <r>
    <x v="6"/>
    <s v="Agrovita"/>
    <n v="864"/>
    <x v="5"/>
    <x v="2"/>
  </r>
  <r>
    <x v="6"/>
    <s v="Agrovita"/>
    <n v="1056"/>
    <x v="5"/>
    <x v="2"/>
  </r>
  <r>
    <x v="7"/>
    <s v="Agrovita"/>
    <n v="384"/>
    <x v="5"/>
    <x v="0"/>
  </r>
  <r>
    <x v="7"/>
    <s v="Agrovita"/>
    <n v="288"/>
    <x v="5"/>
    <x v="2"/>
  </r>
  <r>
    <x v="7"/>
    <s v="Agrovita"/>
    <n v="1056"/>
    <x v="5"/>
    <x v="2"/>
  </r>
  <r>
    <x v="7"/>
    <s v="Agrovita"/>
    <n v="96"/>
    <x v="5"/>
    <x v="3"/>
  </r>
  <r>
    <x v="7"/>
    <s v="Agrovita"/>
    <n v="108"/>
    <x v="5"/>
    <x v="3"/>
  </r>
  <r>
    <x v="8"/>
    <s v="Agrovita"/>
    <n v="1152"/>
    <x v="6"/>
    <x v="2"/>
  </r>
  <r>
    <x v="9"/>
    <s v="Agrovita"/>
    <n v="342"/>
    <x v="7"/>
    <x v="4"/>
  </r>
  <r>
    <x v="9"/>
    <s v="Agrovita"/>
    <n v="1080"/>
    <x v="7"/>
    <x v="5"/>
  </r>
  <r>
    <x v="9"/>
    <s v="Agrovita"/>
    <n v="648"/>
    <x v="7"/>
    <x v="5"/>
  </r>
  <r>
    <x v="9"/>
    <s v="Agrovita"/>
    <n v="114"/>
    <x v="7"/>
    <x v="5"/>
  </r>
  <r>
    <x v="10"/>
    <s v="Agrovita"/>
    <n v="1080"/>
    <x v="6"/>
    <x v="0"/>
  </r>
  <r>
    <x v="10"/>
    <s v="Agrovita"/>
    <n v="1080"/>
    <x v="6"/>
    <x v="0"/>
  </r>
  <r>
    <x v="11"/>
    <s v="Agrovita"/>
    <n v="216"/>
    <x v="6"/>
    <x v="0"/>
  </r>
  <r>
    <x v="11"/>
    <s v="Agrovita"/>
    <n v="324"/>
    <x v="6"/>
    <x v="0"/>
  </r>
  <r>
    <x v="11"/>
    <s v="Agrovita"/>
    <n v="672"/>
    <x v="6"/>
    <x v="1"/>
  </r>
  <r>
    <x v="11"/>
    <s v="Agrovita"/>
    <n v="96"/>
    <x v="6"/>
    <x v="2"/>
  </r>
  <r>
    <x v="11"/>
    <s v="Agrovita"/>
    <n v="540"/>
    <x v="6"/>
    <x v="3"/>
  </r>
  <r>
    <x v="11"/>
    <s v="Agrovita"/>
    <n v="216"/>
    <x v="6"/>
    <x v="3"/>
  </r>
  <r>
    <x v="12"/>
    <s v="Agrovita"/>
    <n v="648"/>
    <x v="2"/>
    <x v="6"/>
  </r>
  <r>
    <x v="12"/>
    <s v="Agrovita"/>
    <n v="1512"/>
    <x v="2"/>
    <x v="6"/>
  </r>
  <r>
    <x v="13"/>
    <s v="Agrovita"/>
    <n v="432"/>
    <x v="2"/>
    <x v="0"/>
  </r>
  <r>
    <x v="13"/>
    <s v="Agrovita"/>
    <n v="108"/>
    <x v="2"/>
    <x v="0"/>
  </r>
  <r>
    <x v="13"/>
    <s v="Agrovita"/>
    <n v="756"/>
    <x v="2"/>
    <x v="1"/>
  </r>
  <r>
    <x v="13"/>
    <s v="Agrovita"/>
    <n v="108"/>
    <x v="2"/>
    <x v="1"/>
  </r>
  <r>
    <x v="13"/>
    <s v="Agrovita"/>
    <n v="756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Agrovita"/>
    <x v="0"/>
    <x v="0"/>
    <x v="0"/>
    <n v="21"/>
    <n v="0"/>
    <n v="0"/>
    <n v="0"/>
    <n v="0"/>
    <x v="0"/>
    <x v="0"/>
    <s v="Clam (Generic)"/>
    <x v="0"/>
    <s v="Chile"/>
  </r>
  <r>
    <s v="Agrovita"/>
    <x v="1"/>
    <x v="1"/>
    <x v="1"/>
    <n v="864"/>
    <n v="-593.19000000000005"/>
    <n v="-0.69"/>
    <n v="-0.68700000000000006"/>
    <n v="-4.3043478260867687"/>
    <x v="1"/>
    <x v="1"/>
    <s v="BAG 18#POUCH"/>
    <x v="1"/>
    <s v="Chile"/>
  </r>
  <r>
    <s v="Agrovita"/>
    <x v="2"/>
    <x v="1"/>
    <x v="1"/>
    <n v="672"/>
    <n v="-461.37"/>
    <n v="-0.69"/>
    <n v="-0.68700000000000006"/>
    <n v="-3.347826086956502"/>
    <x v="1"/>
    <x v="1"/>
    <s v="BAG 18#POUCH"/>
    <x v="1"/>
    <s v="Chile"/>
  </r>
  <r>
    <s v="Agrovita"/>
    <x v="3"/>
    <x v="1"/>
    <x v="1"/>
    <n v="288"/>
    <n v="-197.73"/>
    <n v="-0.69"/>
    <n v="-0.68700000000000006"/>
    <n v="-1.4347826086956275"/>
    <x v="1"/>
    <x v="1"/>
    <s v="BAG 18#POUCH"/>
    <x v="1"/>
    <s v="Chile"/>
  </r>
  <r>
    <s v="Agrovita"/>
    <x v="4"/>
    <x v="1"/>
    <x v="1"/>
    <n v="96"/>
    <n v="-65.91"/>
    <n v="-0.69"/>
    <n v="-0.68700000000000006"/>
    <n v="-0.47826086956521863"/>
    <x v="1"/>
    <x v="1"/>
    <s v="BAG 18#POUCH"/>
    <x v="1"/>
    <s v="Chile"/>
  </r>
  <r>
    <s v="Agrovita"/>
    <x v="1"/>
    <x v="1"/>
    <x v="1"/>
    <n v="96"/>
    <n v="-65.91"/>
    <n v="-0.69"/>
    <n v="-0.68700000000000006"/>
    <n v="-0.47826086956521863"/>
    <x v="1"/>
    <x v="1"/>
    <s v="BAG 18#POUCH"/>
    <x v="1"/>
    <s v="Chile"/>
  </r>
  <r>
    <s v="Agrovita"/>
    <x v="5"/>
    <x v="1"/>
    <x v="1"/>
    <n v="96"/>
    <n v="-65.91"/>
    <n v="-0.69"/>
    <n v="-0.68700000000000006"/>
    <n v="-0.47826086956521863"/>
    <x v="1"/>
    <x v="1"/>
    <s v="BAG 18#POUCH"/>
    <x v="1"/>
    <s v="Chile"/>
  </r>
  <r>
    <s v="Agrovita"/>
    <x v="3"/>
    <x v="2"/>
    <x v="1"/>
    <n v="672"/>
    <n v="-476.91"/>
    <n v="-0.71"/>
    <n v="-0.71"/>
    <n v="-0.29577464788724228"/>
    <x v="1"/>
    <x v="1"/>
    <s v="BAG 18#POUCH"/>
    <x v="1"/>
    <s v="Chile"/>
  </r>
  <r>
    <s v="Agrovita"/>
    <x v="3"/>
    <x v="2"/>
    <x v="1"/>
    <n v="288"/>
    <n v="-204.39"/>
    <n v="-0.71"/>
    <n v="-0.71"/>
    <n v="-0.12676056338028729"/>
    <x v="1"/>
    <x v="1"/>
    <s v="BAG 18#POUCH"/>
    <x v="1"/>
    <s v="Chile"/>
  </r>
  <r>
    <s v="Agrovita"/>
    <x v="1"/>
    <x v="2"/>
    <x v="1"/>
    <n v="252"/>
    <n v="-178.84"/>
    <n v="-0.71"/>
    <n v="-0.71"/>
    <n v="-0.11267605633801736"/>
    <x v="1"/>
    <x v="1"/>
    <s v="BAG 18#POUCH"/>
    <x v="1"/>
    <s v="Chile"/>
  </r>
  <r>
    <s v="Agrovita"/>
    <x v="2"/>
    <x v="2"/>
    <x v="1"/>
    <n v="192"/>
    <n v="-136.26"/>
    <n v="-0.71"/>
    <n v="-0.71"/>
    <n v="-8.4507042253534337E-2"/>
    <x v="1"/>
    <x v="1"/>
    <s v="BAG 18#POUCH"/>
    <x v="2"/>
    <s v="Chile"/>
  </r>
  <r>
    <s v="Agrovita"/>
    <x v="1"/>
    <x v="2"/>
    <x v="1"/>
    <n v="192"/>
    <n v="-136.26"/>
    <n v="-0.71"/>
    <n v="-0.71"/>
    <n v="-8.4507042253534337E-2"/>
    <x v="1"/>
    <x v="1"/>
    <s v="BAG 18#POUCH"/>
    <x v="1"/>
    <s v="Chile"/>
  </r>
  <r>
    <s v="Agrovita"/>
    <x v="2"/>
    <x v="2"/>
    <x v="1"/>
    <n v="96"/>
    <n v="-68.13"/>
    <n v="-0.71"/>
    <n v="-0.71"/>
    <n v="-4.2253521126767168E-2"/>
    <x v="1"/>
    <x v="1"/>
    <s v="BAG 18#POUCH"/>
    <x v="1"/>
    <s v="Chile"/>
  </r>
  <r>
    <s v="Agrovita"/>
    <x v="4"/>
    <x v="2"/>
    <x v="1"/>
    <n v="93"/>
    <n v="-66"/>
    <n v="-0.71"/>
    <n v="-0.71"/>
    <n v="-4.2253521126752958E-2"/>
    <x v="1"/>
    <x v="1"/>
    <s v="BAG 18#POUCH"/>
    <x v="1"/>
    <s v="Chile"/>
  </r>
  <r>
    <s v="Agrovita"/>
    <x v="2"/>
    <x v="3"/>
    <x v="2"/>
    <n v="1108"/>
    <n v="13296"/>
    <n v="12"/>
    <n v="12"/>
    <n v="0"/>
    <x v="2"/>
    <x v="1"/>
    <s v="BAG 18#POUCH"/>
    <x v="3"/>
    <s v="Chile"/>
  </r>
  <r>
    <s v="Agrovita"/>
    <x v="6"/>
    <x v="4"/>
    <x v="3"/>
    <n v="1080"/>
    <n v="21600"/>
    <n v="20"/>
    <n v="20"/>
    <n v="0"/>
    <x v="0"/>
    <x v="1"/>
    <s v="BAG 18#POUCH"/>
    <x v="0"/>
    <s v="Chile"/>
  </r>
  <r>
    <s v="Agrovita"/>
    <x v="2"/>
    <x v="5"/>
    <x v="4"/>
    <n v="960"/>
    <n v="2160"/>
    <n v="2.25"/>
    <n v="2.25"/>
    <n v="0"/>
    <x v="1"/>
    <x v="1"/>
    <s v="BAG 18#POUCH"/>
    <x v="0"/>
    <s v="Chile"/>
  </r>
  <r>
    <s v="Agrovita"/>
    <x v="7"/>
    <x v="6"/>
    <x v="5"/>
    <n v="864"/>
    <n v="864"/>
    <n v="1"/>
    <n v="1"/>
    <n v="0"/>
    <x v="3"/>
    <x v="1"/>
    <s v="BAG 18#POUCH"/>
    <x v="4"/>
    <s v="Chile"/>
  </r>
  <r>
    <s v="Agrovita"/>
    <x v="8"/>
    <x v="7"/>
    <x v="6"/>
    <n v="864"/>
    <n v="15552"/>
    <n v="18"/>
    <n v="18"/>
    <n v="0"/>
    <x v="0"/>
    <x v="1"/>
    <s v="BAG 18#POUCH"/>
    <x v="1"/>
    <s v="Chile"/>
  </r>
  <r>
    <s v="Agrovita"/>
    <x v="6"/>
    <x v="4"/>
    <x v="3"/>
    <n v="756"/>
    <n v="13608"/>
    <n v="18"/>
    <n v="18"/>
    <n v="0"/>
    <x v="0"/>
    <x v="1"/>
    <s v="BAG 18#POUCH"/>
    <x v="5"/>
    <s v="Chile"/>
  </r>
  <r>
    <s v="Agrovita"/>
    <x v="8"/>
    <x v="8"/>
    <x v="7"/>
    <n v="756"/>
    <n v="13608"/>
    <n v="18"/>
    <n v="18"/>
    <n v="0"/>
    <x v="0"/>
    <x v="1"/>
    <s v="BAG 18#POUCH"/>
    <x v="2"/>
    <s v="Chile"/>
  </r>
  <r>
    <s v="Agrovita"/>
    <x v="9"/>
    <x v="4"/>
    <x v="8"/>
    <n v="756"/>
    <n v="20412"/>
    <n v="27"/>
    <n v="27"/>
    <n v="0"/>
    <x v="4"/>
    <x v="1"/>
    <s v="BAG 18#POUCH"/>
    <x v="0"/>
    <s v="Chile"/>
  </r>
  <r>
    <s v="Agrovita"/>
    <x v="9"/>
    <x v="4"/>
    <x v="9"/>
    <n v="756"/>
    <n v="18144"/>
    <n v="24"/>
    <n v="24"/>
    <n v="0"/>
    <x v="4"/>
    <x v="1"/>
    <s v="BAG 18#POUCH"/>
    <x v="0"/>
    <s v="Chile"/>
  </r>
  <r>
    <s v="Agrovita"/>
    <x v="5"/>
    <x v="9"/>
    <x v="7"/>
    <n v="672"/>
    <n v="14784"/>
    <n v="22"/>
    <n v="22"/>
    <n v="0"/>
    <x v="2"/>
    <x v="1"/>
    <s v="BAG 18#POUCH"/>
    <x v="0"/>
    <s v="Chile"/>
  </r>
  <r>
    <s v="Agrovita"/>
    <x v="10"/>
    <x v="10"/>
    <x v="10"/>
    <n v="480"/>
    <n v="0"/>
    <n v="0"/>
    <n v="0"/>
    <n v="0"/>
    <x v="1"/>
    <x v="1"/>
    <s v="BAG 18#POUCH"/>
    <x v="1"/>
    <s v="Chile"/>
  </r>
  <r>
    <s v="Agrovita"/>
    <x v="7"/>
    <x v="6"/>
    <x v="5"/>
    <n v="475"/>
    <n v="475"/>
    <n v="1"/>
    <n v="1"/>
    <n v="0"/>
    <x v="3"/>
    <x v="1"/>
    <s v="BAG 18#POUCH"/>
    <x v="6"/>
    <s v="Chile"/>
  </r>
  <r>
    <s v="Agrovita"/>
    <x v="4"/>
    <x v="11"/>
    <x v="11"/>
    <n v="432"/>
    <n v="8640"/>
    <n v="20"/>
    <n v="20"/>
    <n v="0"/>
    <x v="0"/>
    <x v="1"/>
    <s v="BAG 18#POUCH"/>
    <x v="1"/>
    <s v="Chile"/>
  </r>
  <r>
    <s v="Agrovita"/>
    <x v="11"/>
    <x v="9"/>
    <x v="12"/>
    <n v="432"/>
    <n v="8640"/>
    <n v="20"/>
    <n v="20"/>
    <n v="0"/>
    <x v="2"/>
    <x v="1"/>
    <s v="BAG 18#POUCH"/>
    <x v="6"/>
    <s v="Chile"/>
  </r>
  <r>
    <s v="Agrovita"/>
    <x v="11"/>
    <x v="12"/>
    <x v="2"/>
    <n v="432"/>
    <n v="2160"/>
    <n v="5"/>
    <n v="5"/>
    <n v="0"/>
    <x v="2"/>
    <x v="1"/>
    <s v="BAG 18#POUCH"/>
    <x v="3"/>
    <s v="Chile"/>
  </r>
  <r>
    <s v="Agrovita"/>
    <x v="11"/>
    <x v="11"/>
    <x v="13"/>
    <n v="432"/>
    <n v="3456"/>
    <n v="8"/>
    <n v="8"/>
    <n v="0"/>
    <x v="0"/>
    <x v="1"/>
    <s v="BAG 18#POUCH"/>
    <x v="3"/>
    <s v="Chile"/>
  </r>
  <r>
    <s v="Agrovita"/>
    <x v="12"/>
    <x v="11"/>
    <x v="14"/>
    <n v="406"/>
    <n v="6496"/>
    <n v="16"/>
    <n v="16"/>
    <n v="0"/>
    <x v="2"/>
    <x v="1"/>
    <s v="BAG 18#POUCH"/>
    <x v="7"/>
    <s v="Chile"/>
  </r>
  <r>
    <s v="Agrovita"/>
    <x v="0"/>
    <x v="13"/>
    <x v="15"/>
    <n v="400"/>
    <n v="11580"/>
    <n v="28.95"/>
    <n v="28.95"/>
    <n v="0"/>
    <x v="0"/>
    <x v="0"/>
    <s v="Clam (Generic)"/>
    <x v="0"/>
    <s v="Chile"/>
  </r>
  <r>
    <s v="Agrovita"/>
    <x v="0"/>
    <x v="13"/>
    <x v="1"/>
    <n v="400"/>
    <n v="11580"/>
    <n v="28.95"/>
    <n v="28.95"/>
    <n v="0"/>
    <x v="0"/>
    <x v="0"/>
    <s v="Clam (Generic)"/>
    <x v="0"/>
    <s v="Chile"/>
  </r>
  <r>
    <s v="Agrovita"/>
    <x v="5"/>
    <x v="14"/>
    <x v="16"/>
    <n v="324"/>
    <n v="5832"/>
    <n v="18"/>
    <n v="18"/>
    <n v="0"/>
    <x v="5"/>
    <x v="1"/>
    <s v="BAG 18#POUCH"/>
    <x v="1"/>
    <s v="Chile"/>
  </r>
  <r>
    <s v="Agrovita"/>
    <x v="9"/>
    <x v="4"/>
    <x v="9"/>
    <n v="324"/>
    <n v="7776"/>
    <n v="24"/>
    <n v="24"/>
    <n v="0"/>
    <x v="4"/>
    <x v="1"/>
    <s v="BAG 18#POUCH"/>
    <x v="1"/>
    <s v="Chile"/>
  </r>
  <r>
    <s v="Agrovita"/>
    <x v="0"/>
    <x v="13"/>
    <x v="1"/>
    <n v="323"/>
    <n v="9350.85"/>
    <n v="28.95"/>
    <n v="28.95"/>
    <n v="0"/>
    <x v="0"/>
    <x v="0"/>
    <s v="Clam (Generic)"/>
    <x v="0"/>
    <s v="Chile"/>
  </r>
  <r>
    <s v="Agrovita"/>
    <x v="12"/>
    <x v="7"/>
    <x v="14"/>
    <n v="298"/>
    <n v="5662"/>
    <n v="19"/>
    <n v="19"/>
    <n v="0"/>
    <x v="2"/>
    <x v="1"/>
    <s v="BAG 18#POUCH"/>
    <x v="7"/>
    <s v="Chile"/>
  </r>
  <r>
    <s v="Agrovita"/>
    <x v="2"/>
    <x v="3"/>
    <x v="2"/>
    <n v="288"/>
    <n v="3456"/>
    <n v="12"/>
    <n v="12"/>
    <n v="0"/>
    <x v="2"/>
    <x v="1"/>
    <s v="BAG 18#POUCH"/>
    <x v="8"/>
    <s v="Chile"/>
  </r>
  <r>
    <s v="Agrovita"/>
    <x v="13"/>
    <x v="3"/>
    <x v="17"/>
    <n v="288"/>
    <n v="3456"/>
    <n v="12"/>
    <n v="12"/>
    <n v="0"/>
    <x v="2"/>
    <x v="1"/>
    <s v="BAG 18#POUCH"/>
    <x v="2"/>
    <s v="Chile"/>
  </r>
  <r>
    <s v="Agrovita"/>
    <x v="3"/>
    <x v="4"/>
    <x v="18"/>
    <n v="288"/>
    <n v="6912"/>
    <n v="24"/>
    <n v="24"/>
    <n v="0"/>
    <x v="0"/>
    <x v="1"/>
    <s v="BAG 18#POUCH"/>
    <x v="0"/>
    <s v="Chile"/>
  </r>
  <r>
    <s v="Agrovita"/>
    <x v="8"/>
    <x v="11"/>
    <x v="7"/>
    <n v="216"/>
    <n v="3888"/>
    <n v="18"/>
    <n v="18"/>
    <n v="0"/>
    <x v="0"/>
    <x v="1"/>
    <s v="BAG 18#POUCH"/>
    <x v="2"/>
    <s v="Chile"/>
  </r>
  <r>
    <s v="Agrovita"/>
    <x v="5"/>
    <x v="7"/>
    <x v="6"/>
    <n v="216"/>
    <n v="3888"/>
    <n v="18"/>
    <n v="18"/>
    <n v="0"/>
    <x v="0"/>
    <x v="1"/>
    <s v="BAG 18#POUCH"/>
    <x v="1"/>
    <s v="Chile"/>
  </r>
  <r>
    <s v="Agrovita"/>
    <x v="5"/>
    <x v="11"/>
    <x v="19"/>
    <n v="216"/>
    <n v="3888"/>
    <n v="18"/>
    <n v="18"/>
    <n v="0"/>
    <x v="0"/>
    <x v="1"/>
    <s v="BAG 18#POUCH"/>
    <x v="2"/>
    <s v="Chile"/>
  </r>
  <r>
    <s v="Agrovita"/>
    <x v="5"/>
    <x v="11"/>
    <x v="20"/>
    <n v="216"/>
    <n v="4320"/>
    <n v="20"/>
    <n v="20"/>
    <n v="0"/>
    <x v="5"/>
    <x v="1"/>
    <s v="BAG 18#POUCH"/>
    <x v="2"/>
    <s v="Chile"/>
  </r>
  <r>
    <s v="Agrovita"/>
    <x v="5"/>
    <x v="11"/>
    <x v="21"/>
    <n v="216"/>
    <n v="4752"/>
    <n v="22"/>
    <n v="22"/>
    <n v="0"/>
    <x v="5"/>
    <x v="1"/>
    <s v="BAG 18#POUCH"/>
    <x v="1"/>
    <s v="Chile"/>
  </r>
  <r>
    <s v="Agrovita"/>
    <x v="9"/>
    <x v="7"/>
    <x v="22"/>
    <n v="216"/>
    <n v="2808"/>
    <n v="13"/>
    <n v="13"/>
    <n v="0"/>
    <x v="4"/>
    <x v="1"/>
    <s v="BAG 18#POUCH"/>
    <x v="1"/>
    <s v="Chile"/>
  </r>
  <r>
    <s v="Agrovita"/>
    <x v="11"/>
    <x v="15"/>
    <x v="12"/>
    <n v="216"/>
    <n v="4320"/>
    <n v="20"/>
    <n v="20"/>
    <n v="0"/>
    <x v="2"/>
    <x v="1"/>
    <s v="BAG 18#POUCH"/>
    <x v="6"/>
    <s v="Chile"/>
  </r>
  <r>
    <s v="Agrovita"/>
    <x v="11"/>
    <x v="12"/>
    <x v="2"/>
    <n v="216"/>
    <n v="1728"/>
    <n v="8"/>
    <n v="8"/>
    <n v="0"/>
    <x v="2"/>
    <x v="1"/>
    <s v="BAG 18#POUCH"/>
    <x v="3"/>
    <s v="Chile"/>
  </r>
  <r>
    <s v="Agrovita"/>
    <x v="2"/>
    <x v="3"/>
    <x v="17"/>
    <n v="192"/>
    <n v="2304"/>
    <n v="12"/>
    <n v="12"/>
    <n v="0"/>
    <x v="2"/>
    <x v="1"/>
    <s v="BAG 18#POUCH"/>
    <x v="0"/>
    <s v="Chile"/>
  </r>
  <r>
    <s v="Agrovita"/>
    <x v="4"/>
    <x v="11"/>
    <x v="23"/>
    <n v="192"/>
    <n v="3840"/>
    <n v="20"/>
    <n v="20"/>
    <n v="0"/>
    <x v="0"/>
    <x v="1"/>
    <s v="BAG 18#POUCH"/>
    <x v="1"/>
    <s v="Chile"/>
  </r>
  <r>
    <s v="Agrovita"/>
    <x v="4"/>
    <x v="11"/>
    <x v="21"/>
    <n v="192"/>
    <n v="4022.4"/>
    <n v="20.95"/>
    <n v="20.95"/>
    <n v="0"/>
    <x v="0"/>
    <x v="1"/>
    <s v="BAG 18#POUCH"/>
    <x v="1"/>
    <s v="Chile"/>
  </r>
  <r>
    <s v="Agrovita"/>
    <x v="1"/>
    <x v="16"/>
    <x v="24"/>
    <n v="192"/>
    <n v="1200"/>
    <n v="6.25"/>
    <n v="6.25"/>
    <n v="0"/>
    <x v="1"/>
    <x v="1"/>
    <s v="BAG 18#POUCH"/>
    <x v="1"/>
    <s v="Chile"/>
  </r>
  <r>
    <s v="Agrovita"/>
    <x v="6"/>
    <x v="4"/>
    <x v="3"/>
    <n v="108"/>
    <n v="1944"/>
    <n v="18"/>
    <n v="18"/>
    <n v="0"/>
    <x v="0"/>
    <x v="1"/>
    <s v="BAG 18#POUCH"/>
    <x v="0"/>
    <s v="Chile"/>
  </r>
  <r>
    <s v="Agrovita"/>
    <x v="6"/>
    <x v="11"/>
    <x v="25"/>
    <n v="108"/>
    <n v="1728"/>
    <n v="16"/>
    <n v="16"/>
    <n v="0"/>
    <x v="0"/>
    <x v="1"/>
    <s v="BAG 18#POUCH"/>
    <x v="4"/>
    <s v="Chile"/>
  </r>
  <r>
    <s v="Agrovita"/>
    <x v="6"/>
    <x v="11"/>
    <x v="23"/>
    <n v="108"/>
    <n v="2160"/>
    <n v="20"/>
    <n v="20"/>
    <n v="0"/>
    <x v="0"/>
    <x v="1"/>
    <s v="BAG 18#POUCH"/>
    <x v="5"/>
    <s v="Chile"/>
  </r>
  <r>
    <s v="Agrovita"/>
    <x v="3"/>
    <x v="11"/>
    <x v="20"/>
    <n v="108"/>
    <n v="2160"/>
    <n v="20"/>
    <n v="20"/>
    <n v="0"/>
    <x v="5"/>
    <x v="1"/>
    <s v="BAG 18#POUCH"/>
    <x v="2"/>
    <s v="Chile"/>
  </r>
  <r>
    <s v="Agrovita"/>
    <x v="8"/>
    <x v="11"/>
    <x v="7"/>
    <n v="108"/>
    <n v="2478.6"/>
    <n v="22.95"/>
    <n v="22.95"/>
    <n v="0"/>
    <x v="0"/>
    <x v="1"/>
    <s v="BAG 18#POUCH"/>
    <x v="1"/>
    <s v="Chile"/>
  </r>
  <r>
    <s v="Agrovita"/>
    <x v="8"/>
    <x v="11"/>
    <x v="4"/>
    <n v="108"/>
    <n v="2478.6"/>
    <n v="22.95"/>
    <n v="22.95"/>
    <n v="0"/>
    <x v="0"/>
    <x v="1"/>
    <s v="BAG 18#POUCH"/>
    <x v="2"/>
    <s v="Chile"/>
  </r>
  <r>
    <s v="Agrovita"/>
    <x v="5"/>
    <x v="8"/>
    <x v="7"/>
    <n v="108"/>
    <n v="1944"/>
    <n v="18"/>
    <n v="18"/>
    <n v="0"/>
    <x v="0"/>
    <x v="1"/>
    <s v="BAG 18#POUCH"/>
    <x v="2"/>
    <s v="Chile"/>
  </r>
  <r>
    <s v="Agrovita"/>
    <x v="9"/>
    <x v="4"/>
    <x v="9"/>
    <n v="108"/>
    <n v="2592"/>
    <n v="24"/>
    <n v="24"/>
    <n v="0"/>
    <x v="4"/>
    <x v="1"/>
    <s v="BAG 18#POUCH"/>
    <x v="1"/>
    <s v="Chile"/>
  </r>
  <r>
    <s v="Agrovita"/>
    <x v="11"/>
    <x v="11"/>
    <x v="26"/>
    <n v="108"/>
    <n v="2160"/>
    <n v="20"/>
    <n v="20"/>
    <n v="0"/>
    <x v="0"/>
    <x v="1"/>
    <s v="BAG 18#POUCH"/>
    <x v="0"/>
    <s v="Chile"/>
  </r>
  <r>
    <s v="Agrovita"/>
    <x v="11"/>
    <x v="11"/>
    <x v="13"/>
    <n v="108"/>
    <n v="864"/>
    <n v="8"/>
    <n v="8"/>
    <n v="0"/>
    <x v="2"/>
    <x v="1"/>
    <s v="BAG 18#POUCH"/>
    <x v="3"/>
    <s v="Chile"/>
  </r>
  <r>
    <s v="Agrovita"/>
    <x v="11"/>
    <x v="11"/>
    <x v="13"/>
    <n v="108"/>
    <n v="864"/>
    <n v="8"/>
    <n v="8"/>
    <n v="0"/>
    <x v="2"/>
    <x v="1"/>
    <s v="BAG 18#POUCH"/>
    <x v="4"/>
    <s v="Chile"/>
  </r>
  <r>
    <s v="Agrovita"/>
    <x v="8"/>
    <x v="11"/>
    <x v="1"/>
    <n v="106"/>
    <n v="2544"/>
    <n v="24"/>
    <n v="24"/>
    <n v="0"/>
    <x v="0"/>
    <x v="1"/>
    <s v="BAG 18#POUCH"/>
    <x v="1"/>
    <s v="Chile"/>
  </r>
  <r>
    <s v="Agrovita"/>
    <x v="2"/>
    <x v="11"/>
    <x v="27"/>
    <n v="96"/>
    <n v="1920"/>
    <n v="20"/>
    <n v="20"/>
    <n v="0"/>
    <x v="0"/>
    <x v="1"/>
    <s v="BAG 18#POUCH"/>
    <x v="2"/>
    <s v="Chile"/>
  </r>
  <r>
    <s v="Agrovita"/>
    <x v="13"/>
    <x v="11"/>
    <x v="28"/>
    <n v="96"/>
    <n v="2011.2"/>
    <n v="20.95"/>
    <n v="20.95"/>
    <n v="0"/>
    <x v="2"/>
    <x v="1"/>
    <s v="BAG 18#POUCH"/>
    <x v="4"/>
    <s v="Chile"/>
  </r>
  <r>
    <s v="Agrovita"/>
    <x v="13"/>
    <x v="11"/>
    <x v="13"/>
    <n v="96"/>
    <n v="768"/>
    <n v="8"/>
    <n v="8"/>
    <n v="0"/>
    <x v="2"/>
    <x v="1"/>
    <s v="BAG 18#POUCH"/>
    <x v="4"/>
    <s v="Chile"/>
  </r>
  <r>
    <s v="Agrovita"/>
    <x v="13"/>
    <x v="11"/>
    <x v="5"/>
    <n v="96"/>
    <n v="1248"/>
    <n v="13"/>
    <n v="13"/>
    <n v="0"/>
    <x v="2"/>
    <x v="1"/>
    <s v="BAG 18#POUCH"/>
    <x v="2"/>
    <s v="Chile"/>
  </r>
  <r>
    <s v="Agrovita"/>
    <x v="13"/>
    <x v="11"/>
    <x v="29"/>
    <n v="96"/>
    <n v="1440"/>
    <n v="15"/>
    <n v="15"/>
    <n v="0"/>
    <x v="2"/>
    <x v="1"/>
    <s v="BAG 18#POUCH"/>
    <x v="2"/>
    <s v="Chile"/>
  </r>
  <r>
    <s v="Agrovita"/>
    <x v="4"/>
    <x v="11"/>
    <x v="21"/>
    <n v="96"/>
    <n v="2203.1999999999998"/>
    <n v="22.95"/>
    <n v="22.95"/>
    <n v="0"/>
    <x v="0"/>
    <x v="1"/>
    <s v="BAG 18#POUCH"/>
    <x v="1"/>
    <s v="Chile"/>
  </r>
  <r>
    <s v="Agrovita"/>
    <x v="3"/>
    <x v="11"/>
    <x v="30"/>
    <n v="96"/>
    <n v="1632"/>
    <n v="17"/>
    <n v="17"/>
    <n v="0"/>
    <x v="5"/>
    <x v="1"/>
    <s v="BAG 18#POUCH"/>
    <x v="1"/>
    <s v="Chile"/>
  </r>
  <r>
    <s v="Agrovita"/>
    <x v="3"/>
    <x v="11"/>
    <x v="19"/>
    <n v="96"/>
    <n v="1920"/>
    <n v="20"/>
    <n v="20"/>
    <n v="0"/>
    <x v="0"/>
    <x v="1"/>
    <s v="BAG 18#POUCH"/>
    <x v="0"/>
    <s v="Chile"/>
  </r>
  <r>
    <s v="Agrovita"/>
    <x v="10"/>
    <x v="15"/>
    <x v="31"/>
    <n v="90"/>
    <n v="1800"/>
    <n v="20"/>
    <n v="20"/>
    <n v="0"/>
    <x v="1"/>
    <x v="1"/>
    <s v="BAG 18#POUCH"/>
    <x v="1"/>
    <s v="Chile"/>
  </r>
  <r>
    <s v="Agrovita"/>
    <x v="4"/>
    <x v="11"/>
    <x v="21"/>
    <n v="88"/>
    <n v="2019.6"/>
    <n v="22.95"/>
    <n v="22.95"/>
    <n v="0"/>
    <x v="0"/>
    <x v="1"/>
    <s v="BAG 18#POUCH"/>
    <x v="1"/>
    <s v="Chile"/>
  </r>
  <r>
    <s v="Agrovita"/>
    <x v="2"/>
    <x v="11"/>
    <x v="13"/>
    <n v="85"/>
    <n v="680"/>
    <n v="8"/>
    <n v="8"/>
    <n v="0"/>
    <x v="2"/>
    <x v="1"/>
    <s v="BAG 18#POUCH"/>
    <x v="3"/>
    <s v="Chile"/>
  </r>
  <r>
    <s v="Agrovita"/>
    <x v="0"/>
    <x v="13"/>
    <x v="1"/>
    <n v="77"/>
    <n v="2229.15"/>
    <n v="28.95"/>
    <n v="28.95"/>
    <n v="0"/>
    <x v="0"/>
    <x v="0"/>
    <s v="Clam (Generic)"/>
    <x v="0"/>
    <s v="Chile"/>
  </r>
  <r>
    <s v="Agrovita"/>
    <x v="4"/>
    <x v="17"/>
    <x v="32"/>
    <n v="56"/>
    <n v="1344"/>
    <n v="24"/>
    <n v="24"/>
    <n v="0"/>
    <x v="0"/>
    <x v="1"/>
    <s v="BAG 18#POUCH"/>
    <x v="1"/>
    <s v="Chile"/>
  </r>
  <r>
    <s v="Agrovita"/>
    <x v="4"/>
    <x v="17"/>
    <x v="32"/>
    <n v="45"/>
    <n v="1080"/>
    <n v="24"/>
    <n v="24"/>
    <n v="0"/>
    <x v="0"/>
    <x v="1"/>
    <s v="BAG 18#POUCH"/>
    <x v="1"/>
    <s v="Chile"/>
  </r>
  <r>
    <s v="Agrovita"/>
    <x v="1"/>
    <x v="15"/>
    <x v="31"/>
    <n v="18"/>
    <n v="360"/>
    <n v="20"/>
    <n v="20"/>
    <n v="0"/>
    <x v="1"/>
    <x v="1"/>
    <s v="BAG 18#POUCH"/>
    <x v="1"/>
    <s v="Chile"/>
  </r>
  <r>
    <s v="Agrovita"/>
    <x v="1"/>
    <x v="18"/>
    <x v="33"/>
    <n v="192"/>
    <n v="4110.76"/>
    <n v="21.41"/>
    <n v="21.41"/>
    <n v="1.8682858477347963E-3"/>
    <x v="1"/>
    <x v="1"/>
    <s v="BAG 18#POUCH"/>
    <x v="1"/>
    <s v="Chile"/>
  </r>
  <r>
    <s v="Agrovita"/>
    <x v="13"/>
    <x v="18"/>
    <x v="34"/>
    <n v="96"/>
    <n v="2331.9499999999998"/>
    <n v="24.29"/>
    <n v="24.291"/>
    <n v="4.5286125977668235E-3"/>
    <x v="2"/>
    <x v="1"/>
    <s v="BAG 18#POUCH"/>
    <x v="7"/>
    <s v="Chile"/>
  </r>
  <r>
    <s v="Agrovita"/>
    <x v="11"/>
    <x v="18"/>
    <x v="34"/>
    <n v="108"/>
    <n v="2623.44"/>
    <n v="24.29"/>
    <n v="24.291"/>
    <n v="4.9403046521234728E-3"/>
    <x v="2"/>
    <x v="1"/>
    <s v="BAG 18#POUCH"/>
    <x v="6"/>
    <s v="Chile"/>
  </r>
  <r>
    <s v="Agrovita"/>
    <x v="12"/>
    <x v="18"/>
    <x v="35"/>
    <n v="324"/>
    <n v="8501.91"/>
    <n v="26.24"/>
    <n v="26.24"/>
    <n v="5.7164634146715798E-3"/>
    <x v="2"/>
    <x v="1"/>
    <s v="BAG 18#POUCH"/>
    <x v="7"/>
    <s v="Chile"/>
  </r>
  <r>
    <s v="Agrovita"/>
    <x v="13"/>
    <x v="18"/>
    <x v="34"/>
    <n v="384"/>
    <n v="9327.7999999999993"/>
    <n v="24.29"/>
    <n v="24.291"/>
    <n v="1.8114450391067294E-2"/>
    <x v="2"/>
    <x v="1"/>
    <s v="BAG 18#POUCH"/>
    <x v="0"/>
    <s v="Chile"/>
  </r>
  <r>
    <s v="Agrovita"/>
    <x v="12"/>
    <x v="18"/>
    <x v="35"/>
    <n v="1080"/>
    <n v="28339.7"/>
    <n v="26.24"/>
    <n v="26.24"/>
    <n v="1.9054878048791579E-2"/>
    <x v="2"/>
    <x v="1"/>
    <s v="BAG 18#POUCH"/>
    <x v="6"/>
    <s v="Chile"/>
  </r>
  <r>
    <s v="Agrovita"/>
    <x v="13"/>
    <x v="18"/>
    <x v="34"/>
    <n v="480"/>
    <n v="11659.75"/>
    <n v="24.29"/>
    <n v="24.291"/>
    <n v="2.2643062988890961E-2"/>
    <x v="2"/>
    <x v="1"/>
    <s v="BAG 18#POUCH"/>
    <x v="1"/>
    <s v="Chile"/>
  </r>
  <r>
    <s v="Agrovita"/>
    <x v="7"/>
    <x v="6"/>
    <x v="29"/>
    <n v="84"/>
    <n v="43.15"/>
    <n v="0.51"/>
    <n v="0.51400000000000001"/>
    <n v="0.60784313725490335"/>
    <x v="6"/>
    <x v="1"/>
    <s v="BAG 18#POUCH"/>
    <x v="2"/>
    <s v="Chile"/>
  </r>
  <r>
    <s v="Agrovita"/>
    <x v="7"/>
    <x v="6"/>
    <x v="29"/>
    <n v="98"/>
    <n v="50.34"/>
    <n v="0.51"/>
    <n v="0.51400000000000001"/>
    <n v="0.70588235294118817"/>
    <x v="6"/>
    <x v="1"/>
    <s v="BAG 18#POUCH"/>
    <x v="9"/>
    <s v="Chil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Agrovita"/>
    <s v="Chile"/>
    <x v="0"/>
    <n v="3320.1"/>
    <n v="3689"/>
    <n v="3689"/>
    <n v="0.90000000000000013"/>
  </r>
  <r>
    <x v="0"/>
    <s v="Agrovita"/>
    <s v="Chile"/>
    <x v="1"/>
    <n v="1905.28"/>
    <n v="23816"/>
    <n v="3689"/>
    <n v="0.51647600975874219"/>
  </r>
  <r>
    <x v="0"/>
    <s v="Agrovita"/>
    <s v="Chile"/>
    <x v="2"/>
    <n v="358"/>
    <n v="0"/>
    <n v="3689"/>
    <n v="9.7045269720791541E-2"/>
  </r>
  <r>
    <x v="0"/>
    <s v="Agrovita"/>
    <s v="Chile"/>
    <x v="3"/>
    <n v="25"/>
    <n v="3"/>
    <n v="3689"/>
    <n v="6.776904310111141E-3"/>
  </r>
  <r>
    <x v="0"/>
    <s v="Agrovita"/>
    <s v="Chile"/>
    <x v="4"/>
    <n v="690"/>
    <n v="3689"/>
    <n v="3689"/>
    <n v="0.18704255895906749"/>
  </r>
  <r>
    <x v="0"/>
    <s v="Agrovita"/>
    <s v="Chile"/>
    <x v="5"/>
    <n v="1352.77"/>
    <n v="0"/>
    <n v="3689"/>
    <n v="0.36670371374356192"/>
  </r>
  <r>
    <x v="0"/>
    <s v="Agrovita"/>
    <s v="Chile"/>
    <x v="6"/>
    <n v="19351.68"/>
    <n v="0"/>
    <n v="3689"/>
    <n v="5.2457793439956628"/>
  </r>
  <r>
    <x v="0"/>
    <s v="Agrovita"/>
    <s v="Chile"/>
    <x v="7"/>
    <n v="158"/>
    <n v="0"/>
    <n v="3689"/>
    <n v="4.2830035239902413E-2"/>
  </r>
  <r>
    <x v="0"/>
    <s v="Agrovita"/>
    <s v="Chile"/>
    <x v="8"/>
    <n v="2593.59"/>
    <n v="0"/>
    <n v="3689"/>
    <n v="0.70306044998644623"/>
  </r>
  <r>
    <x v="1"/>
    <s v="Agrovita"/>
    <s v="Chile"/>
    <x v="0"/>
    <n v="1198"/>
    <n v="3200"/>
    <n v="1600"/>
    <n v="0.74875000000000003"/>
  </r>
  <r>
    <x v="1"/>
    <s v="Agrovita"/>
    <s v="Chile"/>
    <x v="1"/>
    <n v="2779.2"/>
    <n v="34740"/>
    <n v="1600"/>
    <n v="1.7370000000000001"/>
  </r>
  <r>
    <x v="1"/>
    <s v="Agrovita"/>
    <s v="Chile"/>
    <x v="9"/>
    <n v="1262.47"/>
    <n v="0"/>
    <n v="1600"/>
    <n v="0.78904375000000004"/>
  </r>
  <r>
    <x v="1"/>
    <s v="Agrovita"/>
    <s v="Chile"/>
    <x v="2"/>
    <n v="261"/>
    <n v="0"/>
    <n v="1600"/>
    <n v="0.16312499999999999"/>
  </r>
  <r>
    <x v="1"/>
    <s v="Agrovita"/>
    <s v="Chile"/>
    <x v="10"/>
    <n v="288"/>
    <n v="0"/>
    <n v="1600"/>
    <n v="0.18"/>
  </r>
  <r>
    <x v="1"/>
    <s v="Agrovita"/>
    <s v="Chile"/>
    <x v="6"/>
    <n v="8996"/>
    <n v="0"/>
    <n v="1600"/>
    <n v="5.6224999999999996"/>
  </r>
  <r>
    <x v="1"/>
    <s v="Agrovita"/>
    <s v="Chile"/>
    <x v="11"/>
    <n v="367.5"/>
    <n v="6021"/>
    <n v="1600"/>
    <n v="0.22968749999999999"/>
  </r>
  <r>
    <x v="1"/>
    <s v="Agrovita"/>
    <s v="Chile"/>
    <x v="7"/>
    <n v="135"/>
    <n v="0"/>
    <n v="1600"/>
    <n v="8.4375000000000006E-2"/>
  </r>
  <r>
    <x v="1"/>
    <s v="Agrovita"/>
    <s v="Chile"/>
    <x v="12"/>
    <n v="12225.78"/>
    <n v="1698"/>
    <n v="1600"/>
    <n v="7.6411124999999993"/>
  </r>
  <r>
    <x v="1"/>
    <s v="Agrovita"/>
    <s v="Chile"/>
    <x v="8"/>
    <n v="575"/>
    <n v="0"/>
    <n v="1600"/>
    <n v="0.359375"/>
  </r>
  <r>
    <x v="2"/>
    <s v="Agrovita"/>
    <s v="Chile"/>
    <x v="0"/>
    <n v="1555.2"/>
    <n v="1728"/>
    <n v="1728"/>
    <n v="0.9"/>
  </r>
  <r>
    <x v="2"/>
    <s v="Agrovita"/>
    <s v="Chile"/>
    <x v="1"/>
    <n v="2579.46"/>
    <n v="32242.7"/>
    <n v="1728"/>
    <n v="1.4927430555555561"/>
  </r>
  <r>
    <x v="2"/>
    <s v="Agrovita"/>
    <s v="Chile"/>
    <x v="2"/>
    <n v="303.88"/>
    <n v="0"/>
    <n v="1728"/>
    <n v="0.1758564814814815"/>
  </r>
  <r>
    <x v="2"/>
    <s v="Agrovita"/>
    <s v="Chile"/>
    <x v="3"/>
    <n v="25"/>
    <n v="1"/>
    <n v="1728"/>
    <n v="1.4467592592592589E-2"/>
  </r>
  <r>
    <x v="2"/>
    <s v="Agrovita"/>
    <s v="Chile"/>
    <x v="4"/>
    <n v="267.97000000000003"/>
    <n v="0"/>
    <n v="1728"/>
    <n v="0.1550752314814815"/>
  </r>
  <r>
    <x v="2"/>
    <s v="Agrovita"/>
    <s v="Chile"/>
    <x v="5"/>
    <n v="743.04"/>
    <n v="0"/>
    <n v="1728"/>
    <n v="0.43"/>
  </r>
  <r>
    <x v="2"/>
    <s v="Agrovita"/>
    <s v="Chile"/>
    <x v="6"/>
    <n v="9225.23"/>
    <n v="0"/>
    <n v="1728"/>
    <n v="5.3386747685185183"/>
  </r>
  <r>
    <x v="2"/>
    <s v="Agrovita"/>
    <s v="Chile"/>
    <x v="7"/>
    <n v="158"/>
    <n v="0"/>
    <n v="1728"/>
    <n v="9.1435185185185189E-2"/>
  </r>
  <r>
    <x v="2"/>
    <s v="Agrovita"/>
    <s v="Chile"/>
    <x v="8"/>
    <n v="1819.38"/>
    <n v="0"/>
    <n v="1728"/>
    <n v="1.0528819444444451"/>
  </r>
  <r>
    <x v="3"/>
    <s v="Agrovita"/>
    <s v="Chile"/>
    <x v="0"/>
    <n v="1170"/>
    <n v="1300"/>
    <n v="1300"/>
    <n v="0.9"/>
  </r>
  <r>
    <x v="3"/>
    <s v="Agrovita"/>
    <s v="Chile"/>
    <x v="1"/>
    <n v="1851.95"/>
    <n v="23149.200000000001"/>
    <n v="1300"/>
    <n v="1.424576923076923"/>
  </r>
  <r>
    <x v="3"/>
    <s v="Agrovita"/>
    <s v="Chile"/>
    <x v="2"/>
    <n v="304.25"/>
    <n v="0"/>
    <n v="1300"/>
    <n v="0.2340384615384615"/>
  </r>
  <r>
    <x v="3"/>
    <s v="Agrovita"/>
    <s v="Chile"/>
    <x v="4"/>
    <n v="492.07"/>
    <n v="0"/>
    <n v="1300"/>
    <n v="0.37851538461538459"/>
  </r>
  <r>
    <x v="3"/>
    <s v="Agrovita"/>
    <s v="Chile"/>
    <x v="5"/>
    <n v="593.74"/>
    <n v="0"/>
    <n v="1300"/>
    <n v="0.45672307692307701"/>
  </r>
  <r>
    <x v="3"/>
    <s v="Agrovita"/>
    <s v="Chile"/>
    <x v="6"/>
    <n v="6901.5700000000006"/>
    <n v="0"/>
    <n v="1300"/>
    <n v="5.3089000000000004"/>
  </r>
  <r>
    <x v="3"/>
    <s v="Agrovita"/>
    <s v="Chile"/>
    <x v="8"/>
    <n v="1057.78"/>
    <n v="0"/>
    <n v="1300"/>
    <n v="0.81367692307692308"/>
  </r>
  <r>
    <x v="4"/>
    <s v="Agrovita"/>
    <s v="Chile"/>
    <x v="0"/>
    <n v="1897.2"/>
    <n v="2108"/>
    <n v="2108"/>
    <n v="0.9"/>
  </r>
  <r>
    <x v="4"/>
    <s v="Agrovita"/>
    <s v="Chile"/>
    <x v="1"/>
    <n v="3920"/>
    <n v="48999.61"/>
    <n v="2108"/>
    <n v="1.859582542694497"/>
  </r>
  <r>
    <x v="4"/>
    <s v="Agrovita"/>
    <s v="Chile"/>
    <x v="2"/>
    <n v="312.43"/>
    <n v="0"/>
    <n v="2108"/>
    <n v="0.14821157495256171"/>
  </r>
  <r>
    <x v="4"/>
    <s v="Agrovita"/>
    <s v="Chile"/>
    <x v="3"/>
    <n v="25"/>
    <n v="1"/>
    <n v="2108"/>
    <n v="1.1859582542694499E-2"/>
  </r>
  <r>
    <x v="4"/>
    <s v="Agrovita"/>
    <s v="Chile"/>
    <x v="4"/>
    <n v="1278"/>
    <n v="0"/>
    <n v="2108"/>
    <n v="0.60626185958254264"/>
  </r>
  <r>
    <x v="4"/>
    <s v="Agrovita"/>
    <s v="Chile"/>
    <x v="6"/>
    <n v="9998.5400000000009"/>
    <n v="0"/>
    <n v="2108"/>
    <n v="4.7431404174573064"/>
  </r>
  <r>
    <x v="4"/>
    <s v="Agrovita"/>
    <s v="Chile"/>
    <x v="7"/>
    <n v="158"/>
    <n v="2108"/>
    <n v="2108"/>
    <n v="7.4952561669829221E-2"/>
  </r>
  <r>
    <x v="4"/>
    <s v="Agrovita"/>
    <s v="Chile"/>
    <x v="8"/>
    <n v="1766.36"/>
    <n v="0"/>
    <n v="2108"/>
    <n v="0.83793168880455404"/>
  </r>
  <r>
    <x v="5"/>
    <s v="Agrovita"/>
    <s v="Chile"/>
    <x v="0"/>
    <n v="1944"/>
    <n v="2160"/>
    <n v="2160"/>
    <n v="0.9"/>
  </r>
  <r>
    <x v="5"/>
    <s v="Agrovita"/>
    <s v="Chile"/>
    <x v="1"/>
    <n v="3283.2"/>
    <n v="41040"/>
    <n v="2160"/>
    <n v="1.52"/>
  </r>
  <r>
    <x v="5"/>
    <s v="Agrovita"/>
    <s v="Chile"/>
    <x v="2"/>
    <n v="313.60000000000002"/>
    <n v="0"/>
    <n v="2160"/>
    <n v="0.14518518518518519"/>
  </r>
  <r>
    <x v="5"/>
    <s v="Agrovita"/>
    <s v="Chile"/>
    <x v="3"/>
    <n v="25"/>
    <n v="1"/>
    <n v="2160"/>
    <n v="1.157407407407407E-2"/>
  </r>
  <r>
    <x v="5"/>
    <s v="Agrovita"/>
    <s v="Chile"/>
    <x v="4"/>
    <n v="1278"/>
    <n v="0"/>
    <n v="2160"/>
    <n v="0.59166666666666667"/>
  </r>
  <r>
    <x v="5"/>
    <s v="Agrovita"/>
    <s v="Chile"/>
    <x v="5"/>
    <n v="1300"/>
    <n v="0"/>
    <n v="2160"/>
    <n v="0.60185185185185186"/>
  </r>
  <r>
    <x v="5"/>
    <s v="Agrovita"/>
    <s v="Chile"/>
    <x v="6"/>
    <n v="10002.06"/>
    <n v="0"/>
    <n v="2160"/>
    <n v="4.6305833333333331"/>
  </r>
  <r>
    <x v="5"/>
    <s v="Agrovita"/>
    <s v="Chile"/>
    <x v="7"/>
    <n v="158"/>
    <n v="0"/>
    <n v="2160"/>
    <n v="7.3148148148148143E-2"/>
  </r>
  <r>
    <x v="5"/>
    <s v="Agrovita"/>
    <s v="Chile"/>
    <x v="8"/>
    <n v="1491.36"/>
    <n v="0"/>
    <n v="2160"/>
    <n v="0.69044444444444442"/>
  </r>
  <r>
    <x v="6"/>
    <s v="Agrovita"/>
    <s v="Chile"/>
    <x v="0"/>
    <n v="1728"/>
    <n v="1920"/>
    <n v="1920"/>
    <n v="0.9"/>
  </r>
  <r>
    <x v="6"/>
    <s v="Agrovita"/>
    <s v="Chile"/>
    <x v="1"/>
    <n v="453.66"/>
    <n v="5670.76"/>
    <n v="1920"/>
    <n v="0.23628125"/>
  </r>
  <r>
    <x v="6"/>
    <s v="Agrovita"/>
    <s v="Chile"/>
    <x v="2"/>
    <n v="308.2"/>
    <n v="0"/>
    <n v="1920"/>
    <n v="0.16052083333333331"/>
  </r>
  <r>
    <x v="6"/>
    <s v="Agrovita"/>
    <s v="Chile"/>
    <x v="13"/>
    <n v="339.5"/>
    <n v="0"/>
    <n v="1920"/>
    <n v="0.17682291666666669"/>
  </r>
  <r>
    <x v="6"/>
    <s v="Agrovita"/>
    <s v="Chile"/>
    <x v="4"/>
    <n v="696.85"/>
    <n v="0"/>
    <n v="1920"/>
    <n v="0.36294270833333342"/>
  </r>
  <r>
    <x v="6"/>
    <s v="Agrovita"/>
    <s v="Chile"/>
    <x v="14"/>
    <n v="600"/>
    <n v="192"/>
    <n v="1920"/>
    <n v="0.3125"/>
  </r>
  <r>
    <x v="6"/>
    <s v="Agrovita"/>
    <s v="Chile"/>
    <x v="15"/>
    <n v="270.72000000000003"/>
    <n v="192"/>
    <n v="1920"/>
    <n v="0.14099999999999999"/>
  </r>
  <r>
    <x v="6"/>
    <s v="Agrovita"/>
    <s v="Chile"/>
    <x v="5"/>
    <n v="1500"/>
    <n v="0"/>
    <n v="1920"/>
    <n v="0.78125"/>
  </r>
  <r>
    <x v="6"/>
    <s v="Agrovita"/>
    <s v="Chile"/>
    <x v="6"/>
    <n v="9059.0499999999993"/>
    <n v="0"/>
    <n v="1920"/>
    <n v="4.7182552083333329"/>
  </r>
  <r>
    <x v="6"/>
    <s v="Agrovita"/>
    <s v="Chile"/>
    <x v="11"/>
    <n v="11.34"/>
    <n v="0"/>
    <n v="1920"/>
    <n v="5.90625E-3"/>
  </r>
  <r>
    <x v="6"/>
    <s v="Agrovita"/>
    <s v="Chile"/>
    <x v="12"/>
    <n v="1356.73"/>
    <n v="402"/>
    <n v="1920"/>
    <n v="0.70663020833333334"/>
  </r>
  <r>
    <x v="6"/>
    <s v="Agrovita"/>
    <s v="Chile"/>
    <x v="8"/>
    <n v="1400"/>
    <n v="0"/>
    <n v="1920"/>
    <n v="0.72916666666666663"/>
  </r>
  <r>
    <x v="7"/>
    <s v="Agrovita"/>
    <s v="Chile"/>
    <x v="0"/>
    <n v="1738.8"/>
    <n v="1932"/>
    <n v="1932"/>
    <n v="0.89999999999999991"/>
  </r>
  <r>
    <x v="7"/>
    <s v="Agrovita"/>
    <s v="Chile"/>
    <x v="1"/>
    <n v="1009.92"/>
    <n v="12624"/>
    <n v="1932"/>
    <n v="0.52273291925465837"/>
  </r>
  <r>
    <x v="7"/>
    <s v="Agrovita"/>
    <s v="Chile"/>
    <x v="2"/>
    <n v="318.47000000000003"/>
    <n v="0"/>
    <n v="1932"/>
    <n v="0.16483954451345759"/>
  </r>
  <r>
    <x v="7"/>
    <s v="Agrovita"/>
    <s v="Chile"/>
    <x v="13"/>
    <n v="339.5"/>
    <n v="0"/>
    <n v="1932"/>
    <n v="0.1757246376811594"/>
  </r>
  <r>
    <x v="7"/>
    <s v="Agrovita"/>
    <s v="Chile"/>
    <x v="4"/>
    <n v="696.85"/>
    <n v="0"/>
    <n v="1932"/>
    <n v="0.36068840579710149"/>
  </r>
  <r>
    <x v="7"/>
    <s v="Agrovita"/>
    <s v="Chile"/>
    <x v="5"/>
    <n v="1500"/>
    <n v="0"/>
    <n v="1932"/>
    <n v="0.77639751552795033"/>
  </r>
  <r>
    <x v="7"/>
    <s v="Agrovita"/>
    <s v="Chile"/>
    <x v="6"/>
    <n v="9059.86"/>
    <n v="0"/>
    <n v="1932"/>
    <n v="4.6893685300207046"/>
  </r>
  <r>
    <x v="7"/>
    <s v="Agrovita"/>
    <s v="Chile"/>
    <x v="8"/>
    <n v="1400"/>
    <n v="0"/>
    <n v="1932"/>
    <n v="0.72463768115942029"/>
  </r>
  <r>
    <x v="8"/>
    <s v="Agrovita"/>
    <s v="Chile"/>
    <x v="0"/>
    <n v="1036.8"/>
    <n v="1152"/>
    <n v="1152"/>
    <n v="0.89999999999999991"/>
  </r>
  <r>
    <x v="8"/>
    <s v="Agrovita"/>
    <s v="Chile"/>
    <x v="1"/>
    <n v="144"/>
    <n v="1800"/>
    <n v="1152"/>
    <n v="0.125"/>
  </r>
  <r>
    <x v="8"/>
    <s v="Agrovita"/>
    <s v="Chile"/>
    <x v="2"/>
    <n v="290.92"/>
    <n v="0"/>
    <n v="1152"/>
    <n v="0.25253472222222217"/>
  </r>
  <r>
    <x v="8"/>
    <s v="Agrovita"/>
    <s v="Chile"/>
    <x v="4"/>
    <n v="505.6"/>
    <n v="0"/>
    <n v="1152"/>
    <n v="0.43888888888888888"/>
  </r>
  <r>
    <x v="8"/>
    <s v="Agrovita"/>
    <s v="Chile"/>
    <x v="14"/>
    <n v="500"/>
    <n v="480"/>
    <n v="1152"/>
    <n v="0.43402777777777779"/>
  </r>
  <r>
    <x v="8"/>
    <s v="Agrovita"/>
    <s v="Chile"/>
    <x v="15"/>
    <n v="500"/>
    <n v="480"/>
    <n v="1152"/>
    <n v="0.43402777777777779"/>
  </r>
  <r>
    <x v="8"/>
    <s v="Agrovita"/>
    <s v="Chile"/>
    <x v="5"/>
    <n v="495.36"/>
    <n v="0"/>
    <n v="1152"/>
    <n v="0.43"/>
  </r>
  <r>
    <x v="8"/>
    <s v="Agrovita"/>
    <s v="Chile"/>
    <x v="6"/>
    <n v="5916.56"/>
    <n v="0"/>
    <n v="1152"/>
    <n v="5.1359027777777779"/>
  </r>
  <r>
    <x v="8"/>
    <s v="Agrovita"/>
    <s v="Chile"/>
    <x v="11"/>
    <n v="14.38"/>
    <n v="0"/>
    <n v="1152"/>
    <n v="1.248263888888889E-2"/>
  </r>
  <r>
    <x v="8"/>
    <s v="Agrovita"/>
    <s v="Chile"/>
    <x v="12"/>
    <n v="3632.56"/>
    <n v="570"/>
    <n v="1152"/>
    <n v="3.1532638888888891"/>
  </r>
  <r>
    <x v="8"/>
    <s v="Agrovita"/>
    <s v="Chile"/>
    <x v="8"/>
    <n v="763.64"/>
    <n v="0"/>
    <n v="1152"/>
    <n v="0.66288194444444448"/>
  </r>
  <r>
    <x v="9"/>
    <s v="Agrovita"/>
    <s v="Chile"/>
    <x v="0"/>
    <n v="1965.6"/>
    <n v="2184"/>
    <n v="2184"/>
    <n v="0.89999999999999991"/>
  </r>
  <r>
    <x v="9"/>
    <s v="Agrovita"/>
    <s v="Chile"/>
    <x v="1"/>
    <n v="114.6"/>
    <n v="1432.49"/>
    <n v="2184"/>
    <n v="5.2472527472527473E-2"/>
  </r>
  <r>
    <x v="9"/>
    <s v="Agrovita"/>
    <s v="Chile"/>
    <x v="2"/>
    <n v="324.14"/>
    <n v="0"/>
    <n v="2184"/>
    <n v="0.1484157509157509"/>
  </r>
  <r>
    <x v="9"/>
    <s v="Agrovita"/>
    <s v="Chile"/>
    <x v="4"/>
    <n v="290"/>
    <n v="0"/>
    <n v="2184"/>
    <n v="0.13278388278388281"/>
  </r>
  <r>
    <x v="9"/>
    <s v="Agrovita"/>
    <s v="Chile"/>
    <x v="5"/>
    <n v="1482.73"/>
    <n v="0"/>
    <n v="2184"/>
    <n v="0.67890567765567766"/>
  </r>
  <r>
    <x v="9"/>
    <s v="Agrovita"/>
    <s v="Chile"/>
    <x v="6"/>
    <n v="8840.57"/>
    <n v="0"/>
    <n v="2184"/>
    <n v="4.0478800366300369"/>
  </r>
  <r>
    <x v="9"/>
    <s v="Agrovita"/>
    <s v="Chile"/>
    <x v="11"/>
    <n v="79.66"/>
    <n v="0"/>
    <n v="2184"/>
    <n v="3.6474358974358967E-2"/>
  </r>
  <r>
    <x v="9"/>
    <s v="Agrovita"/>
    <s v="Chile"/>
    <x v="12"/>
    <n v="5572.32"/>
    <n v="1596"/>
    <n v="2184"/>
    <n v="2.5514285714285712"/>
  </r>
  <r>
    <x v="9"/>
    <s v="Agrovita"/>
    <s v="Chile"/>
    <x v="8"/>
    <n v="3529.68"/>
    <n v="0"/>
    <n v="2184"/>
    <n v="1.6161538461538461"/>
  </r>
  <r>
    <x v="10"/>
    <s v="Agrovita"/>
    <s v="Chile"/>
    <x v="0"/>
    <n v="1944"/>
    <n v="2160"/>
    <n v="2160"/>
    <n v="0.9"/>
  </r>
  <r>
    <x v="10"/>
    <s v="Agrovita"/>
    <s v="Chile"/>
    <x v="1"/>
    <n v="3243.94"/>
    <n v="40549.199999999997"/>
    <n v="2160"/>
    <n v="1.501824074074074"/>
  </r>
  <r>
    <x v="10"/>
    <s v="Agrovita"/>
    <s v="Chile"/>
    <x v="2"/>
    <n v="313.60000000000002"/>
    <n v="0"/>
    <n v="2160"/>
    <n v="0.14518518518518519"/>
  </r>
  <r>
    <x v="10"/>
    <s v="Agrovita"/>
    <s v="Chile"/>
    <x v="4"/>
    <n v="842.68"/>
    <n v="0"/>
    <n v="2160"/>
    <n v="0.3901296296296296"/>
  </r>
  <r>
    <x v="10"/>
    <s v="Agrovita"/>
    <s v="Chile"/>
    <x v="5"/>
    <n v="1300"/>
    <n v="0"/>
    <n v="2160"/>
    <n v="0.60185185185185186"/>
  </r>
  <r>
    <x v="10"/>
    <s v="Agrovita"/>
    <s v="Chile"/>
    <x v="6"/>
    <n v="8836.26"/>
    <n v="0"/>
    <n v="2160"/>
    <n v="4.0908611111111108"/>
  </r>
  <r>
    <x v="10"/>
    <s v="Agrovita"/>
    <s v="Chile"/>
    <x v="8"/>
    <n v="1400"/>
    <n v="0"/>
    <n v="2160"/>
    <n v="0.64814814814814814"/>
  </r>
  <r>
    <x v="11"/>
    <s v="Agrovita"/>
    <s v="Chile"/>
    <x v="0"/>
    <n v="1857.6"/>
    <n v="2064"/>
    <n v="2064"/>
    <n v="0.89999999999999991"/>
  </r>
  <r>
    <x v="11"/>
    <s v="Agrovita"/>
    <s v="Chile"/>
    <x v="1"/>
    <n v="3152.64"/>
    <n v="39408"/>
    <n v="2064"/>
    <n v="1.5274418604651161"/>
  </r>
  <r>
    <x v="11"/>
    <s v="Agrovita"/>
    <s v="Chile"/>
    <x v="2"/>
    <n v="321.44"/>
    <n v="0"/>
    <n v="2064"/>
    <n v="0.15573643410852711"/>
  </r>
  <r>
    <x v="11"/>
    <s v="Agrovita"/>
    <s v="Chile"/>
    <x v="4"/>
    <n v="842.68"/>
    <n v="0"/>
    <n v="2064"/>
    <n v="0.40827519379844962"/>
  </r>
  <r>
    <x v="11"/>
    <s v="Agrovita"/>
    <s v="Chile"/>
    <x v="5"/>
    <n v="1300"/>
    <n v="0"/>
    <n v="2064"/>
    <n v="0.62984496124031009"/>
  </r>
  <r>
    <x v="11"/>
    <s v="Agrovita"/>
    <s v="Chile"/>
    <x v="6"/>
    <n v="8829.76"/>
    <n v="0"/>
    <n v="2064"/>
    <n v="4.2779844961240308"/>
  </r>
  <r>
    <x v="11"/>
    <s v="Agrovita"/>
    <s v="Chile"/>
    <x v="8"/>
    <n v="1400"/>
    <n v="0"/>
    <n v="2064"/>
    <n v="0.67829457364341084"/>
  </r>
  <r>
    <x v="12"/>
    <s v="Agrovita"/>
    <s v="Chile"/>
    <x v="0"/>
    <n v="1944"/>
    <n v="2160"/>
    <n v="2160"/>
    <n v="0.9"/>
  </r>
  <r>
    <x v="12"/>
    <s v="Agrovita"/>
    <s v="Chile"/>
    <x v="1"/>
    <n v="4138.5600000000004"/>
    <n v="51732"/>
    <n v="2160"/>
    <n v="1.9159999999999999"/>
  </r>
  <r>
    <x v="12"/>
    <s v="Agrovita"/>
    <s v="Chile"/>
    <x v="2"/>
    <n v="313.60000000000002"/>
    <n v="0"/>
    <n v="2160"/>
    <n v="0.14518518518518519"/>
  </r>
  <r>
    <x v="12"/>
    <s v="Agrovita"/>
    <s v="Chile"/>
    <x v="3"/>
    <n v="25"/>
    <n v="1"/>
    <n v="2160"/>
    <n v="1.157407407407407E-2"/>
  </r>
  <r>
    <x v="12"/>
    <s v="Agrovita"/>
    <s v="Chile"/>
    <x v="4"/>
    <n v="917.97"/>
    <n v="0"/>
    <n v="2160"/>
    <n v="0.42498611111111112"/>
  </r>
  <r>
    <x v="12"/>
    <s v="Agrovita"/>
    <s v="Chile"/>
    <x v="5"/>
    <n v="1300"/>
    <n v="0"/>
    <n v="2160"/>
    <n v="0.60185185185185186"/>
  </r>
  <r>
    <x v="12"/>
    <s v="Agrovita"/>
    <s v="Chile"/>
    <x v="6"/>
    <n v="8836.26"/>
    <n v="0"/>
    <n v="2160"/>
    <n v="4.0908611111111108"/>
  </r>
  <r>
    <x v="12"/>
    <s v="Agrovita"/>
    <s v="Chile"/>
    <x v="7"/>
    <n v="158"/>
    <n v="2160"/>
    <n v="2160"/>
    <n v="7.3148148148148143E-2"/>
  </r>
  <r>
    <x v="12"/>
    <s v="Agrovita"/>
    <s v="Chile"/>
    <x v="8"/>
    <n v="1512.45"/>
    <n v="0"/>
    <n v="2160"/>
    <n v="0.70020833333333332"/>
  </r>
  <r>
    <x v="13"/>
    <s v="Agrovita"/>
    <s v="Chile"/>
    <x v="0"/>
    <n v="1944"/>
    <n v="2160"/>
    <n v="2160"/>
    <n v="0.9"/>
  </r>
  <r>
    <x v="13"/>
    <s v="Agrovita"/>
    <s v="Chile"/>
    <x v="1"/>
    <n v="2145.2399999999998"/>
    <n v="26815.439999999999"/>
    <n v="2160"/>
    <n v="0.99316666666666675"/>
  </r>
  <r>
    <x v="13"/>
    <s v="Agrovita"/>
    <s v="Chile"/>
    <x v="2"/>
    <n v="313.60000000000002"/>
    <n v="0"/>
    <n v="2160"/>
    <n v="0.14518518518518519"/>
  </r>
  <r>
    <x v="13"/>
    <s v="Agrovita"/>
    <s v="Chile"/>
    <x v="3"/>
    <n v="25"/>
    <n v="1"/>
    <n v="2160"/>
    <n v="1.157407407407407E-2"/>
  </r>
  <r>
    <x v="13"/>
    <s v="Agrovita"/>
    <s v="Chile"/>
    <x v="4"/>
    <n v="917.97"/>
    <n v="0"/>
    <n v="2160"/>
    <n v="0.42498611111111112"/>
  </r>
  <r>
    <x v="13"/>
    <s v="Agrovita"/>
    <s v="Chile"/>
    <x v="5"/>
    <n v="1300"/>
    <n v="0"/>
    <n v="2160"/>
    <n v="0.60185185185185186"/>
  </r>
  <r>
    <x v="13"/>
    <s v="Agrovita"/>
    <s v="Chile"/>
    <x v="6"/>
    <n v="8836.26"/>
    <n v="0"/>
    <n v="2160"/>
    <n v="4.0908611111111108"/>
  </r>
  <r>
    <x v="13"/>
    <s v="Agrovita"/>
    <s v="Chile"/>
    <x v="7"/>
    <n v="158"/>
    <n v="2160"/>
    <n v="2160"/>
    <n v="7.3148148148148143E-2"/>
  </r>
  <r>
    <x v="13"/>
    <s v="Agrovita"/>
    <s v="Chile"/>
    <x v="8"/>
    <n v="1512.45"/>
    <n v="0"/>
    <n v="2160"/>
    <n v="0.70020833333333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CBC8C-D375-544F-98E9-4B51C8CAD320}" name="TablaDinámica3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I2:L4" firstHeaderRow="0" firstDataRow="1" firstDataCol="1"/>
  <pivotFields count="17">
    <pivotField showAll="0"/>
    <pivotField axis="axisRow" showAll="0">
      <items count="15">
        <item h="1" x="2"/>
        <item h="1" x="0"/>
        <item h="1" x="13"/>
        <item x="4"/>
        <item h="1" x="12"/>
        <item h="1" x="6"/>
        <item h="1" x="1"/>
        <item h="1" x="3"/>
        <item h="1" x="10"/>
        <item h="1" x="7"/>
        <item h="1" x="8"/>
        <item h="1" x="5"/>
        <item h="1" x="9"/>
        <item h="1" x="11"/>
        <item t="default"/>
      </items>
    </pivotField>
    <pivotField showAll="0"/>
    <pivotField showAll="0"/>
    <pivotField dataField="1" numFmtId="169" showAll="0"/>
    <pivotField dataField="1" numFmtId="8"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ale Quantity" fld="4" baseField="0" baseItem="0" numFmtId="169"/>
    <dataField name="Suma de Sale Amount" fld="5" baseField="0" baseItem="0" numFmtId="8"/>
    <dataField name="Price x Case Din" fld="15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BC173-2CC5-CB40-9646-E7999FD983AC}" name="TablaDinámica40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264:I273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h="1" x="3"/>
        <item h="1" x="10"/>
        <item h="1" x="7"/>
        <item h="1" x="8"/>
        <item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9">
    <i>
      <x v="19"/>
      <x v="6"/>
    </i>
    <i>
      <x v="20"/>
      <x v="12"/>
    </i>
    <i>
      <x v="21"/>
      <x v="2"/>
    </i>
    <i r="1">
      <x v="4"/>
    </i>
    <i>
      <x v="22"/>
      <x v="17"/>
    </i>
    <i>
      <x v="23"/>
      <x v="12"/>
    </i>
    <i>
      <x v="28"/>
      <x v="12"/>
    </i>
    <i>
      <x v="33"/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140">
      <pivotArea type="all" dataOnly="0" outline="0" fieldPosition="0"/>
    </format>
    <format dxfId="141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143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144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145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146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147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1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9">
      <pivotArea field="3" type="button" dataOnly="0" labelOnly="1" outline="0" axis="axisRow" fieldPosition="0"/>
    </format>
    <format dxfId="150">
      <pivotArea field="2" type="button" dataOnly="0" labelOnly="1" outline="0" axis="axisRow" fieldPosition="1"/>
    </format>
    <format dxfId="1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2">
      <pivotArea field="3" type="button" dataOnly="0" labelOnly="1" outline="0" axis="axisRow" fieldPosition="0"/>
    </format>
    <format dxfId="153">
      <pivotArea field="2" type="button" dataOnly="0" labelOnly="1" outline="0" axis="axisRow" fieldPosition="1"/>
    </format>
    <format dxfId="1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5">
      <pivotArea field="3" type="button" dataOnly="0" labelOnly="1" outline="0" axis="axisRow" fieldPosition="0"/>
    </format>
    <format dxfId="156">
      <pivotArea field="2" type="button" dataOnly="0" labelOnly="1" outline="0" axis="axisRow" fieldPosition="1"/>
    </format>
    <format dxfId="1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type="all" dataOnly="0" outline="0" fieldPosition="0"/>
    </format>
    <format dxfId="159">
      <pivotArea outline="0" collapsedLevelsAreSubtotals="1" fieldPosition="0"/>
    </format>
    <format dxfId="160">
      <pivotArea field="3" type="button" dataOnly="0" labelOnly="1" outline="0" axis="axisRow" fieldPosition="0"/>
    </format>
    <format dxfId="161">
      <pivotArea field="2" type="button" dataOnly="0" labelOnly="1" outline="0" axis="axisRow" fieldPosition="1"/>
    </format>
    <format dxfId="162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163">
      <pivotArea dataOnly="0" labelOnly="1" grandRow="1" outline="0" fieldPosition="0"/>
    </format>
    <format dxfId="164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165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166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1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1E721-A4B6-4842-8908-13BD725F7BB3}" name="TablaDinámica39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64:C269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5">
    <i>
      <x v="6"/>
      <x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168">
      <pivotArea type="all" dataOnly="0" outline="0" fieldPosition="0"/>
    </format>
    <format dxfId="169">
      <pivotArea field="3" type="button" dataOnly="0" labelOnly="1" outline="0" axis="axisRow" fieldPosition="0"/>
    </format>
    <format dxfId="170">
      <pivotArea field="4" type="button" dataOnly="0" labelOnly="1" outline="0" axis="axisRow" fieldPosition="1"/>
    </format>
    <format dxfId="171">
      <pivotArea dataOnly="0" labelOnly="1" outline="0" fieldPosition="0">
        <references count="1">
          <reference field="3" count="1">
            <x v="3"/>
          </reference>
        </references>
      </pivotArea>
    </format>
    <format dxfId="172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173">
      <pivotArea dataOnly="0" labelOnly="1" outline="0" axis="axisValues" fieldPosition="0"/>
    </format>
    <format dxfId="174">
      <pivotArea field="3" type="button" dataOnly="0" labelOnly="1" outline="0" axis="axisRow" fieldPosition="0"/>
    </format>
    <format dxfId="175">
      <pivotArea field="4" type="button" dataOnly="0" labelOnly="1" outline="0" axis="axisRow" fieldPosition="1"/>
    </format>
    <format dxfId="176">
      <pivotArea dataOnly="0" labelOnly="1" outline="0" axis="axisValues" fieldPosition="0"/>
    </format>
    <format dxfId="177">
      <pivotArea field="3" type="button" dataOnly="0" labelOnly="1" outline="0" axis="axisRow" fieldPosition="0"/>
    </format>
    <format dxfId="178">
      <pivotArea field="4" type="button" dataOnly="0" labelOnly="1" outline="0" axis="axisRow" fieldPosition="1"/>
    </format>
    <format dxfId="179">
      <pivotArea dataOnly="0" labelOnly="1" outline="0" axis="axisValues" fieldPosition="0"/>
    </format>
    <format dxfId="180">
      <pivotArea field="3" type="button" dataOnly="0" labelOnly="1" outline="0" axis="axisRow" fieldPosition="0"/>
    </format>
    <format dxfId="181">
      <pivotArea field="4" type="button" dataOnly="0" labelOnly="1" outline="0" axis="axisRow" fieldPosition="1"/>
    </format>
    <format dxfId="182">
      <pivotArea dataOnly="0" labelOnly="1" outline="0" axis="axisValues" fieldPosition="0"/>
    </format>
    <format dxfId="183">
      <pivotArea type="all" dataOnly="0" outline="0" fieldPosition="0"/>
    </format>
    <format dxfId="184">
      <pivotArea outline="0" collapsedLevelsAreSubtotals="1" fieldPosition="0"/>
    </format>
    <format dxfId="185">
      <pivotArea field="3" type="button" dataOnly="0" labelOnly="1" outline="0" axis="axisRow" fieldPosition="0"/>
    </format>
    <format dxfId="186">
      <pivotArea field="4" type="button" dataOnly="0" labelOnly="1" outline="0" axis="axisRow" fieldPosition="1"/>
    </format>
    <format dxfId="187">
      <pivotArea dataOnly="0" labelOnly="1" outline="0" fieldPosition="0">
        <references count="1">
          <reference field="3" count="1">
            <x v="4"/>
          </reference>
        </references>
      </pivotArea>
    </format>
    <format dxfId="188">
      <pivotArea dataOnly="0" labelOnly="1" grandRow="1" outline="0" fieldPosition="0"/>
    </format>
    <format dxfId="189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1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DD39B-BFB9-3A44-96B9-5524E2D4B26A}" name="TablaDinámica38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240:M248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8">
    <i>
      <x/>
    </i>
    <i>
      <x v="1"/>
    </i>
    <i>
      <x v="3"/>
    </i>
    <i>
      <x v="6"/>
    </i>
    <i>
      <x v="9"/>
    </i>
    <i>
      <x v="11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191">
      <pivotArea field="3" type="button" dataOnly="0" labelOnly="1" outline="0" axis="axisRow" fieldPosition="0"/>
    </format>
    <format dxfId="1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3">
      <pivotArea field="3" type="button" dataOnly="0" labelOnly="1" outline="0" axis="axisRow" fieldPosition="0"/>
    </format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5">
      <pivotArea field="3" type="button" dataOnly="0" labelOnly="1" outline="0" axis="axisRow" fieldPosition="0"/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field="3" type="button" dataOnly="0" labelOnly="1" outline="0" axis="axisRow" fieldPosition="0"/>
    </format>
    <format dxfId="200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201">
      <pivotArea dataOnly="0" labelOnly="1" grandRow="1" outline="0" fieldPosition="0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18686-C56A-984E-A7C3-97B773719767}" name="TablaDinámica37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240:I246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h="1" x="3"/>
        <item h="1" x="10"/>
        <item h="1" x="7"/>
        <item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6">
    <i>
      <x v="19"/>
      <x v="6"/>
    </i>
    <i>
      <x v="21"/>
      <x v="2"/>
    </i>
    <i r="1">
      <x v="12"/>
    </i>
    <i>
      <x v="25"/>
      <x v="12"/>
    </i>
    <i>
      <x v="33"/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203">
      <pivotArea type="all" dataOnly="0" outline="0" fieldPosition="0"/>
    </format>
    <format dxfId="204">
      <pivotArea field="3" type="button" dataOnly="0" labelOnly="1" outline="0" axis="axisRow" fieldPosition="0"/>
    </format>
    <format dxfId="205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206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207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208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209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210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2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2">
      <pivotArea field="3" type="button" dataOnly="0" labelOnly="1" outline="0" axis="axisRow" fieldPosition="0"/>
    </format>
    <format dxfId="213">
      <pivotArea field="2" type="button" dataOnly="0" labelOnly="1" outline="0" axis="axisRow" fieldPosition="1"/>
    </format>
    <format dxfId="2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5">
      <pivotArea field="3" type="button" dataOnly="0" labelOnly="1" outline="0" axis="axisRow" fieldPosition="0"/>
    </format>
    <format dxfId="216">
      <pivotArea field="2" type="button" dataOnly="0" labelOnly="1" outline="0" axis="axisRow" fieldPosition="1"/>
    </format>
    <format dxfId="2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8">
      <pivotArea field="3" type="button" dataOnly="0" labelOnly="1" outline="0" axis="axisRow" fieldPosition="0"/>
    </format>
    <format dxfId="219">
      <pivotArea field="2" type="button" dataOnly="0" labelOnly="1" outline="0" axis="axisRow" fieldPosition="1"/>
    </format>
    <format dxfId="2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field="3" type="button" dataOnly="0" labelOnly="1" outline="0" axis="axisRow" fieldPosition="0"/>
    </format>
    <format dxfId="224">
      <pivotArea field="2" type="button" dataOnly="0" labelOnly="1" outline="0" axis="axisRow" fieldPosition="1"/>
    </format>
    <format dxfId="225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226">
      <pivotArea dataOnly="0" labelOnly="1" grandRow="1" outline="0" fieldPosition="0"/>
    </format>
    <format dxfId="227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228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229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2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5DA9F-F579-3749-A321-7F5169F5277C}" name="TablaDinámica36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40:C242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6"/>
      <x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231">
      <pivotArea type="all" dataOnly="0" outline="0" fieldPosition="0"/>
    </format>
    <format dxfId="232">
      <pivotArea field="3" type="button" dataOnly="0" labelOnly="1" outline="0" axis="axisRow" fieldPosition="0"/>
    </format>
    <format dxfId="233">
      <pivotArea field="4" type="button" dataOnly="0" labelOnly="1" outline="0" axis="axisRow" fieldPosition="1"/>
    </format>
    <format dxfId="234">
      <pivotArea dataOnly="0" labelOnly="1" outline="0" fieldPosition="0">
        <references count="1">
          <reference field="3" count="1">
            <x v="3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236">
      <pivotArea dataOnly="0" labelOnly="1" outline="0" axis="axisValues" fieldPosition="0"/>
    </format>
    <format dxfId="237">
      <pivotArea field="3" type="button" dataOnly="0" labelOnly="1" outline="0" axis="axisRow" fieldPosition="0"/>
    </format>
    <format dxfId="238">
      <pivotArea field="4" type="button" dataOnly="0" labelOnly="1" outline="0" axis="axisRow" fieldPosition="1"/>
    </format>
    <format dxfId="239">
      <pivotArea dataOnly="0" labelOnly="1" outline="0" axis="axisValues" fieldPosition="0"/>
    </format>
    <format dxfId="240">
      <pivotArea field="3" type="button" dataOnly="0" labelOnly="1" outline="0" axis="axisRow" fieldPosition="0"/>
    </format>
    <format dxfId="241">
      <pivotArea field="4" type="button" dataOnly="0" labelOnly="1" outline="0" axis="axisRow" fieldPosition="1"/>
    </format>
    <format dxfId="242">
      <pivotArea dataOnly="0" labelOnly="1" outline="0" axis="axisValues" fieldPosition="0"/>
    </format>
    <format dxfId="243">
      <pivotArea field="3" type="button" dataOnly="0" labelOnly="1" outline="0" axis="axisRow" fieldPosition="0"/>
    </format>
    <format dxfId="244">
      <pivotArea field="4" type="button" dataOnly="0" labelOnly="1" outline="0" axis="axisRow" fieldPosition="1"/>
    </format>
    <format dxfId="245">
      <pivotArea dataOnly="0" labelOnly="1" outline="0" axis="axisValues" fieldPosition="0"/>
    </format>
    <format dxfId="246">
      <pivotArea type="all" dataOnly="0" outline="0" fieldPosition="0"/>
    </format>
    <format dxfId="247">
      <pivotArea outline="0" collapsedLevelsAreSubtotals="1" fieldPosition="0"/>
    </format>
    <format dxfId="248">
      <pivotArea field="3" type="button" dataOnly="0" labelOnly="1" outline="0" axis="axisRow" fieldPosition="0"/>
    </format>
    <format dxfId="249">
      <pivotArea field="4" type="button" dataOnly="0" labelOnly="1" outline="0" axis="axisRow" fieldPosition="1"/>
    </format>
    <format dxfId="250">
      <pivotArea dataOnly="0" labelOnly="1" outline="0" fieldPosition="0">
        <references count="1">
          <reference field="3" count="1">
            <x v="4"/>
          </reference>
        </references>
      </pivotArea>
    </format>
    <format dxfId="251">
      <pivotArea dataOnly="0" labelOnly="1" grandRow="1" outline="0" fieldPosition="0"/>
    </format>
    <format dxfId="252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2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6DE37-E233-5D41-8685-4728A909C1E1}" name="TablaDinámica35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217:M227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0">
    <i>
      <x/>
    </i>
    <i>
      <x v="1"/>
    </i>
    <i>
      <x v="3"/>
    </i>
    <i>
      <x v="6"/>
    </i>
    <i>
      <x v="9"/>
    </i>
    <i>
      <x v="11"/>
    </i>
    <i>
      <x v="12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254">
      <pivotArea field="3" type="button" dataOnly="0" labelOnly="1" outline="0" axis="axisRow" fieldPosition="0"/>
    </format>
    <format dxfId="2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6">
      <pivotArea field="3" type="button" dataOnly="0" labelOnly="1" outline="0" axis="axisRow" fieldPosition="0"/>
    </format>
    <format dxfId="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8">
      <pivotArea field="3" type="button" dataOnly="0" labelOnly="1" outline="0" axis="axisRow" fieldPosition="0"/>
    </format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type="all" dataOnly="0" outline="0" fieldPosition="0"/>
    </format>
    <format dxfId="261">
      <pivotArea outline="0" collapsedLevelsAreSubtotals="1" fieldPosition="0"/>
    </format>
    <format dxfId="262">
      <pivotArea field="3" type="button" dataOnly="0" labelOnly="1" outline="0" axis="axisRow" fieldPosition="0"/>
    </format>
    <format dxfId="263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264">
      <pivotArea dataOnly="0" labelOnly="1" grandRow="1" outline="0" fieldPosition="0"/>
    </format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ACFDB-9F63-6548-B9F9-292D363FFB90}" name="TablaDinámica34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217:I220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h="1" x="3"/>
        <item h="1" x="10"/>
        <item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3">
    <i>
      <x v="15"/>
      <x v="14"/>
    </i>
    <i>
      <x v="17"/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266">
      <pivotArea type="all" dataOnly="0" outline="0" fieldPosition="0"/>
    </format>
    <format dxfId="267">
      <pivotArea field="3" type="button" dataOnly="0" labelOnly="1" outline="0" axis="axisRow" fieldPosition="0"/>
    </format>
    <format dxfId="268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269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270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271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272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273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2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5">
      <pivotArea field="3" type="button" dataOnly="0" labelOnly="1" outline="0" axis="axisRow" fieldPosition="0"/>
    </format>
    <format dxfId="276">
      <pivotArea field="2" type="button" dataOnly="0" labelOnly="1" outline="0" axis="axisRow" fieldPosition="1"/>
    </format>
    <format dxfId="2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8">
      <pivotArea field="3" type="button" dataOnly="0" labelOnly="1" outline="0" axis="axisRow" fieldPosition="0"/>
    </format>
    <format dxfId="279">
      <pivotArea field="2" type="button" dataOnly="0" labelOnly="1" outline="0" axis="axisRow" fieldPosition="1"/>
    </format>
    <format dxfId="2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1">
      <pivotArea field="3" type="button" dataOnly="0" labelOnly="1" outline="0" axis="axisRow" fieldPosition="0"/>
    </format>
    <format dxfId="282">
      <pivotArea field="2" type="button" dataOnly="0" labelOnly="1" outline="0" axis="axisRow" fieldPosition="1"/>
    </format>
    <format dxfId="2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4">
      <pivotArea type="all" dataOnly="0" outline="0" fieldPosition="0"/>
    </format>
    <format dxfId="285">
      <pivotArea outline="0" collapsedLevelsAreSubtotals="1" fieldPosition="0"/>
    </format>
    <format dxfId="286">
      <pivotArea field="3" type="button" dataOnly="0" labelOnly="1" outline="0" axis="axisRow" fieldPosition="0"/>
    </format>
    <format dxfId="287">
      <pivotArea field="2" type="button" dataOnly="0" labelOnly="1" outline="0" axis="axisRow" fieldPosition="1"/>
    </format>
    <format dxfId="288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289">
      <pivotArea dataOnly="0" labelOnly="1" grandRow="1" outline="0" fieldPosition="0"/>
    </format>
    <format dxfId="290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291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292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2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30FC3-2CF1-4942-809A-C9BB4DC28B4F}" name="TablaDinámica3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17:C220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3">
    <i>
      <x/>
      <x v="1"/>
    </i>
    <i r="1">
      <x v="6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294">
      <pivotArea type="all" dataOnly="0" outline="0" fieldPosition="0"/>
    </format>
    <format dxfId="295">
      <pivotArea field="3" type="button" dataOnly="0" labelOnly="1" outline="0" axis="axisRow" fieldPosition="0"/>
    </format>
    <format dxfId="296">
      <pivotArea field="4" type="button" dataOnly="0" labelOnly="1" outline="0" axis="axisRow" fieldPosition="1"/>
    </format>
    <format dxfId="297">
      <pivotArea dataOnly="0" labelOnly="1" outline="0" fieldPosition="0">
        <references count="1">
          <reference field="3" count="1">
            <x v="3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299">
      <pivotArea dataOnly="0" labelOnly="1" outline="0" axis="axisValues" fieldPosition="0"/>
    </format>
    <format dxfId="300">
      <pivotArea field="3" type="button" dataOnly="0" labelOnly="1" outline="0" axis="axisRow" fieldPosition="0"/>
    </format>
    <format dxfId="301">
      <pivotArea field="4" type="button" dataOnly="0" labelOnly="1" outline="0" axis="axisRow" fieldPosition="1"/>
    </format>
    <format dxfId="302">
      <pivotArea dataOnly="0" labelOnly="1" outline="0" axis="axisValues" fieldPosition="0"/>
    </format>
    <format dxfId="303">
      <pivotArea field="3" type="button" dataOnly="0" labelOnly="1" outline="0" axis="axisRow" fieldPosition="0"/>
    </format>
    <format dxfId="304">
      <pivotArea field="4" type="button" dataOnly="0" labelOnly="1" outline="0" axis="axisRow" fieldPosition="1"/>
    </format>
    <format dxfId="305">
      <pivotArea dataOnly="0" labelOnly="1" outline="0" axis="axisValues" fieldPosition="0"/>
    </format>
    <format dxfId="306">
      <pivotArea field="3" type="button" dataOnly="0" labelOnly="1" outline="0" axis="axisRow" fieldPosition="0"/>
    </format>
    <format dxfId="307">
      <pivotArea field="4" type="button" dataOnly="0" labelOnly="1" outline="0" axis="axisRow" fieldPosition="1"/>
    </format>
    <format dxfId="308">
      <pivotArea dataOnly="0" labelOnly="1" outline="0" axis="axisValues" fieldPosition="0"/>
    </format>
    <format dxfId="309">
      <pivotArea type="all" dataOnly="0" outline="0" fieldPosition="0"/>
    </format>
    <format dxfId="310">
      <pivotArea outline="0" collapsedLevelsAreSubtotals="1" fieldPosition="0"/>
    </format>
    <format dxfId="311">
      <pivotArea field="3" type="button" dataOnly="0" labelOnly="1" outline="0" axis="axisRow" fieldPosition="0"/>
    </format>
    <format dxfId="312">
      <pivotArea field="4" type="button" dataOnly="0" labelOnly="1" outline="0" axis="axisRow" fieldPosition="1"/>
    </format>
    <format dxfId="313">
      <pivotArea dataOnly="0" labelOnly="1" outline="0" fieldPosition="0">
        <references count="1">
          <reference field="3" count="1">
            <x v="4"/>
          </reference>
        </references>
      </pivotArea>
    </format>
    <format dxfId="314">
      <pivotArea dataOnly="0" labelOnly="1" grandRow="1" outline="0" fieldPosition="0"/>
    </format>
    <format dxfId="315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3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ECE97-F163-734D-8252-852DD6BC2A9B}" name="TablaDinámica3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93:M205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2">
    <i>
      <x v="11"/>
    </i>
    <i>
      <x v="14"/>
    </i>
    <i>
      <x/>
    </i>
    <i>
      <x v="15"/>
    </i>
    <i>
      <x v="6"/>
    </i>
    <i>
      <x v="7"/>
    </i>
    <i>
      <x v="8"/>
    </i>
    <i>
      <x v="9"/>
    </i>
    <i>
      <x v="3"/>
    </i>
    <i>
      <x v="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317">
      <pivotArea field="3" type="button" dataOnly="0" labelOnly="1" outline="0" axis="axisRow" fieldPosition="0"/>
    </format>
    <format dxfId="3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9">
      <pivotArea field="3" type="button" dataOnly="0" labelOnly="1" outline="0" axis="axisRow" fieldPosition="0"/>
    </format>
    <format dxfId="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field="3" type="button" dataOnly="0" labelOnly="1" outline="0" axis="axisRow" fieldPosition="0"/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field="3" type="button" dataOnly="0" labelOnly="1" outline="0" axis="axisRow" fieldPosition="0"/>
    </format>
    <format dxfId="326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327">
      <pivotArea dataOnly="0" labelOnly="1" grandRow="1" outline="0" fieldPosition="0"/>
    </format>
    <format dxfId="3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DBA59-985C-C14F-A1F4-880F13C53B4C}" name="TablaDinámica31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193:I196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h="1" x="3"/>
        <item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3">
    <i>
      <x v="32"/>
      <x v="3"/>
    </i>
    <i>
      <x v="34"/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329">
      <pivotArea type="all" dataOnly="0" outline="0" fieldPosition="0"/>
    </format>
    <format dxfId="330">
      <pivotArea field="3" type="button" dataOnly="0" labelOnly="1" outline="0" axis="axisRow" fieldPosition="0"/>
    </format>
    <format dxfId="331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332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333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334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335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336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3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8">
      <pivotArea field="3" type="button" dataOnly="0" labelOnly="1" outline="0" axis="axisRow" fieldPosition="0"/>
    </format>
    <format dxfId="339">
      <pivotArea field="2" type="button" dataOnly="0" labelOnly="1" outline="0" axis="axisRow" fieldPosition="1"/>
    </format>
    <format dxfId="3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1">
      <pivotArea field="3" type="button" dataOnly="0" labelOnly="1" outline="0" axis="axisRow" fieldPosition="0"/>
    </format>
    <format dxfId="342">
      <pivotArea field="2" type="button" dataOnly="0" labelOnly="1" outline="0" axis="axisRow" fieldPosition="1"/>
    </format>
    <format dxfId="3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4">
      <pivotArea field="3" type="button" dataOnly="0" labelOnly="1" outline="0" axis="axisRow" fieldPosition="0"/>
    </format>
    <format dxfId="345">
      <pivotArea field="2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field="3" type="button" dataOnly="0" labelOnly="1" outline="0" axis="axisRow" fieldPosition="0"/>
    </format>
    <format dxfId="350">
      <pivotArea field="2" type="button" dataOnly="0" labelOnly="1" outline="0" axis="axisRow" fieldPosition="1"/>
    </format>
    <format dxfId="351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352">
      <pivotArea dataOnly="0" labelOnly="1" grandRow="1" outline="0" fieldPosition="0"/>
    </format>
    <format dxfId="353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354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355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3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76EE5-134E-3C41-BE53-45B455866E77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7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Initial Stoc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6A424-92C8-D547-B33C-29829B7C6107}" name="TablaDinámica30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93:C195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6"/>
      <x v="3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357">
      <pivotArea type="all" dataOnly="0" outline="0" fieldPosition="0"/>
    </format>
    <format dxfId="358">
      <pivotArea field="3" type="button" dataOnly="0" labelOnly="1" outline="0" axis="axisRow" fieldPosition="0"/>
    </format>
    <format dxfId="359">
      <pivotArea field="4" type="button" dataOnly="0" labelOnly="1" outline="0" axis="axisRow" fieldPosition="1"/>
    </format>
    <format dxfId="360">
      <pivotArea dataOnly="0" labelOnly="1" outline="0" fieldPosition="0">
        <references count="1">
          <reference field="3" count="1">
            <x v="3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362">
      <pivotArea dataOnly="0" labelOnly="1" outline="0" axis="axisValues" fieldPosition="0"/>
    </format>
    <format dxfId="363">
      <pivotArea field="3" type="button" dataOnly="0" labelOnly="1" outline="0" axis="axisRow" fieldPosition="0"/>
    </format>
    <format dxfId="364">
      <pivotArea field="4" type="button" dataOnly="0" labelOnly="1" outline="0" axis="axisRow" fieldPosition="1"/>
    </format>
    <format dxfId="365">
      <pivotArea dataOnly="0" labelOnly="1" outline="0" axis="axisValues" fieldPosition="0"/>
    </format>
    <format dxfId="366">
      <pivotArea field="3" type="button" dataOnly="0" labelOnly="1" outline="0" axis="axisRow" fieldPosition="0"/>
    </format>
    <format dxfId="367">
      <pivotArea field="4" type="button" dataOnly="0" labelOnly="1" outline="0" axis="axisRow" fieldPosition="1"/>
    </format>
    <format dxfId="368">
      <pivotArea dataOnly="0" labelOnly="1" outline="0" axis="axisValues" fieldPosition="0"/>
    </format>
    <format dxfId="369">
      <pivotArea field="3" type="button" dataOnly="0" labelOnly="1" outline="0" axis="axisRow" fieldPosition="0"/>
    </format>
    <format dxfId="370">
      <pivotArea field="4" type="button" dataOnly="0" labelOnly="1" outline="0" axis="axisRow" fieldPosition="1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field="3" type="button" dataOnly="0" labelOnly="1" outline="0" axis="axisRow" fieldPosition="0"/>
    </format>
    <format dxfId="375">
      <pivotArea field="4" type="button" dataOnly="0" labelOnly="1" outline="0" axis="axisRow" fieldPosition="1"/>
    </format>
    <format dxfId="376">
      <pivotArea dataOnly="0" labelOnly="1" outline="0" fieldPosition="0">
        <references count="1">
          <reference field="3" count="1">
            <x v="4"/>
          </reference>
        </references>
      </pivotArea>
    </format>
    <format dxfId="377">
      <pivotArea dataOnly="0" labelOnly="1" grandRow="1" outline="0" fieldPosition="0"/>
    </format>
    <format dxfId="378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3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3D58-F921-6549-B52A-6E86B82B9C95}" name="TablaDinámica29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70:M179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9">
    <i>
      <x v="11"/>
    </i>
    <i>
      <x/>
    </i>
    <i>
      <x v="9"/>
    </i>
    <i>
      <x v="15"/>
    </i>
    <i>
      <x v="1"/>
    </i>
    <i>
      <x v="6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380">
      <pivotArea field="3" type="button" dataOnly="0" labelOnly="1" outline="0" axis="axisRow" fieldPosition="0"/>
    </format>
    <format dxfId="3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2">
      <pivotArea field="3" type="button" dataOnly="0" labelOnly="1" outline="0" axis="axisRow" fieldPosition="0"/>
    </format>
    <format dxfId="3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4">
      <pivotArea field="3" type="button" dataOnly="0" labelOnly="1" outline="0" axis="axisRow" fieldPosition="0"/>
    </format>
    <format dxfId="3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6">
      <pivotArea type="all" dataOnly="0" outline="0" fieldPosition="0"/>
    </format>
    <format dxfId="387">
      <pivotArea outline="0" collapsedLevelsAreSubtotals="1" fieldPosition="0"/>
    </format>
    <format dxfId="388">
      <pivotArea field="3" type="button" dataOnly="0" labelOnly="1" outline="0" axis="axisRow" fieldPosition="0"/>
    </format>
    <format dxfId="389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390">
      <pivotArea dataOnly="0" labelOnly="1" grandRow="1" outline="0" fieldPosition="0"/>
    </format>
    <format dxfId="3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2E2C0-EF0D-A747-BE9C-10AF7F47AEE7}" name="TablaDinámica28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170:I177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7">
    <i>
      <x v="16"/>
      <x v="12"/>
    </i>
    <i>
      <x v="18"/>
      <x v="8"/>
    </i>
    <i>
      <x v="20"/>
      <x v="12"/>
    </i>
    <i>
      <x v="23"/>
      <x v="12"/>
    </i>
    <i>
      <x v="33"/>
      <x v="10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392">
      <pivotArea type="all" dataOnly="0" outline="0" fieldPosition="0"/>
    </format>
    <format dxfId="393">
      <pivotArea field="3" type="button" dataOnly="0" labelOnly="1" outline="0" axis="axisRow" fieldPosition="0"/>
    </format>
    <format dxfId="394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395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396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397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398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399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4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1">
      <pivotArea field="3" type="button" dataOnly="0" labelOnly="1" outline="0" axis="axisRow" fieldPosition="0"/>
    </format>
    <format dxfId="402">
      <pivotArea field="2" type="button" dataOnly="0" labelOnly="1" outline="0" axis="axisRow" fieldPosition="1"/>
    </format>
    <format dxfId="4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4">
      <pivotArea field="3" type="button" dataOnly="0" labelOnly="1" outline="0" axis="axisRow" fieldPosition="0"/>
    </format>
    <format dxfId="405">
      <pivotArea field="2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7">
      <pivotArea field="3" type="button" dataOnly="0" labelOnly="1" outline="0" axis="axisRow" fieldPosition="0"/>
    </format>
    <format dxfId="408">
      <pivotArea field="2" type="button" dataOnly="0" labelOnly="1" outline="0" axis="axisRow" fieldPosition="1"/>
    </format>
    <format dxfId="4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0">
      <pivotArea type="all" dataOnly="0" outline="0" fieldPosition="0"/>
    </format>
    <format dxfId="411">
      <pivotArea outline="0" collapsedLevelsAreSubtotals="1" fieldPosition="0"/>
    </format>
    <format dxfId="412">
      <pivotArea field="3" type="button" dataOnly="0" labelOnly="1" outline="0" axis="axisRow" fieldPosition="0"/>
    </format>
    <format dxfId="413">
      <pivotArea field="2" type="button" dataOnly="0" labelOnly="1" outline="0" axis="axisRow" fieldPosition="1"/>
    </format>
    <format dxfId="414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415">
      <pivotArea dataOnly="0" labelOnly="1" grandRow="1" outline="0" fieldPosition="0"/>
    </format>
    <format dxfId="416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417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418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4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D9B8D-9E09-D042-BFEB-EFCE90414569}" name="TablaDinámica27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70:C174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4">
    <i>
      <x v="5"/>
      <x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420">
      <pivotArea type="all" dataOnly="0" outline="0" fieldPosition="0"/>
    </format>
    <format dxfId="421">
      <pivotArea field="3" type="button" dataOnly="0" labelOnly="1" outline="0" axis="axisRow" fieldPosition="0"/>
    </format>
    <format dxfId="422">
      <pivotArea field="4" type="button" dataOnly="0" labelOnly="1" outline="0" axis="axisRow" fieldPosition="1"/>
    </format>
    <format dxfId="423">
      <pivotArea dataOnly="0" labelOnly="1" outline="0" fieldPosition="0">
        <references count="1">
          <reference field="3" count="1">
            <x v="3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425">
      <pivotArea dataOnly="0" labelOnly="1" outline="0" axis="axisValues" fieldPosition="0"/>
    </format>
    <format dxfId="426">
      <pivotArea field="3" type="button" dataOnly="0" labelOnly="1" outline="0" axis="axisRow" fieldPosition="0"/>
    </format>
    <format dxfId="427">
      <pivotArea field="4" type="button" dataOnly="0" labelOnly="1" outline="0" axis="axisRow" fieldPosition="1"/>
    </format>
    <format dxfId="428">
      <pivotArea dataOnly="0" labelOnly="1" outline="0" axis="axisValues" fieldPosition="0"/>
    </format>
    <format dxfId="429">
      <pivotArea field="3" type="button" dataOnly="0" labelOnly="1" outline="0" axis="axisRow" fieldPosition="0"/>
    </format>
    <format dxfId="430">
      <pivotArea field="4" type="button" dataOnly="0" labelOnly="1" outline="0" axis="axisRow" fieldPosition="1"/>
    </format>
    <format dxfId="431">
      <pivotArea dataOnly="0" labelOnly="1" outline="0" axis="axisValues" fieldPosition="0"/>
    </format>
    <format dxfId="432">
      <pivotArea field="3" type="button" dataOnly="0" labelOnly="1" outline="0" axis="axisRow" fieldPosition="0"/>
    </format>
    <format dxfId="433">
      <pivotArea field="4" type="button" dataOnly="0" labelOnly="1" outline="0" axis="axisRow" fieldPosition="1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field="3" type="button" dataOnly="0" labelOnly="1" outline="0" axis="axisRow" fieldPosition="0"/>
    </format>
    <format dxfId="438">
      <pivotArea field="4" type="button" dataOnly="0" labelOnly="1" outline="0" axis="axisRow" fieldPosition="1"/>
    </format>
    <format dxfId="439">
      <pivotArea dataOnly="0" labelOnly="1" outline="0" fieldPosition="0">
        <references count="1">
          <reference field="3" count="1">
            <x v="4"/>
          </reference>
        </references>
      </pivotArea>
    </format>
    <format dxfId="440">
      <pivotArea dataOnly="0" labelOnly="1" grandRow="1" outline="0" fieldPosition="0"/>
    </format>
    <format dxfId="441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4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6851C-2BC4-A04C-B80F-46A3E5D1365D}" name="TablaDinámica26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47:M160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3">
    <i>
      <x v="11"/>
    </i>
    <i>
      <x/>
    </i>
    <i>
      <x v="9"/>
    </i>
    <i>
      <x v="15"/>
    </i>
    <i>
      <x v="14"/>
    </i>
    <i>
      <x v="6"/>
    </i>
    <i>
      <x v="7"/>
    </i>
    <i>
      <x v="1"/>
    </i>
    <i>
      <x v="4"/>
    </i>
    <i>
      <x v="3"/>
    </i>
    <i>
      <x v="8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443">
      <pivotArea field="3" type="button" dataOnly="0" labelOnly="1" outline="0" axis="axisRow" fieldPosition="0"/>
    </format>
    <format dxfId="4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5">
      <pivotArea field="3" type="button" dataOnly="0" labelOnly="1" outline="0" axis="axisRow" fieldPosition="0"/>
    </format>
    <format dxfId="4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7">
      <pivotArea field="3" type="button" dataOnly="0" labelOnly="1" outline="0" axis="axisRow" fieldPosition="0"/>
    </format>
    <format dxfId="4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type="all" dataOnly="0" outline="0" fieldPosition="0"/>
    </format>
    <format dxfId="450">
      <pivotArea outline="0" collapsedLevelsAreSubtotals="1" fieldPosition="0"/>
    </format>
    <format dxfId="451">
      <pivotArea field="3" type="button" dataOnly="0" labelOnly="1" outline="0" axis="axisRow" fieldPosition="0"/>
    </format>
    <format dxfId="452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453">
      <pivotArea dataOnly="0" labelOnly="1" grandRow="1" outline="0" fieldPosition="0"/>
    </format>
    <format dxfId="4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8AB91-0735-9447-8A9D-440AB4E21180}" name="TablaDinámica25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147:I153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6">
    <i>
      <x v="29"/>
      <x v="18"/>
    </i>
    <i>
      <x v="30"/>
      <x v="16"/>
    </i>
    <i>
      <x v="32"/>
      <x v="3"/>
    </i>
    <i>
      <x v="33"/>
      <x v="10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455">
      <pivotArea type="all" dataOnly="0" outline="0" fieldPosition="0"/>
    </format>
    <format dxfId="456">
      <pivotArea field="3" type="button" dataOnly="0" labelOnly="1" outline="0" axis="axisRow" fieldPosition="0"/>
    </format>
    <format dxfId="457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458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459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460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461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462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4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4">
      <pivotArea field="3" type="button" dataOnly="0" labelOnly="1" outline="0" axis="axisRow" fieldPosition="0"/>
    </format>
    <format dxfId="465">
      <pivotArea field="2" type="button" dataOnly="0" labelOnly="1" outline="0" axis="axisRow" fieldPosition="1"/>
    </format>
    <format dxfId="4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7">
      <pivotArea field="3" type="button" dataOnly="0" labelOnly="1" outline="0" axis="axisRow" fieldPosition="0"/>
    </format>
    <format dxfId="468">
      <pivotArea field="2" type="button" dataOnly="0" labelOnly="1" outline="0" axis="axisRow" fieldPosition="1"/>
    </format>
    <format dxfId="4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0">
      <pivotArea field="3" type="button" dataOnly="0" labelOnly="1" outline="0" axis="axisRow" fieldPosition="0"/>
    </format>
    <format dxfId="471">
      <pivotArea field="2" type="button" dataOnly="0" labelOnly="1" outline="0" axis="axisRow" fieldPosition="1"/>
    </format>
    <format dxfId="4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3">
      <pivotArea type="all" dataOnly="0" outline="0" fieldPosition="0"/>
    </format>
    <format dxfId="474">
      <pivotArea outline="0" collapsedLevelsAreSubtotals="1" fieldPosition="0"/>
    </format>
    <format dxfId="475">
      <pivotArea field="3" type="button" dataOnly="0" labelOnly="1" outline="0" axis="axisRow" fieldPosition="0"/>
    </format>
    <format dxfId="476">
      <pivotArea field="2" type="button" dataOnly="0" labelOnly="1" outline="0" axis="axisRow" fieldPosition="1"/>
    </format>
    <format dxfId="477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478">
      <pivotArea dataOnly="0" labelOnly="1" grandRow="1" outline="0" fieldPosition="0"/>
    </format>
    <format dxfId="479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480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481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4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19F29-B57A-D149-ACB2-BE6DA44050D2}" name="TablaDinámica2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47:C149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5"/>
      <x v="3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483">
      <pivotArea type="all" dataOnly="0" outline="0" fieldPosition="0"/>
    </format>
    <format dxfId="484">
      <pivotArea field="3" type="button" dataOnly="0" labelOnly="1" outline="0" axis="axisRow" fieldPosition="0"/>
    </format>
    <format dxfId="485">
      <pivotArea field="4" type="button" dataOnly="0" labelOnly="1" outline="0" axis="axisRow" fieldPosition="1"/>
    </format>
    <format dxfId="486">
      <pivotArea dataOnly="0" labelOnly="1" outline="0" fieldPosition="0">
        <references count="1">
          <reference field="3" count="1">
            <x v="3"/>
          </reference>
        </references>
      </pivotArea>
    </format>
    <format dxfId="487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488">
      <pivotArea dataOnly="0" labelOnly="1" outline="0" axis="axisValues" fieldPosition="0"/>
    </format>
    <format dxfId="489">
      <pivotArea field="3" type="button" dataOnly="0" labelOnly="1" outline="0" axis="axisRow" fieldPosition="0"/>
    </format>
    <format dxfId="490">
      <pivotArea field="4" type="button" dataOnly="0" labelOnly="1" outline="0" axis="axisRow" fieldPosition="1"/>
    </format>
    <format dxfId="491">
      <pivotArea dataOnly="0" labelOnly="1" outline="0" axis="axisValues" fieldPosition="0"/>
    </format>
    <format dxfId="492">
      <pivotArea field="3" type="button" dataOnly="0" labelOnly="1" outline="0" axis="axisRow" fieldPosition="0"/>
    </format>
    <format dxfId="493">
      <pivotArea field="4" type="button" dataOnly="0" labelOnly="1" outline="0" axis="axisRow" fieldPosition="1"/>
    </format>
    <format dxfId="494">
      <pivotArea dataOnly="0" labelOnly="1" outline="0" axis="axisValues" fieldPosition="0"/>
    </format>
    <format dxfId="495">
      <pivotArea field="3" type="button" dataOnly="0" labelOnly="1" outline="0" axis="axisRow" fieldPosition="0"/>
    </format>
    <format dxfId="496">
      <pivotArea field="4" type="button" dataOnly="0" labelOnly="1" outline="0" axis="axisRow" fieldPosition="1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field="3" type="button" dataOnly="0" labelOnly="1" outline="0" axis="axisRow" fieldPosition="0"/>
    </format>
    <format dxfId="501">
      <pivotArea field="4" type="button" dataOnly="0" labelOnly="1" outline="0" axis="axisRow" fieldPosition="1"/>
    </format>
    <format dxfId="502">
      <pivotArea dataOnly="0" labelOnly="1" outline="0" fieldPosition="0">
        <references count="1">
          <reference field="3" count="1">
            <x v="4"/>
          </reference>
        </references>
      </pivotArea>
    </format>
    <format dxfId="503">
      <pivotArea dataOnly="0" labelOnly="1" grandRow="1" outline="0" fieldPosition="0"/>
    </format>
    <format dxfId="504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5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DCCE4-18B7-7A4B-865A-0830139618A7}" name="TablaDinámica2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26:M136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0">
    <i>
      <x v="11"/>
    </i>
    <i>
      <x v="1"/>
    </i>
    <i>
      <x/>
    </i>
    <i>
      <x v="15"/>
    </i>
    <i>
      <x v="9"/>
    </i>
    <i>
      <x v="6"/>
    </i>
    <i>
      <x v="3"/>
    </i>
    <i>
      <x v="1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506">
      <pivotArea field="3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8">
      <pivotArea field="3" type="button" dataOnly="0" labelOnly="1" outline="0" axis="axisRow" fieldPosition="0"/>
    </format>
    <format dxfId="5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0">
      <pivotArea field="3" type="button" dataOnly="0" labelOnly="1" outline="0" axis="axisRow" fieldPosition="0"/>
    </format>
    <format dxfId="5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field="3" type="button" dataOnly="0" labelOnly="1" outline="0" axis="axisRow" fieldPosition="0"/>
    </format>
    <format dxfId="515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516">
      <pivotArea dataOnly="0" labelOnly="1" grandRow="1" outline="0" fieldPosition="0"/>
    </format>
    <format dxfId="5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2D45E-66C0-EF4D-920C-83FDBA03FC02}" name="TablaDinámica22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126:I130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x="6"/>
        <item h="1"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4">
    <i>
      <x v="2"/>
      <x v="8"/>
    </i>
    <i>
      <x v="3"/>
      <x v="12"/>
    </i>
    <i>
      <x v="24"/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518">
      <pivotArea type="all" dataOnly="0" outline="0" fieldPosition="0"/>
    </format>
    <format dxfId="519">
      <pivotArea field="3" type="button" dataOnly="0" labelOnly="1" outline="0" axis="axisRow" fieldPosition="0"/>
    </format>
    <format dxfId="520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521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522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523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524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525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5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27">
      <pivotArea field="3" type="button" dataOnly="0" labelOnly="1" outline="0" axis="axisRow" fieldPosition="0"/>
    </format>
    <format dxfId="528">
      <pivotArea field="2" type="button" dataOnly="0" labelOnly="1" outline="0" axis="axisRow" fieldPosition="1"/>
    </format>
    <format dxfId="5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0">
      <pivotArea field="3" type="button" dataOnly="0" labelOnly="1" outline="0" axis="axisRow" fieldPosition="0"/>
    </format>
    <format dxfId="531">
      <pivotArea field="2" type="button" dataOnly="0" labelOnly="1" outline="0" axis="axisRow" fieldPosition="1"/>
    </format>
    <format dxfId="5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3">
      <pivotArea field="3" type="button" dataOnly="0" labelOnly="1" outline="0" axis="axisRow" fieldPosition="0"/>
    </format>
    <format dxfId="534">
      <pivotArea field="2" type="button" dataOnly="0" labelOnly="1" outline="0" axis="axisRow" fieldPosition="1"/>
    </format>
    <format dxfId="5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6">
      <pivotArea type="all" dataOnly="0" outline="0" fieldPosition="0"/>
    </format>
    <format dxfId="537">
      <pivotArea outline="0" collapsedLevelsAreSubtotals="1" fieldPosition="0"/>
    </format>
    <format dxfId="538">
      <pivotArea field="3" type="button" dataOnly="0" labelOnly="1" outline="0" axis="axisRow" fieldPosition="0"/>
    </format>
    <format dxfId="539">
      <pivotArea field="2" type="button" dataOnly="0" labelOnly="1" outline="0" axis="axisRow" fieldPosition="1"/>
    </format>
    <format dxfId="540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541">
      <pivotArea dataOnly="0" labelOnly="1" grandRow="1" outline="0" fieldPosition="0"/>
    </format>
    <format dxfId="542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543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544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5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A65F4-1A86-334B-8E9C-6DD8652913DF}" name="TablaDinámica2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26:C128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1"/>
      <x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546">
      <pivotArea type="all" dataOnly="0" outline="0" fieldPosition="0"/>
    </format>
    <format dxfId="547">
      <pivotArea field="3" type="button" dataOnly="0" labelOnly="1" outline="0" axis="axisRow" fieldPosition="0"/>
    </format>
    <format dxfId="548">
      <pivotArea field="4" type="button" dataOnly="0" labelOnly="1" outline="0" axis="axisRow" fieldPosition="1"/>
    </format>
    <format dxfId="549">
      <pivotArea dataOnly="0" labelOnly="1" outline="0" fieldPosition="0">
        <references count="1">
          <reference field="3" count="1">
            <x v="3"/>
          </reference>
        </references>
      </pivotArea>
    </format>
    <format dxfId="550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551">
      <pivotArea dataOnly="0" labelOnly="1" outline="0" axis="axisValues" fieldPosition="0"/>
    </format>
    <format dxfId="552">
      <pivotArea field="3" type="button" dataOnly="0" labelOnly="1" outline="0" axis="axisRow" fieldPosition="0"/>
    </format>
    <format dxfId="553">
      <pivotArea field="4" type="button" dataOnly="0" labelOnly="1" outline="0" axis="axisRow" fieldPosition="1"/>
    </format>
    <format dxfId="554">
      <pivotArea dataOnly="0" labelOnly="1" outline="0" axis="axisValues" fieldPosition="0"/>
    </format>
    <format dxfId="555">
      <pivotArea field="3" type="button" dataOnly="0" labelOnly="1" outline="0" axis="axisRow" fieldPosition="0"/>
    </format>
    <format dxfId="556">
      <pivotArea field="4" type="button" dataOnly="0" labelOnly="1" outline="0" axis="axisRow" fieldPosition="1"/>
    </format>
    <format dxfId="557">
      <pivotArea dataOnly="0" labelOnly="1" outline="0" axis="axisValues" fieldPosition="0"/>
    </format>
    <format dxfId="558">
      <pivotArea field="3" type="button" dataOnly="0" labelOnly="1" outline="0" axis="axisRow" fieldPosition="0"/>
    </format>
    <format dxfId="559">
      <pivotArea field="4" type="button" dataOnly="0" labelOnly="1" outline="0" axis="axisRow" fieldPosition="1"/>
    </format>
    <format dxfId="560">
      <pivotArea dataOnly="0" labelOnly="1" outline="0" axis="axisValues" fieldPosition="0"/>
    </format>
    <format dxfId="561">
      <pivotArea type="all" dataOnly="0" outline="0" fieldPosition="0"/>
    </format>
    <format dxfId="562">
      <pivotArea outline="0" collapsedLevelsAreSubtotals="1" fieldPosition="0"/>
    </format>
    <format dxfId="563">
      <pivotArea field="3" type="button" dataOnly="0" labelOnly="1" outline="0" axis="axisRow" fieldPosition="0"/>
    </format>
    <format dxfId="564">
      <pivotArea field="4" type="button" dataOnly="0" labelOnly="1" outline="0" axis="axisRow" fieldPosition="1"/>
    </format>
    <format dxfId="565">
      <pivotArea dataOnly="0" labelOnly="1" outline="0" fieldPosition="0">
        <references count="1">
          <reference field="3" count="1">
            <x v="4"/>
          </reference>
        </references>
      </pivotArea>
    </format>
    <format dxfId="566">
      <pivotArea dataOnly="0" labelOnly="1" grandRow="1" outline="0" fieldPosition="0"/>
    </format>
    <format dxfId="567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5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8A668-783A-0C42-A8AE-B18DFD2E4047}" name="TablaDinámica47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309:M319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0">
    <i>
      <x/>
    </i>
    <i>
      <x v="1"/>
    </i>
    <i>
      <x v="3"/>
    </i>
    <i>
      <x v="5"/>
    </i>
    <i>
      <x v="6"/>
    </i>
    <i>
      <x v="9"/>
    </i>
    <i>
      <x v="11"/>
    </i>
    <i>
      <x v="13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2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3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1A466-F958-B74C-91DB-9D5B61F3B7EF}" name="TablaDinámica20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05:M114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9">
    <i>
      <x v="11"/>
    </i>
    <i>
      <x v="1"/>
    </i>
    <i>
      <x/>
    </i>
    <i>
      <x v="15"/>
    </i>
    <i>
      <x v="6"/>
    </i>
    <i>
      <x v="3"/>
    </i>
    <i>
      <x v="1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569">
      <pivotArea field="3" type="button" dataOnly="0" labelOnly="1" outline="0" axis="axisRow" fieldPosition="0"/>
    </format>
    <format dxfId="5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1">
      <pivotArea field="3" type="button" dataOnly="0" labelOnly="1" outline="0" axis="axisRow" fieldPosition="0"/>
    </format>
    <format dxfId="5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3">
      <pivotArea field="3" type="button" dataOnly="0" labelOnly="1" outline="0" axis="axisRow" fieldPosition="0"/>
    </format>
    <format dxfId="5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5">
      <pivotArea type="all" dataOnly="0" outline="0" fieldPosition="0"/>
    </format>
    <format dxfId="576">
      <pivotArea outline="0" collapsedLevelsAreSubtotals="1" fieldPosition="0"/>
    </format>
    <format dxfId="577">
      <pivotArea field="3" type="button" dataOnly="0" labelOnly="1" outline="0" axis="axisRow" fieldPosition="0"/>
    </format>
    <format dxfId="578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579">
      <pivotArea dataOnly="0" labelOnly="1" grandRow="1" outline="0" fieldPosition="0"/>
    </format>
    <format dxfId="5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D55C6-B620-3648-928B-1D0FDCAA319A}" name="TablaDinámica19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105:I109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x="12"/>
        <item h="1" x="6"/>
        <item h="1"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4">
    <i>
      <x/>
      <x v="6"/>
    </i>
    <i r="1">
      <x v="12"/>
    </i>
    <i>
      <x v="1"/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581">
      <pivotArea type="all" dataOnly="0" outline="0" fieldPosition="0"/>
    </format>
    <format dxfId="582">
      <pivotArea field="3" type="button" dataOnly="0" labelOnly="1" outline="0" axis="axisRow" fieldPosition="0"/>
    </format>
    <format dxfId="583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584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585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586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587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588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5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0">
      <pivotArea field="3" type="button" dataOnly="0" labelOnly="1" outline="0" axis="axisRow" fieldPosition="0"/>
    </format>
    <format dxfId="591">
      <pivotArea field="2" type="button" dataOnly="0" labelOnly="1" outline="0" axis="axisRow" fieldPosition="1"/>
    </format>
    <format dxfId="5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3">
      <pivotArea field="3" type="button" dataOnly="0" labelOnly="1" outline="0" axis="axisRow" fieldPosition="0"/>
    </format>
    <format dxfId="594">
      <pivotArea field="2" type="button" dataOnly="0" labelOnly="1" outline="0" axis="axisRow" fieldPosition="1"/>
    </format>
    <format dxfId="5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6">
      <pivotArea field="3" type="button" dataOnly="0" labelOnly="1" outline="0" axis="axisRow" fieldPosition="0"/>
    </format>
    <format dxfId="597">
      <pivotArea field="2" type="button" dataOnly="0" labelOnly="1" outline="0" axis="axisRow" fieldPosition="1"/>
    </format>
    <format dxfId="5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9">
      <pivotArea type="all" dataOnly="0" outline="0" fieldPosition="0"/>
    </format>
    <format dxfId="600">
      <pivotArea outline="0" collapsedLevelsAreSubtotals="1" fieldPosition="0"/>
    </format>
    <format dxfId="601">
      <pivotArea field="3" type="button" dataOnly="0" labelOnly="1" outline="0" axis="axisRow" fieldPosition="0"/>
    </format>
    <format dxfId="602">
      <pivotArea field="2" type="button" dataOnly="0" labelOnly="1" outline="0" axis="axisRow" fieldPosition="1"/>
    </format>
    <format dxfId="603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604">
      <pivotArea dataOnly="0" labelOnly="1" grandRow="1" outline="0" fieldPosition="0"/>
    </format>
    <format dxfId="605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606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607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4185C-D91C-DE43-858C-9C12F1ED285F}" name="TablaDinámica18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05:C107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1"/>
      <x v="2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609">
      <pivotArea type="all" dataOnly="0" outline="0" fieldPosition="0"/>
    </format>
    <format dxfId="610">
      <pivotArea field="3" type="button" dataOnly="0" labelOnly="1" outline="0" axis="axisRow" fieldPosition="0"/>
    </format>
    <format dxfId="611">
      <pivotArea field="4" type="button" dataOnly="0" labelOnly="1" outline="0" axis="axisRow" fieldPosition="1"/>
    </format>
    <format dxfId="612">
      <pivotArea dataOnly="0" labelOnly="1" outline="0" fieldPosition="0">
        <references count="1">
          <reference field="3" count="1">
            <x v="3"/>
          </reference>
        </references>
      </pivotArea>
    </format>
    <format dxfId="61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614">
      <pivotArea dataOnly="0" labelOnly="1" outline="0" axis="axisValues" fieldPosition="0"/>
    </format>
    <format dxfId="615">
      <pivotArea field="3" type="button" dataOnly="0" labelOnly="1" outline="0" axis="axisRow" fieldPosition="0"/>
    </format>
    <format dxfId="616">
      <pivotArea field="4" type="button" dataOnly="0" labelOnly="1" outline="0" axis="axisRow" fieldPosition="1"/>
    </format>
    <format dxfId="617">
      <pivotArea dataOnly="0" labelOnly="1" outline="0" axis="axisValues" fieldPosition="0"/>
    </format>
    <format dxfId="618">
      <pivotArea field="3" type="button" dataOnly="0" labelOnly="1" outline="0" axis="axisRow" fieldPosition="0"/>
    </format>
    <format dxfId="619">
      <pivotArea field="4" type="button" dataOnly="0" labelOnly="1" outline="0" axis="axisRow" fieldPosition="1"/>
    </format>
    <format dxfId="620">
      <pivotArea dataOnly="0" labelOnly="1" outline="0" axis="axisValues" fieldPosition="0"/>
    </format>
    <format dxfId="621">
      <pivotArea field="3" type="button" dataOnly="0" labelOnly="1" outline="0" axis="axisRow" fieldPosition="0"/>
    </format>
    <format dxfId="622">
      <pivotArea field="4" type="button" dataOnly="0" labelOnly="1" outline="0" axis="axisRow" fieldPosition="1"/>
    </format>
    <format dxfId="623">
      <pivotArea dataOnly="0" labelOnly="1" outline="0" axis="axisValues" fieldPosition="0"/>
    </format>
    <format dxfId="624">
      <pivotArea type="all" dataOnly="0" outline="0" fieldPosition="0"/>
    </format>
    <format dxfId="625">
      <pivotArea outline="0" collapsedLevelsAreSubtotals="1" fieldPosition="0"/>
    </format>
    <format dxfId="626">
      <pivotArea field="3" type="button" dataOnly="0" labelOnly="1" outline="0" axis="axisRow" fieldPosition="0"/>
    </format>
    <format dxfId="627">
      <pivotArea field="4" type="button" dataOnly="0" labelOnly="1" outline="0" axis="axisRow" fieldPosition="1"/>
    </format>
    <format dxfId="628">
      <pivotArea dataOnly="0" labelOnly="1" outline="0" fieldPosition="0">
        <references count="1">
          <reference field="3" count="1">
            <x v="4"/>
          </reference>
        </references>
      </pivotArea>
    </format>
    <format dxfId="629">
      <pivotArea dataOnly="0" labelOnly="1" grandRow="1" outline="0" fieldPosition="0"/>
    </format>
    <format dxfId="630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6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6DEC1-AEA4-4040-8417-D7F6C5B54B0F}" name="TablaDinámica17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80:M88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8">
    <i>
      <x v="11"/>
    </i>
    <i>
      <x v="1"/>
    </i>
    <i>
      <x/>
    </i>
    <i>
      <x v="15"/>
    </i>
    <i>
      <x v="9"/>
    </i>
    <i>
      <x v="6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632">
      <pivotArea field="3" type="button" dataOnly="0" labelOnly="1" outline="0" axis="axisRow" fieldPosition="0"/>
    </format>
    <format dxfId="6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4">
      <pivotArea field="3" type="button" dataOnly="0" labelOnly="1" outline="0" axis="axisRow" fieldPosition="0"/>
    </format>
    <format dxfId="6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6">
      <pivotArea field="3" type="button" dataOnly="0" labelOnly="1" outline="0" axis="axisRow" fieldPosition="0"/>
    </format>
    <format dxfId="6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8">
      <pivotArea type="all" dataOnly="0" outline="0" fieldPosition="0"/>
    </format>
    <format dxfId="639">
      <pivotArea outline="0" collapsedLevelsAreSubtotals="1" fieldPosition="0"/>
    </format>
    <format dxfId="640">
      <pivotArea field="3" type="button" dataOnly="0" labelOnly="1" outline="0" axis="axisRow" fieldPosition="0"/>
    </format>
    <format dxfId="641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642">
      <pivotArea dataOnly="0" labelOnly="1" grandRow="1" outline="0" fieldPosition="0"/>
    </format>
    <format dxfId="6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B22AF-A84E-794F-A136-FFEC6A04909E}" name="TablaDinámica16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80:I87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x="4"/>
        <item h="1" x="12"/>
        <item h="1" x="6"/>
        <item h="1"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7">
    <i>
      <x v="24"/>
      <x v="12"/>
    </i>
    <i>
      <x v="26"/>
      <x v="12"/>
    </i>
    <i>
      <x v="27"/>
      <x/>
    </i>
    <i>
      <x v="28"/>
      <x v="12"/>
    </i>
    <i>
      <x v="33"/>
      <x v="10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644">
      <pivotArea type="all" dataOnly="0" outline="0" fieldPosition="0"/>
    </format>
    <format dxfId="645">
      <pivotArea field="3" type="button" dataOnly="0" labelOnly="1" outline="0" axis="axisRow" fieldPosition="0"/>
    </format>
    <format dxfId="646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647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648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649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650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651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6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3">
      <pivotArea field="3" type="button" dataOnly="0" labelOnly="1" outline="0" axis="axisRow" fieldPosition="0"/>
    </format>
    <format dxfId="654">
      <pivotArea field="2" type="button" dataOnly="0" labelOnly="1" outline="0" axis="axisRow" fieldPosition="1"/>
    </format>
    <format dxfId="6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6">
      <pivotArea field="3" type="button" dataOnly="0" labelOnly="1" outline="0" axis="axisRow" fieldPosition="0"/>
    </format>
    <format dxfId="657">
      <pivotArea field="2" type="button" dataOnly="0" labelOnly="1" outline="0" axis="axisRow" fieldPosition="1"/>
    </format>
    <format dxfId="6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9">
      <pivotArea field="3" type="button" dataOnly="0" labelOnly="1" outline="0" axis="axisRow" fieldPosition="0"/>
    </format>
    <format dxfId="660">
      <pivotArea field="2" type="button" dataOnly="0" labelOnly="1" outline="0" axis="axisRow" fieldPosition="1"/>
    </format>
    <format dxfId="6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2">
      <pivotArea type="all" dataOnly="0" outline="0" fieldPosition="0"/>
    </format>
    <format dxfId="663">
      <pivotArea outline="0" collapsedLevelsAreSubtotals="1" fieldPosition="0"/>
    </format>
    <format dxfId="664">
      <pivotArea field="3" type="button" dataOnly="0" labelOnly="1" outline="0" axis="axisRow" fieldPosition="0"/>
    </format>
    <format dxfId="665">
      <pivotArea field="2" type="button" dataOnly="0" labelOnly="1" outline="0" axis="axisRow" fieldPosition="1"/>
    </format>
    <format dxfId="666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667">
      <pivotArea dataOnly="0" labelOnly="1" grandRow="1" outline="0" fieldPosition="0"/>
    </format>
    <format dxfId="668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669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670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6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EE4FB-4D0F-4A4C-A8CE-6305F3721EE7}" name="TablaDinámica15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80:C83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3">
    <i>
      <x v="7"/>
      <x/>
    </i>
    <i r="1">
      <x v="3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672">
      <pivotArea type="all" dataOnly="0" outline="0" fieldPosition="0"/>
    </format>
    <format dxfId="673">
      <pivotArea field="3" type="button" dataOnly="0" labelOnly="1" outline="0" axis="axisRow" fieldPosition="0"/>
    </format>
    <format dxfId="674">
      <pivotArea field="4" type="button" dataOnly="0" labelOnly="1" outline="0" axis="axisRow" fieldPosition="1"/>
    </format>
    <format dxfId="675">
      <pivotArea dataOnly="0" labelOnly="1" outline="0" fieldPosition="0">
        <references count="1">
          <reference field="3" count="1">
            <x v="3"/>
          </reference>
        </references>
      </pivotArea>
    </format>
    <format dxfId="676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677">
      <pivotArea dataOnly="0" labelOnly="1" outline="0" axis="axisValues" fieldPosition="0"/>
    </format>
    <format dxfId="678">
      <pivotArea field="3" type="button" dataOnly="0" labelOnly="1" outline="0" axis="axisRow" fieldPosition="0"/>
    </format>
    <format dxfId="679">
      <pivotArea field="4" type="button" dataOnly="0" labelOnly="1" outline="0" axis="axisRow" fieldPosition="1"/>
    </format>
    <format dxfId="680">
      <pivotArea dataOnly="0" labelOnly="1" outline="0" axis="axisValues" fieldPosition="0"/>
    </format>
    <format dxfId="681">
      <pivotArea field="3" type="button" dataOnly="0" labelOnly="1" outline="0" axis="axisRow" fieldPosition="0"/>
    </format>
    <format dxfId="682">
      <pivotArea field="4" type="button" dataOnly="0" labelOnly="1" outline="0" axis="axisRow" fieldPosition="1"/>
    </format>
    <format dxfId="683">
      <pivotArea dataOnly="0" labelOnly="1" outline="0" axis="axisValues" fieldPosition="0"/>
    </format>
    <format dxfId="684">
      <pivotArea field="3" type="button" dataOnly="0" labelOnly="1" outline="0" axis="axisRow" fieldPosition="0"/>
    </format>
    <format dxfId="685">
      <pivotArea field="4" type="button" dataOnly="0" labelOnly="1" outline="0" axis="axisRow" fieldPosition="1"/>
    </format>
    <format dxfId="686">
      <pivotArea dataOnly="0" labelOnly="1" outline="0" axis="axisValues" fieldPosition="0"/>
    </format>
    <format dxfId="687">
      <pivotArea type="all" dataOnly="0" outline="0" fieldPosition="0"/>
    </format>
    <format dxfId="688">
      <pivotArea outline="0" collapsedLevelsAreSubtotals="1" fieldPosition="0"/>
    </format>
    <format dxfId="689">
      <pivotArea field="3" type="button" dataOnly="0" labelOnly="1" outline="0" axis="axisRow" fieldPosition="0"/>
    </format>
    <format dxfId="690">
      <pivotArea field="4" type="button" dataOnly="0" labelOnly="1" outline="0" axis="axisRow" fieldPosition="1"/>
    </format>
    <format dxfId="691">
      <pivotArea dataOnly="0" labelOnly="1" outline="0" fieldPosition="0">
        <references count="1">
          <reference field="3" count="1">
            <x v="4"/>
          </reference>
        </references>
      </pivotArea>
    </format>
    <format dxfId="692">
      <pivotArea dataOnly="0" labelOnly="1" grandRow="1" outline="0" fieldPosition="0"/>
    </format>
    <format dxfId="693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69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D64E3-D8DA-664D-AE8D-A6A0D56A6989}" name="TablaDinámica14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56:M66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0">
    <i>
      <x v="11"/>
    </i>
    <i>
      <x v="1"/>
    </i>
    <i>
      <x v="15"/>
    </i>
    <i>
      <x/>
    </i>
    <i>
      <x v="9"/>
    </i>
    <i>
      <x v="3"/>
    </i>
    <i>
      <x v="6"/>
    </i>
    <i>
      <x v="1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695">
      <pivotArea field="3" type="button" dataOnly="0" labelOnly="1" outline="0" axis="axisRow" fieldPosition="0"/>
    </format>
    <format dxfId="6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7">
      <pivotArea field="3" type="button" dataOnly="0" labelOnly="1" outline="0" axis="axisRow" fieldPosition="0"/>
    </format>
    <format dxfId="6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9">
      <pivotArea field="3" type="button" dataOnly="0" labelOnly="1" outline="0" axis="axisRow" fieldPosition="0"/>
    </format>
    <format dxfId="7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1">
      <pivotArea type="all" dataOnly="0" outline="0" fieldPosition="0"/>
    </format>
    <format dxfId="702">
      <pivotArea outline="0" collapsedLevelsAreSubtotals="1" fieldPosition="0"/>
    </format>
    <format dxfId="703">
      <pivotArea field="3" type="button" dataOnly="0" labelOnly="1" outline="0" axis="axisRow" fieldPosition="0"/>
    </format>
    <format dxfId="704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705">
      <pivotArea dataOnly="0" labelOnly="1" grandRow="1" outline="0" fieldPosition="0"/>
    </format>
    <format dxfId="7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764A8-D37D-0544-8182-20A4826838F7}" name="TablaDinámica13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56:I63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x="13"/>
        <item h="1" x="4"/>
        <item h="1" x="12"/>
        <item h="1" x="6"/>
        <item h="1"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7">
    <i>
      <x v="6"/>
      <x v="16"/>
    </i>
    <i>
      <x v="7"/>
      <x v="12"/>
    </i>
    <i>
      <x v="9"/>
      <x v="13"/>
    </i>
    <i>
      <x v="13"/>
      <x v="12"/>
    </i>
    <i>
      <x v="15"/>
      <x v="12"/>
    </i>
    <i>
      <x v="17"/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707">
      <pivotArea type="all" dataOnly="0" outline="0" fieldPosition="0"/>
    </format>
    <format dxfId="708">
      <pivotArea field="3" type="button" dataOnly="0" labelOnly="1" outline="0" axis="axisRow" fieldPosition="0"/>
    </format>
    <format dxfId="709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710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711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712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713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714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7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6">
      <pivotArea field="3" type="button" dataOnly="0" labelOnly="1" outline="0" axis="axisRow" fieldPosition="0"/>
    </format>
    <format dxfId="717">
      <pivotArea field="2" type="button" dataOnly="0" labelOnly="1" outline="0" axis="axisRow" fieldPosition="1"/>
    </format>
    <format dxfId="7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9">
      <pivotArea field="3" type="button" dataOnly="0" labelOnly="1" outline="0" axis="axisRow" fieldPosition="0"/>
    </format>
    <format dxfId="720">
      <pivotArea field="2" type="button" dataOnly="0" labelOnly="1" outline="0" axis="axisRow" fieldPosition="1"/>
    </format>
    <format dxfId="7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2">
      <pivotArea field="3" type="button" dataOnly="0" labelOnly="1" outline="0" axis="axisRow" fieldPosition="0"/>
    </format>
    <format dxfId="723">
      <pivotArea field="2" type="button" dataOnly="0" labelOnly="1" outline="0" axis="axisRow" fieldPosition="1"/>
    </format>
    <format dxfId="7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5">
      <pivotArea type="all" dataOnly="0" outline="0" fieldPosition="0"/>
    </format>
    <format dxfId="726">
      <pivotArea outline="0" collapsedLevelsAreSubtotals="1" fieldPosition="0"/>
    </format>
    <format dxfId="727">
      <pivotArea field="3" type="button" dataOnly="0" labelOnly="1" outline="0" axis="axisRow" fieldPosition="0"/>
    </format>
    <format dxfId="728">
      <pivotArea field="2" type="button" dataOnly="0" labelOnly="1" outline="0" axis="axisRow" fieldPosition="1"/>
    </format>
    <format dxfId="729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730">
      <pivotArea dataOnly="0" labelOnly="1" grandRow="1" outline="0" fieldPosition="0"/>
    </format>
    <format dxfId="731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732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733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7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7657A-E4B7-F141-BD8F-2A8431BDB37A}" name="TablaDinámica1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6:C58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2"/>
      <x v="2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735">
      <pivotArea type="all" dataOnly="0" outline="0" fieldPosition="0"/>
    </format>
    <format dxfId="736">
      <pivotArea field="3" type="button" dataOnly="0" labelOnly="1" outline="0" axis="axisRow" fieldPosition="0"/>
    </format>
    <format dxfId="737">
      <pivotArea field="4" type="button" dataOnly="0" labelOnly="1" outline="0" axis="axisRow" fieldPosition="1"/>
    </format>
    <format dxfId="738">
      <pivotArea dataOnly="0" labelOnly="1" outline="0" fieldPosition="0">
        <references count="1">
          <reference field="3" count="1">
            <x v="3"/>
          </reference>
        </references>
      </pivotArea>
    </format>
    <format dxfId="739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740">
      <pivotArea dataOnly="0" labelOnly="1" outline="0" axis="axisValues" fieldPosition="0"/>
    </format>
    <format dxfId="741">
      <pivotArea field="3" type="button" dataOnly="0" labelOnly="1" outline="0" axis="axisRow" fieldPosition="0"/>
    </format>
    <format dxfId="742">
      <pivotArea field="4" type="button" dataOnly="0" labelOnly="1" outline="0" axis="axisRow" fieldPosition="1"/>
    </format>
    <format dxfId="743">
      <pivotArea dataOnly="0" labelOnly="1" outline="0" axis="axisValues" fieldPosition="0"/>
    </format>
    <format dxfId="744">
      <pivotArea field="3" type="button" dataOnly="0" labelOnly="1" outline="0" axis="axisRow" fieldPosition="0"/>
    </format>
    <format dxfId="745">
      <pivotArea field="4" type="button" dataOnly="0" labelOnly="1" outline="0" axis="axisRow" fieldPosition="1"/>
    </format>
    <format dxfId="746">
      <pivotArea dataOnly="0" labelOnly="1" outline="0" axis="axisValues" fieldPosition="0"/>
    </format>
    <format dxfId="747">
      <pivotArea field="3" type="button" dataOnly="0" labelOnly="1" outline="0" axis="axisRow" fieldPosition="0"/>
    </format>
    <format dxfId="748">
      <pivotArea field="4" type="button" dataOnly="0" labelOnly="1" outline="0" axis="axisRow" fieldPosition="1"/>
    </format>
    <format dxfId="749">
      <pivotArea dataOnly="0" labelOnly="1" outline="0" axis="axisValues" fieldPosition="0"/>
    </format>
    <format dxfId="750">
      <pivotArea type="all" dataOnly="0" outline="0" fieldPosition="0"/>
    </format>
    <format dxfId="751">
      <pivotArea outline="0" collapsedLevelsAreSubtotals="1" fieldPosition="0"/>
    </format>
    <format dxfId="752">
      <pivotArea field="3" type="button" dataOnly="0" labelOnly="1" outline="0" axis="axisRow" fieldPosition="0"/>
    </format>
    <format dxfId="753">
      <pivotArea field="4" type="button" dataOnly="0" labelOnly="1" outline="0" axis="axisRow" fieldPosition="1"/>
    </format>
    <format dxfId="754">
      <pivotArea dataOnly="0" labelOnly="1" outline="0" fieldPosition="0">
        <references count="1">
          <reference field="3" count="1">
            <x v="4"/>
          </reference>
        </references>
      </pivotArea>
    </format>
    <format dxfId="755">
      <pivotArea dataOnly="0" labelOnly="1" grandRow="1" outline="0" fieldPosition="0"/>
    </format>
    <format dxfId="756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7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7A742-89DD-F245-9AF5-5F38F7F0DD09}" name="TablaDinámica1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3:C35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4"/>
      <x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809">
      <pivotArea type="all" dataOnly="0" outline="0" fieldPosition="0"/>
    </format>
    <format dxfId="810">
      <pivotArea field="3" type="button" dataOnly="0" labelOnly="1" outline="0" axis="axisRow" fieldPosition="0"/>
    </format>
    <format dxfId="811">
      <pivotArea field="4" type="button" dataOnly="0" labelOnly="1" outline="0" axis="axisRow" fieldPosition="1"/>
    </format>
    <format dxfId="812">
      <pivotArea dataOnly="0" labelOnly="1" outline="0" fieldPosition="0">
        <references count="1">
          <reference field="3" count="1">
            <x v="3"/>
          </reference>
        </references>
      </pivotArea>
    </format>
    <format dxfId="81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814">
      <pivotArea dataOnly="0" labelOnly="1" outline="0" axis="axisValues" fieldPosition="0"/>
    </format>
    <format dxfId="815">
      <pivotArea field="3" type="button" dataOnly="0" labelOnly="1" outline="0" axis="axisRow" fieldPosition="0"/>
    </format>
    <format dxfId="816">
      <pivotArea field="4" type="button" dataOnly="0" labelOnly="1" outline="0" axis="axisRow" fieldPosition="1"/>
    </format>
    <format dxfId="817">
      <pivotArea dataOnly="0" labelOnly="1" outline="0" axis="axisValues" fieldPosition="0"/>
    </format>
    <format dxfId="818">
      <pivotArea field="3" type="button" dataOnly="0" labelOnly="1" outline="0" axis="axisRow" fieldPosition="0"/>
    </format>
    <format dxfId="819">
      <pivotArea field="4" type="button" dataOnly="0" labelOnly="1" outline="0" axis="axisRow" fieldPosition="1"/>
    </format>
    <format dxfId="820">
      <pivotArea dataOnly="0" labelOnly="1" outline="0" axis="axisValues" fieldPosition="0"/>
    </format>
    <format dxfId="821">
      <pivotArea field="3" type="button" dataOnly="0" labelOnly="1" outline="0" axis="axisRow" fieldPosition="0"/>
    </format>
    <format dxfId="822">
      <pivotArea field="4" type="button" dataOnly="0" labelOnly="1" outline="0" axis="axisRow" fieldPosition="1"/>
    </format>
    <format dxfId="823">
      <pivotArea dataOnly="0" labelOnly="1" outline="0" axis="axisValues" fieldPosition="0"/>
    </format>
    <format dxfId="781">
      <pivotArea type="all" dataOnly="0" outline="0" fieldPosition="0"/>
    </format>
    <format dxfId="780">
      <pivotArea outline="0" collapsedLevelsAreSubtotals="1" fieldPosition="0"/>
    </format>
    <format dxfId="779">
      <pivotArea field="3" type="button" dataOnly="0" labelOnly="1" outline="0" axis="axisRow" fieldPosition="0"/>
    </format>
    <format dxfId="778">
      <pivotArea field="4" type="button" dataOnly="0" labelOnly="1" outline="0" axis="axisRow" fieldPosition="1"/>
    </format>
    <format dxfId="777">
      <pivotArea dataOnly="0" labelOnly="1" outline="0" fieldPosition="0">
        <references count="1">
          <reference field="3" count="1">
            <x v="4"/>
          </reference>
        </references>
      </pivotArea>
    </format>
    <format dxfId="776">
      <pivotArea dataOnly="0" labelOnly="1" grandRow="1" outline="0" fieldPosition="0"/>
    </format>
    <format dxfId="775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7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3E9FA-781B-9749-B76F-7B4A7ED27FF5}" name="TablaDinámica46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09:I316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h="1" x="3"/>
        <item h="1" x="10"/>
        <item h="1" x="7"/>
        <item h="1" x="8"/>
        <item h="1" x="5"/>
        <item h="1" x="9"/>
        <item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7">
    <i>
      <x v="4"/>
      <x v="3"/>
    </i>
    <i r="1">
      <x v="4"/>
    </i>
    <i>
      <x v="6"/>
      <x v="16"/>
    </i>
    <i>
      <x v="10"/>
      <x v="9"/>
    </i>
    <i>
      <x v="11"/>
      <x v="12"/>
    </i>
    <i>
      <x v="13"/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14">
      <pivotArea type="all" dataOnly="0" outline="0" fieldPosition="0"/>
    </format>
    <format dxfId="15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17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18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19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20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21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field="3" type="button" dataOnly="0" labelOnly="1" outline="0" axis="axisRow" fieldPosition="0"/>
    </format>
    <format dxfId="24">
      <pivotArea field="2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">
      <pivotArea field="3" type="button" dataOnly="0" labelOnly="1" outline="0" axis="axisRow" fieldPosition="0"/>
    </format>
    <format dxfId="27">
      <pivotArea field="2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field="3" type="button" dataOnly="0" labelOnly="1" outline="0" axis="axisRow" fieldPosition="0"/>
    </format>
    <format dxfId="30">
      <pivotArea field="2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3" type="button" dataOnly="0" labelOnly="1" outline="0" axis="axisRow" fieldPosition="0"/>
    </format>
    <format dxfId="35">
      <pivotArea field="2" type="button" dataOnly="0" labelOnly="1" outline="0" axis="axisRow" fieldPosition="1"/>
    </format>
    <format dxfId="36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39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40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689E3-5A28-0D42-9EBF-51E91BAE2929}" name="TablaDinámica10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3:I37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x="0"/>
        <item h="1" x="13"/>
        <item h="1" x="4"/>
        <item h="1" x="12"/>
        <item h="1" x="6"/>
        <item h="1"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4">
    <i>
      <x v="31"/>
      <x v="1"/>
    </i>
    <i>
      <x v="33"/>
      <x v="1"/>
    </i>
    <i>
      <x v="35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824">
      <pivotArea type="all" dataOnly="0" outline="0" fieldPosition="0"/>
    </format>
    <format dxfId="825">
      <pivotArea field="3" type="button" dataOnly="0" labelOnly="1" outline="0" axis="axisRow" fieldPosition="0"/>
    </format>
    <format dxfId="826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827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828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829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830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831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8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3">
      <pivotArea field="3" type="button" dataOnly="0" labelOnly="1" outline="0" axis="axisRow" fieldPosition="0"/>
    </format>
    <format dxfId="834">
      <pivotArea field="2" type="button" dataOnly="0" labelOnly="1" outline="0" axis="axisRow" fieldPosition="1"/>
    </format>
    <format dxfId="8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6">
      <pivotArea field="3" type="button" dataOnly="0" labelOnly="1" outline="0" axis="axisRow" fieldPosition="0"/>
    </format>
    <format dxfId="837">
      <pivotArea field="2" type="button" dataOnly="0" labelOnly="1" outline="0" axis="axisRow" fieldPosition="1"/>
    </format>
    <format dxfId="8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9">
      <pivotArea field="3" type="button" dataOnly="0" labelOnly="1" outline="0" axis="axisRow" fieldPosition="0"/>
    </format>
    <format dxfId="840">
      <pivotArea field="2" type="button" dataOnly="0" labelOnly="1" outline="0" axis="axisRow" fieldPosition="1"/>
    </format>
    <format dxfId="8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3">
      <pivotArea type="all" dataOnly="0" outline="0" fieldPosition="0"/>
    </format>
    <format dxfId="772">
      <pivotArea outline="0" collapsedLevelsAreSubtotals="1" fieldPosition="0"/>
    </format>
    <format dxfId="771">
      <pivotArea field="3" type="button" dataOnly="0" labelOnly="1" outline="0" axis="axisRow" fieldPosition="0"/>
    </format>
    <format dxfId="770">
      <pivotArea field="2" type="button" dataOnly="0" labelOnly="1" outline="0" axis="axisRow" fieldPosition="1"/>
    </format>
    <format dxfId="769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768">
      <pivotArea dataOnly="0" labelOnly="1" grandRow="1" outline="0" fieldPosition="0"/>
    </format>
    <format dxfId="767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766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765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7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C225C-2747-E546-B3C2-B94692D6C09E}" name="TablaDinámica9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33:M44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1">
    <i>
      <x v="14"/>
    </i>
    <i>
      <x v="11"/>
    </i>
    <i>
      <x v="1"/>
    </i>
    <i>
      <x v="2"/>
    </i>
    <i>
      <x/>
    </i>
    <i>
      <x v="15"/>
    </i>
    <i>
      <x v="12"/>
    </i>
    <i>
      <x v="10"/>
    </i>
    <i>
      <x v="3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842">
      <pivotArea field="3" type="button" dataOnly="0" labelOnly="1" outline="0" axis="axisRow" fieldPosition="0"/>
    </format>
    <format dxfId="8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4">
      <pivotArea field="3" type="button" dataOnly="0" labelOnly="1" outline="0" axis="axisRow" fieldPosition="0"/>
    </format>
    <format dxfId="8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6">
      <pivotArea field="3" type="button" dataOnly="0" labelOnly="1" outline="0" axis="axisRow" fieldPosition="0"/>
    </format>
    <format dxfId="8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63">
      <pivotArea type="all" dataOnly="0" outline="0" fieldPosition="0"/>
    </format>
    <format dxfId="762">
      <pivotArea outline="0" collapsedLevelsAreSubtotals="1" fieldPosition="0"/>
    </format>
    <format dxfId="761">
      <pivotArea field="3" type="button" dataOnly="0" labelOnly="1" outline="0" axis="axisRow" fieldPosition="0"/>
    </format>
    <format dxfId="760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759">
      <pivotArea dataOnly="0" labelOnly="1" grandRow="1" outline="0" fieldPosition="0"/>
    </format>
    <format dxfId="7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C540C-651D-0944-A81A-E265CDC6920C}" name="deductions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0:M20" firstHeaderRow="0" firstDataRow="1" firstDataCol="1" rowPageCount="1" colPageCount="1"/>
  <pivotFields count="10">
    <pivotField axis="axisPage" compact="0" outline="0" multipleItemSelectionAllowed="1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0">
    <i>
      <x v="11"/>
    </i>
    <i>
      <x/>
    </i>
    <i>
      <x v="15"/>
    </i>
    <i>
      <x v="1"/>
    </i>
    <i>
      <x v="9"/>
    </i>
    <i>
      <x v="6"/>
    </i>
    <i>
      <x v="3"/>
    </i>
    <i>
      <x v="1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871">
      <pivotArea field="3" type="button" dataOnly="0" labelOnly="1" outline="0" axis="axisRow" fieldPosition="0"/>
    </format>
    <format dxfId="8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3">
      <pivotArea field="3" type="button" dataOnly="0" labelOnly="1" outline="0" axis="axisRow" fieldPosition="0"/>
    </format>
    <format dxfId="8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5">
      <pivotArea field="3" type="button" dataOnly="0" labelOnly="1" outline="0" axis="axisRow" fieldPosition="0"/>
    </format>
    <format dxfId="8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8">
      <pivotArea type="all" dataOnly="0" outline="0" fieldPosition="0"/>
    </format>
    <format dxfId="807">
      <pivotArea outline="0" collapsedLevelsAreSubtotals="1" fieldPosition="0"/>
    </format>
    <format dxfId="806">
      <pivotArea field="3" type="button" dataOnly="0" labelOnly="1" outline="0" axis="axisRow" fieldPosition="0"/>
    </format>
    <format dxfId="805">
      <pivotArea dataOnly="0" labelOnly="1" outline="0" fieldPosition="0">
        <references count="1">
          <reference field="3" count="9">
            <x v="0"/>
            <x v="1"/>
            <x v="3"/>
            <x v="5"/>
            <x v="6"/>
            <x v="9"/>
            <x v="11"/>
            <x v="13"/>
            <x v="15"/>
          </reference>
        </references>
      </pivotArea>
    </format>
    <format dxfId="804">
      <pivotArea dataOnly="0" labelOnly="1" grandRow="1" outline="0" fieldPosition="0"/>
    </format>
    <format dxfId="8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8FE54-7EEF-5249-9C25-3647F53BED41}" name="sales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10:I18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x="2"/>
        <item h="1" x="0"/>
        <item h="1" x="13"/>
        <item h="1" x="4"/>
        <item h="1" x="12"/>
        <item h="1" x="6"/>
        <item h="1" x="1"/>
        <item h="1" x="3"/>
        <item h="1" x="10"/>
        <item h="1" x="7"/>
        <item h="1" x="8"/>
        <item h="1" x="5"/>
        <item h="1"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8">
    <i>
      <x v="9"/>
      <x v="13"/>
    </i>
    <i>
      <x v="10"/>
      <x v="13"/>
    </i>
    <i>
      <x v="13"/>
      <x v="12"/>
    </i>
    <i>
      <x v="14"/>
      <x v="12"/>
    </i>
    <i>
      <x v="25"/>
      <x v="5"/>
    </i>
    <i>
      <x v="33"/>
      <x v="10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31">
    <format dxfId="872">
      <pivotArea type="all" dataOnly="0" outline="0" fieldPosition="0"/>
    </format>
    <format dxfId="873">
      <pivotArea field="3" type="button" dataOnly="0" labelOnly="1" outline="0" axis="axisRow" fieldPosition="0"/>
    </format>
    <format dxfId="874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875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876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877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878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879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8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9">
      <pivotArea field="3" type="button" dataOnly="0" labelOnly="1" outline="0" axis="axisRow" fieldPosition="0"/>
    </format>
    <format dxfId="868">
      <pivotArea field="2" type="button" dataOnly="0" labelOnly="1" outline="0" axis="axisRow" fieldPosition="1"/>
    </format>
    <format dxfId="8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1">
      <pivotArea field="3" type="button" dataOnly="0" labelOnly="1" outline="0" axis="axisRow" fieldPosition="0"/>
    </format>
    <format dxfId="860">
      <pivotArea field="2" type="button" dataOnly="0" labelOnly="1" outline="0" axis="axisRow" fieldPosition="1"/>
    </format>
    <format dxfId="8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3">
      <pivotArea field="3" type="button" dataOnly="0" labelOnly="1" outline="0" axis="axisRow" fieldPosition="0"/>
    </format>
    <format dxfId="852">
      <pivotArea field="2" type="button" dataOnly="0" labelOnly="1" outline="0" axis="axisRow" fieldPosition="1"/>
    </format>
    <format dxfId="8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02">
      <pivotArea type="all" dataOnly="0" outline="0" fieldPosition="0"/>
    </format>
    <format dxfId="801">
      <pivotArea outline="0" collapsedLevelsAreSubtotals="1" fieldPosition="0"/>
    </format>
    <format dxfId="800">
      <pivotArea field="3" type="button" dataOnly="0" labelOnly="1" outline="0" axis="axisRow" fieldPosition="0"/>
    </format>
    <format dxfId="799">
      <pivotArea field="2" type="button" dataOnly="0" labelOnly="1" outline="0" axis="axisRow" fieldPosition="1"/>
    </format>
    <format dxfId="798">
      <pivotArea dataOnly="0" labelOnly="1" outline="0" fieldPosition="0">
        <references count="1">
          <reference field="3" count="6">
            <x v="9"/>
            <x v="10"/>
            <x v="13"/>
            <x v="14"/>
            <x v="25"/>
            <x v="33"/>
          </reference>
        </references>
      </pivotArea>
    </format>
    <format dxfId="797">
      <pivotArea dataOnly="0" labelOnly="1" grandRow="1" outline="0" fieldPosition="0"/>
    </format>
    <format dxfId="796">
      <pivotArea dataOnly="0" labelOnly="1" outline="0" fieldPosition="0">
        <references count="2">
          <reference field="2" count="1">
            <x v="13"/>
          </reference>
          <reference field="3" count="1" selected="0">
            <x v="9"/>
          </reference>
        </references>
      </pivotArea>
    </format>
    <format dxfId="795">
      <pivotArea dataOnly="0" labelOnly="1" outline="0" fieldPosition="0">
        <references count="2">
          <reference field="2" count="1">
            <x v="13"/>
          </reference>
          <reference field="3" count="1" selected="0">
            <x v="10"/>
          </reference>
        </references>
      </pivotArea>
    </format>
    <format dxfId="794">
      <pivotArea dataOnly="0" labelOnly="1" outline="0" fieldPosition="0">
        <references count="2">
          <reference field="2" count="1">
            <x v="12"/>
          </reference>
          <reference field="3" count="1" selected="0">
            <x v="13"/>
          </reference>
        </references>
      </pivotArea>
    </format>
    <format dxfId="793">
      <pivotArea dataOnly="0" labelOnly="1" outline="0" fieldPosition="0">
        <references count="2">
          <reference field="2" count="1">
            <x v="12"/>
          </reference>
          <reference field="3" count="1" selected="0">
            <x v="14"/>
          </reference>
        </references>
      </pivotArea>
    </format>
    <format dxfId="792">
      <pivotArea dataOnly="0" labelOnly="1" outline="0" fieldPosition="0">
        <references count="2">
          <reference field="2" count="1">
            <x v="5"/>
          </reference>
          <reference field="3" count="1" selected="0">
            <x v="25"/>
          </reference>
        </references>
      </pivotArea>
    </format>
    <format dxfId="791">
      <pivotArea dataOnly="0" labelOnly="1" outline="0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7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BD507-DF75-5D4E-9CE5-EDDCA7254814}" name="stock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0:C14" firstHeaderRow="1" firstDataRow="1" firstDataCol="2" rowPageCount="1" colPageCount="1"/>
  <pivotFields count="5">
    <pivotField axis="axisPage" compact="0" outline="0" multipleItemSelectionAllowed="1" showAll="0" defaultSubtota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4">
    <i>
      <x v="3"/>
      <x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1">
    <format dxfId="881">
      <pivotArea type="all" dataOnly="0" outline="0" fieldPosition="0"/>
    </format>
    <format dxfId="882">
      <pivotArea field="3" type="button" dataOnly="0" labelOnly="1" outline="0" axis="axisRow" fieldPosition="0"/>
    </format>
    <format dxfId="883">
      <pivotArea field="4" type="button" dataOnly="0" labelOnly="1" outline="0" axis="axisRow" fieldPosition="1"/>
    </format>
    <format dxfId="884">
      <pivotArea dataOnly="0" labelOnly="1" outline="0" axis="axisValues" fieldPosition="0"/>
    </format>
    <format dxfId="866">
      <pivotArea field="3" type="button" dataOnly="0" labelOnly="1" outline="0" axis="axisRow" fieldPosition="0"/>
    </format>
    <format dxfId="865">
      <pivotArea field="4" type="button" dataOnly="0" labelOnly="1" outline="0" axis="axisRow" fieldPosition="1"/>
    </format>
    <format dxfId="864">
      <pivotArea dataOnly="0" labelOnly="1" outline="0" axis="axisValues" fieldPosition="0"/>
    </format>
    <format dxfId="858">
      <pivotArea field="3" type="button" dataOnly="0" labelOnly="1" outline="0" axis="axisRow" fieldPosition="0"/>
    </format>
    <format dxfId="857">
      <pivotArea field="4" type="button" dataOnly="0" labelOnly="1" outline="0" axis="axisRow" fieldPosition="1"/>
    </format>
    <format dxfId="856">
      <pivotArea dataOnly="0" labelOnly="1" outline="0" axis="axisValues" fieldPosition="0"/>
    </format>
    <format dxfId="850">
      <pivotArea field="3" type="button" dataOnly="0" labelOnly="1" outline="0" axis="axisRow" fieldPosition="0"/>
    </format>
    <format dxfId="849">
      <pivotArea field="4" type="button" dataOnly="0" labelOnly="1" outline="0" axis="axisRow" fieldPosition="1"/>
    </format>
    <format dxfId="848">
      <pivotArea dataOnly="0" labelOnly="1" outline="0" axis="axisValues" fieldPosition="0"/>
    </format>
    <format dxfId="789">
      <pivotArea type="all" dataOnly="0" outline="0" fieldPosition="0"/>
    </format>
    <format dxfId="788">
      <pivotArea outline="0" collapsedLevelsAreSubtotals="1" fieldPosition="0"/>
    </format>
    <format dxfId="787">
      <pivotArea field="3" type="button" dataOnly="0" labelOnly="1" outline="0" axis="axisRow" fieldPosition="0"/>
    </format>
    <format dxfId="786">
      <pivotArea field="4" type="button" dataOnly="0" labelOnly="1" outline="0" axis="axisRow" fieldPosition="1"/>
    </format>
    <format dxfId="785">
      <pivotArea dataOnly="0" labelOnly="1" outline="0" fieldPosition="0">
        <references count="1">
          <reference field="3" count="1">
            <x v="3"/>
          </reference>
        </references>
      </pivotArea>
    </format>
    <format dxfId="784">
      <pivotArea dataOnly="0" labelOnly="1" grandRow="1" outline="0" fieldPosition="0"/>
    </format>
    <format dxfId="78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7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563E7-643E-2647-82D4-E8E233364754}" name="TablaDinámica48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8" firstHeaderRow="0" firstDataRow="1" firstDataCol="1"/>
  <pivotFields count="17">
    <pivotField subtotalTop="0" showAll="0" defaultSubtotal="0"/>
    <pivotField axis="axisRow" subtotalTop="0" showAll="0" sortType="descending" defaultSubtotal="0">
      <items count="14">
        <item x="2"/>
        <item x="0"/>
        <item x="13"/>
        <item x="4"/>
        <item x="12"/>
        <item x="6"/>
        <item x="1"/>
        <item x="3"/>
        <item x="10"/>
        <item x="7"/>
        <item x="8"/>
        <item x="5"/>
        <item x="9"/>
        <item x="1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ubtotalTop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subtotalTop="0" showAll="0" defaultSubtotal="0"/>
    <pivotField dataField="1" numFmtId="169" subtotalTop="0" showAll="0" defaultSubtotal="0"/>
    <pivotField dataField="1" numFmtId="8" subtotalTop="0" showAll="0" defaultSubtotal="0"/>
    <pivotField numFmtId="8" subtotalTop="0" showAll="0" defaultSubtotal="0"/>
    <pivotField numFmtId="8" subtotalTop="0" showAll="0" defaultSubtotal="0"/>
    <pivotField numFmtId="170" subtotalTop="0" showAll="0" defaultSubtotal="0"/>
    <pivotField axis="axisRow" subtotalTop="0" showAll="0" sortType="descending" defaultSubtotal="0">
      <items count="7">
        <item x="0"/>
        <item x="6"/>
        <item x="2"/>
        <item x="1"/>
        <item x="5"/>
        <item x="4"/>
        <item x="3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ubtotalTop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ubtotalTop="0" showAll="0" defaultSubtotal="0"/>
    <pivotField subtotalTop="0" showAll="0" defaultSubtotal="0">
      <items count="10">
        <item x="3"/>
        <item x="4"/>
        <item x="6"/>
        <item x="9"/>
        <item x="7"/>
        <item x="5"/>
        <item x="1"/>
        <item x="2"/>
        <item x="8"/>
        <item x="0"/>
      </items>
    </pivotField>
    <pivotField subtotalTop="0" showAll="0" defaultSubtotal="0"/>
    <pivotField subtotalTop="0" dragToRow="0" dragToCol="0" dragToPage="0" showAll="0" defaultSubtotal="0"/>
    <pivotField subtotalTop="0" dragToRow="0" dragToCol="0" dragToPage="0" showAll="0" defaultSubtotal="0"/>
    <pivotField dataField="1" subtotalTop="0" dragToRow="0" dragToCol="0" dragToPage="0" showAll="0" defaultSubtotal="0"/>
  </pivotFields>
  <rowFields count="3">
    <field x="10"/>
    <field x="9"/>
    <field x="1"/>
  </rowFields>
  <rowItems count="35">
    <i>
      <x v="1"/>
    </i>
    <i r="1">
      <x/>
    </i>
    <i r="2">
      <x v="1"/>
    </i>
    <i>
      <x/>
    </i>
    <i r="1">
      <x v="5"/>
    </i>
    <i r="2">
      <x v="12"/>
    </i>
    <i r="1">
      <x v="4"/>
    </i>
    <i r="2">
      <x v="11"/>
    </i>
    <i r="2">
      <x v="7"/>
    </i>
    <i r="1">
      <x/>
    </i>
    <i r="2">
      <x v="7"/>
    </i>
    <i r="2">
      <x v="3"/>
    </i>
    <i r="2">
      <x/>
    </i>
    <i r="2">
      <x v="5"/>
    </i>
    <i r="2">
      <x v="10"/>
    </i>
    <i r="2">
      <x v="11"/>
    </i>
    <i r="2">
      <x v="13"/>
    </i>
    <i r="1">
      <x v="2"/>
    </i>
    <i r="2">
      <x v="4"/>
    </i>
    <i r="2">
      <x v="11"/>
    </i>
    <i r="2">
      <x v="2"/>
    </i>
    <i r="2">
      <x v="13"/>
    </i>
    <i r="2">
      <x/>
    </i>
    <i r="1">
      <x v="3"/>
    </i>
    <i r="2">
      <x v="8"/>
    </i>
    <i r="2">
      <x v="6"/>
    </i>
    <i r="2">
      <x/>
    </i>
    <i r="2">
      <x v="11"/>
    </i>
    <i r="2">
      <x v="3"/>
    </i>
    <i r="2">
      <x v="7"/>
    </i>
    <i r="1">
      <x v="6"/>
    </i>
    <i r="2">
      <x v="9"/>
    </i>
    <i r="1">
      <x v="1"/>
    </i>
    <i r="2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ale Amount" fld="5" baseField="0" baseItem="0" numFmtId="8"/>
    <dataField name="Suma de Sale Quantity" fld="4" baseField="0" baseItem="0" numFmtId="164"/>
    <dataField name="Suma de Price x Case m" fld="16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0484E-D8EF-D447-9230-7EC6C2EF37D5}" name="TablaDinámica49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60" firstHeaderRow="0" firstDataRow="1" firstDataCol="1"/>
  <pivotFields count="10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axis="axisRow" subtotalTop="0" showAll="0" sortType="descending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ubtotalTop="0" showAll="0"/>
    <pivotField numFmtId="164" subtotalTop="0" showAll="0"/>
    <pivotField dataField="1" numFmtId="164" subtotalTop="0" showAll="0"/>
    <pivotField numFmtId="8" subtotalTop="0" showAll="0"/>
    <pivotField subtotalTop="0" dragToRow="0" dragToCol="0" dragToPage="0" showAll="0"/>
    <pivotField dataField="1" subtotalTop="0" dragToRow="0" dragToCol="0" dragToPage="0" showAll="0" defaultSubtotal="0"/>
  </pivotFields>
  <rowFields count="2">
    <field x="3"/>
    <field x="0"/>
  </rowFields>
  <rowItems count="157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4"/>
    </i>
    <i r="1">
      <x v="1"/>
    </i>
    <i r="1">
      <x v="6"/>
    </i>
    <i r="1">
      <x v="8"/>
    </i>
    <i r="1">
      <x v="9"/>
    </i>
    <i t="default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"/>
    </i>
    <i>
      <x v="9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"/>
    </i>
    <i>
      <x v="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"/>
    </i>
    <i>
      <x v="2"/>
    </i>
    <i r="1">
      <x v="1"/>
    </i>
    <i t="default">
      <x v="2"/>
    </i>
    <i>
      <x v="7"/>
    </i>
    <i r="1">
      <x v="6"/>
    </i>
    <i r="1">
      <x v="8"/>
    </i>
    <i t="default">
      <x v="7"/>
    </i>
    <i>
      <x v="13"/>
    </i>
    <i r="1">
      <x/>
    </i>
    <i r="1">
      <x v="1"/>
    </i>
    <i r="1">
      <x v="2"/>
    </i>
    <i r="1">
      <x v="4"/>
    </i>
    <i r="1">
      <x v="5"/>
    </i>
    <i r="1">
      <x v="12"/>
    </i>
    <i r="1">
      <x v="13"/>
    </i>
    <i t="default">
      <x v="13"/>
    </i>
    <i>
      <x v="8"/>
    </i>
    <i r="1">
      <x v="6"/>
    </i>
    <i r="1">
      <x v="8"/>
    </i>
    <i t="default">
      <x v="8"/>
    </i>
    <i>
      <x v="4"/>
    </i>
    <i r="1">
      <x v="6"/>
    </i>
    <i r="1">
      <x v="7"/>
    </i>
    <i t="default">
      <x v="4"/>
    </i>
    <i>
      <x v="12"/>
    </i>
    <i r="1">
      <x v="1"/>
    </i>
    <i r="1">
      <x v="6"/>
    </i>
    <i r="1">
      <x v="8"/>
    </i>
    <i r="1">
      <x v="9"/>
    </i>
    <i t="default">
      <x v="12"/>
    </i>
    <i>
      <x v="10"/>
    </i>
    <i r="1">
      <x v="1"/>
    </i>
    <i t="default">
      <x v="10"/>
    </i>
    <i>
      <x v="5"/>
    </i>
    <i r="1">
      <x/>
    </i>
    <i r="1">
      <x v="2"/>
    </i>
    <i r="1">
      <x v="4"/>
    </i>
    <i r="1">
      <x v="5"/>
    </i>
    <i r="1">
      <x v="12"/>
    </i>
    <i r="1">
      <x v="13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_Deduction_Amount" fld="4" baseField="0" baseItem="0" numFmtId="8"/>
    <dataField name="Suma de Total Initial Stock" fld="6" baseField="0" baseItem="0" numFmtId="164"/>
    <dataField name="CostxCase_d" fld="9" baseField="0" baseItem="0" numFmtId="8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86151-243A-1044-9010-256380431170}" name="TablaDinámica45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09:C312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3">
    <i>
      <x v="2"/>
      <x/>
    </i>
    <i r="1">
      <x v="2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42">
      <pivotArea type="all" dataOnly="0" outline="0" fieldPosition="0"/>
    </format>
    <format dxfId="43">
      <pivotArea field="3" type="button" dataOnly="0" labelOnly="1" outline="0" axis="axisRow" fieldPosition="0"/>
    </format>
    <format dxfId="44">
      <pivotArea field="4" type="button" dataOnly="0" labelOnly="1" outline="0" axis="axisRow" fieldPosition="1"/>
    </format>
    <format dxfId="45">
      <pivotArea dataOnly="0" labelOnly="1" outline="0" fieldPosition="0">
        <references count="1">
          <reference field="3" count="1">
            <x v="3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47">
      <pivotArea dataOnly="0" labelOnly="1" outline="0" axis="axisValues" fieldPosition="0"/>
    </format>
    <format dxfId="48">
      <pivotArea field="3" type="button" dataOnly="0" labelOnly="1" outline="0" axis="axisRow" fieldPosition="0"/>
    </format>
    <format dxfId="49">
      <pivotArea field="4" type="button" dataOnly="0" labelOnly="1" outline="0" axis="axisRow" fieldPosition="1"/>
    </format>
    <format dxfId="50">
      <pivotArea dataOnly="0" labelOnly="1" outline="0" axis="axisValues" fieldPosition="0"/>
    </format>
    <format dxfId="51">
      <pivotArea field="3" type="button" dataOnly="0" labelOnly="1" outline="0" axis="axisRow" fieldPosition="0"/>
    </format>
    <format dxfId="52">
      <pivotArea field="4" type="button" dataOnly="0" labelOnly="1" outline="0" axis="axisRow" fieldPosition="1"/>
    </format>
    <format dxfId="53">
      <pivotArea dataOnly="0" labelOnly="1" outline="0" axis="axisValues" fieldPosition="0"/>
    </format>
    <format dxfId="54">
      <pivotArea field="3" type="button" dataOnly="0" labelOnly="1" outline="0" axis="axisRow" fieldPosition="0"/>
    </format>
    <format dxfId="55">
      <pivotArea field="4" type="button" dataOnly="0" labelOnly="1" outline="0" axis="axisRow" fieldPosition="1"/>
    </format>
    <format dxfId="56">
      <pivotArea dataOnly="0" labelOnly="1" outline="0" axis="axisValues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3" type="button" dataOnly="0" labelOnly="1" outline="0" axis="axisRow" fieldPosition="0"/>
    </format>
    <format dxfId="60">
      <pivotArea field="4" type="button" dataOnly="0" labelOnly="1" outline="0" axis="axisRow" fieldPosition="1"/>
    </format>
    <format dxfId="61">
      <pivotArea dataOnly="0" labelOnly="1" outline="0" fieldPosition="0">
        <references count="1">
          <reference field="3" count="1">
            <x v="4"/>
          </reference>
        </references>
      </pivotArea>
    </format>
    <format dxfId="62">
      <pivotArea dataOnly="0" labelOnly="1" grandRow="1" outline="0" fieldPosition="0"/>
    </format>
    <format dxfId="63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5DC13-DA5F-D041-8254-E967F997265C}" name="TablaDinámica4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86:C288" firstHeaderRow="1" firstDataRow="1" firstDataCol="2" rowPageCount="1" colPageCount="1"/>
  <pivotFields count="5">
    <pivotField axis="axisPage" compact="0" outline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x="7"/>
        <item x="4"/>
        <item x="2"/>
        <item x="0"/>
        <item x="1"/>
        <item x="5"/>
        <item x="6"/>
        <item x="3"/>
      </items>
    </pivotField>
    <pivotField axis="axisRow" compact="0" outline="0" showAll="0" defaultSubtotal="0">
      <items count="7">
        <item x="0"/>
        <item x="4"/>
        <item x="1"/>
        <item x="2"/>
        <item x="3"/>
        <item x="6"/>
        <item x="5"/>
      </items>
    </pivotField>
  </pivotFields>
  <rowFields count="2">
    <field x="3"/>
    <field x="4"/>
  </rowFields>
  <rowItems count="2">
    <i>
      <x v="2"/>
      <x v="5"/>
    </i>
    <i t="grand">
      <x/>
    </i>
  </rowItems>
  <colItems count="1">
    <i/>
  </colItems>
  <pageFields count="1">
    <pageField fld="0" hier="-1"/>
  </pageFields>
  <dataFields count="1">
    <dataField name="Suma de Initial Stock" fld="2" baseField="0" baseItem="0"/>
  </dataFields>
  <formats count="23">
    <format dxfId="65">
      <pivotArea type="all" dataOnly="0" outline="0" fieldPosition="0"/>
    </format>
    <format dxfId="66">
      <pivotArea field="3" type="button" dataOnly="0" labelOnly="1" outline="0" axis="axisRow" fieldPosition="0"/>
    </format>
    <format dxfId="67">
      <pivotArea field="4" type="button" dataOnly="0" labelOnly="1" outline="0" axis="axisRow" fieldPosition="1"/>
    </format>
    <format dxfId="68">
      <pivotArea dataOnly="0" labelOnly="1" outline="0" fieldPosition="0">
        <references count="1">
          <reference field="3" count="1">
            <x v="3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2"/>
            <x v="3"/>
          </reference>
        </references>
      </pivotArea>
    </format>
    <format dxfId="70">
      <pivotArea dataOnly="0" labelOnly="1" outline="0" axis="axisValues" fieldPosition="0"/>
    </format>
    <format dxfId="71">
      <pivotArea field="3" type="button" dataOnly="0" labelOnly="1" outline="0" axis="axisRow" fieldPosition="0"/>
    </format>
    <format dxfId="72">
      <pivotArea field="4" type="button" dataOnly="0" labelOnly="1" outline="0" axis="axisRow" fieldPosition="1"/>
    </format>
    <format dxfId="73">
      <pivotArea dataOnly="0" labelOnly="1" outline="0" axis="axisValues" fieldPosition="0"/>
    </format>
    <format dxfId="74">
      <pivotArea field="3" type="button" dataOnly="0" labelOnly="1" outline="0" axis="axisRow" fieldPosition="0"/>
    </format>
    <format dxfId="75">
      <pivotArea field="4" type="button" dataOnly="0" labelOnly="1" outline="0" axis="axisRow" fieldPosition="1"/>
    </format>
    <format dxfId="76">
      <pivotArea dataOnly="0" labelOnly="1" outline="0" axis="axisValues" fieldPosition="0"/>
    </format>
    <format dxfId="77">
      <pivotArea field="3" type="button" dataOnly="0" labelOnly="1" outline="0" axis="axisRow" fieldPosition="0"/>
    </format>
    <format dxfId="78">
      <pivotArea field="4" type="button" dataOnly="0" labelOnly="1" outline="0" axis="axisRow" fieldPosition="1"/>
    </format>
    <format dxfId="79">
      <pivotArea dataOnly="0" labelOnly="1" outline="0" axis="axisValues" fieldPosition="0"/>
    </format>
    <format dxfId="80">
      <pivotArea type="all" dataOnly="0" outline="0" fieldPosition="0"/>
    </format>
    <format dxfId="81">
      <pivotArea outline="0" collapsedLevelsAreSubtotals="1" fieldPosition="0"/>
    </format>
    <format dxfId="82">
      <pivotArea field="3" type="button" dataOnly="0" labelOnly="1" outline="0" axis="axisRow" fieldPosition="0"/>
    </format>
    <format dxfId="83">
      <pivotArea field="4" type="button" dataOnly="0" labelOnly="1" outline="0" axis="axisRow" fieldPosition="1"/>
    </format>
    <format dxfId="84">
      <pivotArea dataOnly="0" labelOnly="1" outline="0" fieldPosition="0">
        <references count="1">
          <reference field="3" count="1">
            <x v="4"/>
          </reference>
        </references>
      </pivotArea>
    </format>
    <format dxfId="85">
      <pivotArea dataOnly="0" labelOnly="1" grandRow="1" outline="0" fieldPosition="0"/>
    </format>
    <format dxfId="86">
      <pivotArea dataOnly="0" labelOnly="1" outline="0" fieldPosition="0">
        <references count="2">
          <reference field="3" count="1" selected="0">
            <x v="4"/>
          </reference>
          <reference field="4" count="1">
            <x v="0"/>
          </reference>
        </references>
      </pivotArea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98CA7-AEEE-E346-9CED-A3219B0783C1}" name="TablaDinámica43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286:I290" firstHeaderRow="0" firstDataRow="1" firstDataCol="2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14">
        <item h="1" x="2"/>
        <item h="1" x="0"/>
        <item h="1" x="13"/>
        <item h="1" x="4"/>
        <item h="1" x="12"/>
        <item h="1" x="6"/>
        <item h="1" x="1"/>
        <item h="1" x="3"/>
        <item h="1" x="10"/>
        <item h="1" x="7"/>
        <item h="1" x="8"/>
        <item h="1" x="5"/>
        <item x="9"/>
        <item h="1" x="11"/>
      </items>
    </pivotField>
    <pivotField axis="axisRow" compact="0" outline="0" showAll="0" defaultSubtotal="0">
      <items count="19">
        <item x="17"/>
        <item x="13"/>
        <item x="8"/>
        <item x="15"/>
        <item x="9"/>
        <item x="5"/>
        <item x="7"/>
        <item x="0"/>
        <item x="4"/>
        <item x="12"/>
        <item x="2"/>
        <item x="10"/>
        <item x="11"/>
        <item x="3"/>
        <item x="6"/>
        <item x="1"/>
        <item x="18"/>
        <item x="14"/>
        <item x="16"/>
      </items>
    </pivotField>
    <pivotField axis="axisRow" compact="0" outline="0" showAll="0" defaultSubtotal="0">
      <items count="36">
        <item x="14"/>
        <item x="35"/>
        <item x="3"/>
        <item x="25"/>
        <item x="12"/>
        <item x="8"/>
        <item x="34"/>
        <item x="28"/>
        <item x="9"/>
        <item x="17"/>
        <item x="2"/>
        <item x="26"/>
        <item x="22"/>
        <item x="13"/>
        <item x="27"/>
        <item x="5"/>
        <item x="30"/>
        <item x="29"/>
        <item x="18"/>
        <item x="6"/>
        <item x="19"/>
        <item x="7"/>
        <item x="16"/>
        <item x="20"/>
        <item x="23"/>
        <item x="4"/>
        <item x="11"/>
        <item x="32"/>
        <item x="21"/>
        <item x="24"/>
        <item x="33"/>
        <item x="15"/>
        <item x="31"/>
        <item x="1"/>
        <item x="10"/>
        <item x="0"/>
      </items>
    </pivotField>
    <pivotField dataField="1" compact="0" numFmtId="169" outline="0" showAll="0" defaultSubtotal="0"/>
    <pivotField dataField="1" compact="0" numFmtId="8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3"/>
    <field x="2"/>
  </rowFields>
  <rowItems count="4">
    <i>
      <x v="5"/>
      <x v="8"/>
    </i>
    <i>
      <x v="8"/>
      <x v="8"/>
    </i>
    <i>
      <x v="12"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a de Sale Quantity" fld="4" baseField="0" baseItem="0" numFmtId="3"/>
    <dataField name="Suma de Sale Amount" fld="5" baseField="0" baseItem="0" numFmtId="8"/>
    <dataField name="Price x Case din" fld="14" baseField="0" baseItem="0" numFmtId="8"/>
  </dataFields>
  <formats count="28">
    <format dxfId="88">
      <pivotArea type="all" dataOnly="0" outline="0" fieldPosition="0"/>
    </format>
    <format dxfId="89">
      <pivotArea field="3" type="button" dataOnly="0" labelOnly="1" outline="0" axis="axisRow" fieldPosition="0"/>
    </format>
    <format dxfId="90">
      <pivotArea dataOnly="0" labelOnly="1" fieldPosition="0">
        <references count="1">
          <reference field="3" count="5">
            <x v="24"/>
            <x v="26"/>
            <x v="27"/>
            <x v="28"/>
            <x v="33"/>
          </reference>
        </references>
      </pivotArea>
    </format>
    <format dxfId="91">
      <pivotArea dataOnly="0" labelOnly="1" fieldPosition="0">
        <references count="2">
          <reference field="2" count="1">
            <x v="12"/>
          </reference>
          <reference field="3" count="1" selected="0">
            <x v="24"/>
          </reference>
        </references>
      </pivotArea>
    </format>
    <format dxfId="92">
      <pivotArea dataOnly="0" labelOnly="1" fieldPosition="0">
        <references count="2">
          <reference field="2" count="1">
            <x v="12"/>
          </reference>
          <reference field="3" count="1" selected="0">
            <x v="26"/>
          </reference>
        </references>
      </pivotArea>
    </format>
    <format dxfId="93">
      <pivotArea dataOnly="0" labelOnly="1" fieldPosition="0">
        <references count="2">
          <reference field="2" count="1">
            <x v="0"/>
          </reference>
          <reference field="3" count="1" selected="0">
            <x v="27"/>
          </reference>
        </references>
      </pivotArea>
    </format>
    <format dxfId="94">
      <pivotArea dataOnly="0" labelOnly="1" fieldPosition="0">
        <references count="2">
          <reference field="2" count="1">
            <x v="12"/>
          </reference>
          <reference field="3" count="1" selected="0">
            <x v="28"/>
          </reference>
        </references>
      </pivotArea>
    </format>
    <format dxfId="95">
      <pivotArea dataOnly="0" labelOnly="1" fieldPosition="0">
        <references count="2">
          <reference field="2" count="2">
            <x v="10"/>
            <x v="15"/>
          </reference>
          <reference field="3" count="1" selected="0">
            <x v="33"/>
          </reference>
        </references>
      </pivotArea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3" type="button" dataOnly="0" labelOnly="1" outline="0" axis="axisRow" fieldPosition="0"/>
    </format>
    <format dxfId="98">
      <pivotArea field="2" type="button" dataOnly="0" labelOnly="1" outline="0" axis="axisRow" fieldPosition="1"/>
    </format>
    <format dxfId="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field="3" type="button" dataOnly="0" labelOnly="1" outline="0" axis="axisRow" fieldPosition="0"/>
    </format>
    <format dxfId="101">
      <pivotArea field="2" type="button" dataOnly="0" labelOnly="1" outline="0" axis="axisRow" fieldPosition="1"/>
    </format>
    <format dxfId="1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">
      <pivotArea field="3" type="button" dataOnly="0" labelOnly="1" outline="0" axis="axisRow" fieldPosition="0"/>
    </format>
    <format dxfId="104">
      <pivotArea field="2" type="button" dataOnly="0" labelOnly="1" outline="0" axis="axisRow" fieldPosition="1"/>
    </format>
    <format dxfId="1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field="3" type="button" dataOnly="0" labelOnly="1" outline="0" axis="axisRow" fieldPosition="0"/>
    </format>
    <format dxfId="109">
      <pivotArea field="2" type="button" dataOnly="0" labelOnly="1" outline="0" axis="axisRow" fieldPosition="1"/>
    </format>
    <format dxfId="110">
      <pivotArea dataOnly="0" labelOnly="1" outline="0" fieldPosition="0">
        <references count="1">
          <reference field="3" count="3">
            <x v="31"/>
            <x v="33"/>
            <x v="35"/>
          </reference>
        </references>
      </pivotArea>
    </format>
    <format dxfId="111">
      <pivotArea dataOnly="0" labelOnly="1" grandRow="1" outline="0" fieldPosition="0"/>
    </format>
    <format dxfId="112">
      <pivotArea dataOnly="0" labelOnly="1" outline="0" fieldPosition="0">
        <references count="2">
          <reference field="2" count="1">
            <x v="1"/>
          </reference>
          <reference field="3" count="1" selected="0">
            <x v="31"/>
          </reference>
        </references>
      </pivotArea>
    </format>
    <format dxfId="113">
      <pivotArea dataOnly="0" labelOnly="1" outline="0" fieldPosition="0">
        <references count="2">
          <reference field="2" count="1">
            <x v="1"/>
          </reference>
          <reference field="3" count="1" selected="0">
            <x v="33"/>
          </reference>
        </references>
      </pivotArea>
    </format>
    <format dxfId="114">
      <pivotArea dataOnly="0" labelOnly="1" outline="0" fieldPosition="0">
        <references count="2">
          <reference field="2" count="1">
            <x v="7"/>
          </reference>
          <reference field="3" count="1" selected="0">
            <x v="35"/>
          </reference>
        </references>
      </pivotArea>
    </format>
    <format dxfId="1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08EB9-D58B-BF4F-847C-7F7D7D2B00FE}" name="TablaDinámica4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286:M296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10">
    <i>
      <x/>
    </i>
    <i>
      <x v="1"/>
    </i>
    <i>
      <x v="3"/>
    </i>
    <i>
      <x v="5"/>
    </i>
    <i>
      <x v="6"/>
    </i>
    <i>
      <x v="9"/>
    </i>
    <i>
      <x v="11"/>
    </i>
    <i>
      <x v="13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116">
      <pivotArea field="3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field="3" type="button" dataOnly="0" labelOnly="1" outline="0" axis="axisRow" fieldPosition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0">
      <pivotArea field="3" type="button" dataOnly="0" labelOnly="1" outline="0" axis="axisRow" fieldPosition="0"/>
    </format>
    <format dxfId="1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type="all" dataOnly="0" outline="0" fieldPosition="0"/>
    </format>
    <format dxfId="123">
      <pivotArea outline="0" collapsedLevelsAreSubtotals="1" fieldPosition="0"/>
    </format>
    <format dxfId="124">
      <pivotArea field="3" type="button" dataOnly="0" labelOnly="1" outline="0" axis="axisRow" fieldPosition="0"/>
    </format>
    <format dxfId="125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126">
      <pivotArea dataOnly="0" labelOnly="1" grandRow="1" outline="0" fieldPosition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F5973-4408-C44C-A365-C9317F3E57F0}" name="TablaDinámica4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264:M272" firstHeaderRow="0" firstDataRow="1" firstDataCol="1" rowPageCount="1" colPageCount="1"/>
  <pivotFields count="10">
    <pivotField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0"/>
        <item x="1"/>
        <item x="9"/>
        <item x="2"/>
        <item x="13"/>
        <item x="3"/>
        <item x="4"/>
        <item x="14"/>
        <item x="15"/>
        <item x="5"/>
        <item x="10"/>
        <item x="6"/>
        <item x="11"/>
        <item x="7"/>
        <item x="12"/>
        <item x="8"/>
        <item t="default"/>
      </items>
    </pivotField>
    <pivotField dataField="1" compact="0" numFmtId="8" outline="0" showAll="0"/>
    <pivotField compact="0" numFmtId="164" outline="0" showAll="0"/>
    <pivotField compact="0" numFmtId="164" outline="0" showAll="0"/>
    <pivotField compact="0" numFmtId="8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8">
    <i>
      <x/>
    </i>
    <i>
      <x v="1"/>
    </i>
    <i>
      <x v="3"/>
    </i>
    <i>
      <x v="6"/>
    </i>
    <i>
      <x v="9"/>
    </i>
    <i>
      <x v="11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Total_Deduction_Amount" fld="4" baseField="0" baseItem="0" numFmtId="8"/>
    <dataField name="Suma de Cost x Case" fld="8" baseField="0" baseItem="0" numFmtId="8"/>
  </dataFields>
  <formats count="12">
    <format dxfId="128">
      <pivotArea field="3" type="button" dataOnly="0" labelOnly="1" outline="0" axis="axisRow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0">
      <pivotArea field="3" type="button" dataOnly="0" labelOnly="1" outline="0" axis="axisRow" fieldPosition="0"/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">
      <pivotArea field="3" type="button" dataOnly="0" labelOnly="1" outline="0" axis="axisRow" fieldPosition="0"/>
    </format>
    <format dxfId="1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4">
      <pivotArea type="all" dataOnly="0" outline="0" fieldPosition="0"/>
    </format>
    <format dxfId="135">
      <pivotArea outline="0" collapsedLevelsAreSubtotals="1" fieldPosition="0"/>
    </format>
    <format dxfId="136">
      <pivotArea field="3" type="button" dataOnly="0" labelOnly="1" outline="0" axis="axisRow" fieldPosition="0"/>
    </format>
    <format dxfId="137">
      <pivotArea dataOnly="0" labelOnly="1" outline="0" fieldPosition="0">
        <references count="1">
          <reference field="3" count="10">
            <x v="0"/>
            <x v="1"/>
            <x v="2"/>
            <x v="3"/>
            <x v="10"/>
            <x v="11"/>
            <x v="12"/>
            <x v="13"/>
            <x v="14"/>
            <x v="15"/>
          </reference>
        </references>
      </pivotArea>
    </format>
    <format dxfId="138">
      <pivotArea dataOnly="0" labelOnly="1" grandRow="1" outline="0" fieldPosition="0"/>
    </format>
    <format dxfId="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2DE3B-834B-A641-9027-A569B6F35170}" name="Tabla2" displayName="Tabla2" ref="A1:E48" totalsRowShown="0" headerRowDxfId="909" headerRowBorderDxfId="910" tableBorderDxfId="911">
  <autoFilter ref="A1:E48" xr:uid="{C082DE3B-834B-A641-9027-A569B6F35170}"/>
  <tableColumns count="5">
    <tableColumn id="1" xr3:uid="{6EABCD50-C840-C748-A6C1-AF72BB9B0E6E}" name="Lotid"/>
    <tableColumn id="2" xr3:uid="{DCFB10CF-00AD-5F4E-884A-775EF73F475B}" name="Exporter Clean"/>
    <tableColumn id="3" xr3:uid="{6DD47F56-4E1C-4B41-84E2-EDDAC7036DCC}" name="Initial Stock"/>
    <tableColumn id="4" xr3:uid="{BA792D52-D13B-5741-AA1E-6F56DA965716}" name="Entry Date"/>
    <tableColumn id="5" xr3:uid="{71C46CC9-D0E7-7B49-99D6-66C44BD61B24}" name="Variet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930FC0-A629-334E-B185-E590AC201684}" name="Tabla3" displayName="Tabla3" ref="A1:N89" totalsRowShown="0" headerRowDxfId="900" dataDxfId="903" headerRowBorderDxfId="907" tableBorderDxfId="908">
  <autoFilter ref="A1:N89" xr:uid="{27930FC0-A629-334E-B185-E590AC201684}"/>
  <tableColumns count="14">
    <tableColumn id="1" xr3:uid="{AA0D978F-CA1C-7B43-86EC-8C42157A2D88}" name="Exporter Clean" dataDxfId="906"/>
    <tableColumn id="2" xr3:uid="{737C29EC-369B-8A4A-8B59-6FD312BD6540}" name="Lotid" dataDxfId="905"/>
    <tableColumn id="3" xr3:uid="{DBE2EB34-4D1B-7E4D-A146-BD89A63BA1F6}" name="Retailer Name" dataDxfId="904"/>
    <tableColumn id="4" xr3:uid="{8ED4D51D-826F-FA41-946B-ECBD9B01A85D}" name="Sale Date" dataDxfId="902"/>
    <tableColumn id="5" xr3:uid="{2BC1EC80-4471-2142-AB34-AA87749985F3}" name="Sale Quantity" dataDxfId="901"/>
    <tableColumn id="15" xr3:uid="{F016B6BC-197D-F744-B86E-CF00C9FE8F48}" name="Sale Amount" dataDxfId="894"/>
    <tableColumn id="16" xr3:uid="{59F45878-35B8-6C4B-91DF-C76925076A4A}" name="Price Four Star" dataDxfId="893"/>
    <tableColumn id="17" xr3:uid="{5BDB1E9E-25E1-8447-B870-A43AD30CBBB4}" name="Sale Price Calc" dataDxfId="892"/>
    <tableColumn id="19" xr3:uid="{24DAF4AB-74E2-3B4C-BDA5-F779DB5CA90A}" name="# Diference in quantity" dataDxfId="891">
      <calculatedColumnFormula>IFERROR(Tabla3[[#This Row],[Sale Amount]]/Tabla3[[#This Row],[Price Four Star]]-Tabla3[[#This Row],[Sale Quantity]],0)</calculatedColumnFormula>
    </tableColumn>
    <tableColumn id="10" xr3:uid="{E2E5C357-EB7F-AE42-BCF3-90C7DA1BAFE1}" name="Variety" dataDxfId="899"/>
    <tableColumn id="11" xr3:uid="{E4C484B5-95B7-7148-A917-04A10CA135DC}" name="Packaging Style" dataDxfId="898"/>
    <tableColumn id="12" xr3:uid="{3163BA22-0AF7-0A45-9C77-3CC6AACA4376}" name="Packaging Detail" dataDxfId="897"/>
    <tableColumn id="13" xr3:uid="{B72A5AF2-0238-EC43-94C3-48605135DDF9}" name="Size" dataDxfId="896"/>
    <tableColumn id="14" xr3:uid="{4ACC02CB-8DFF-6644-A5C9-632578E2E6CB}" name="Exporter Country" dataDxfId="89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8000E-C586-4A4B-A56B-0161F41EC016}" name="Tabla1" displayName="Tabla1" ref="A1:L136" totalsRowShown="0" headerRowDxfId="913" headerRowBorderDxfId="916" tableBorderDxfId="917">
  <autoFilter ref="A1:L136" xr:uid="{E208000E-C586-4A4B-A56B-0161F41EC016}"/>
  <tableColumns count="12">
    <tableColumn id="1" xr3:uid="{049D7224-15EE-C04E-8546-5CB1522717BF}" name="Exporter Clean"/>
    <tableColumn id="2" xr3:uid="{9D645804-EBFC-3B46-9F8E-08E93BCD2F91}" name="Lotid"/>
    <tableColumn id="3" xr3:uid="{56DBD6ED-693B-004E-95D8-64233EB65A45}" name="Entry Date"/>
    <tableColumn id="4" xr3:uid="{2A3846DD-7816-8B47-88FE-2D8DEF68E937}" name="Initial Stock" dataDxfId="915"/>
    <tableColumn id="5" xr3:uid="{8A4BBCC0-BE46-FA41-B39B-DCF725DC50C2}" name="Sale Date"/>
    <tableColumn id="6" xr3:uid="{540EB065-BC38-844A-9AAB-6330EC818A8F}" name="Sale Quantity" dataDxfId="914"/>
    <tableColumn id="7" xr3:uid="{AC94005F-EDDF-184C-8443-0D8A03388E8C}" name="Variety"/>
    <tableColumn id="8" xr3:uid="{05B3D765-BA71-184A-ACBE-369C261E1475}" name="Retailer Name"/>
    <tableColumn id="10" xr3:uid="{EF523D03-4FD5-614C-9CD6-23CDBC1ED300}" name="Packaging Style"/>
    <tableColumn id="11" xr3:uid="{11DE9966-622B-5E42-B5A2-5636F1B97B28}" name="Current Inventory"/>
    <tableColumn id="12" xr3:uid="{35375452-82CC-504A-AD70-EE9A6A200EB6}" name="Weighted Days In Inventory"/>
    <tableColumn id="13" xr3:uid="{C23C2825-387B-0A43-A542-6379922E48D5}" name="Sales Amount" dataDxfId="9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C9E4FA-9F74-4645-9937-CD5EE26E9F78}" name="Tabla4" displayName="Tabla4" ref="A1:H125" totalsRowShown="0" headerRowBorderDxfId="889" tableBorderDxfId="890">
  <autoFilter ref="A1:H125" xr:uid="{B1C9E4FA-9F74-4645-9937-CD5EE26E9F78}"/>
  <tableColumns count="8">
    <tableColumn id="1" xr3:uid="{765C9D24-67A4-9D42-903C-0F1F1A7AFD22}" name="Lotid"/>
    <tableColumn id="2" xr3:uid="{25CD8222-8F94-5446-B7CE-88F698514429}" name="Exporter Clean"/>
    <tableColumn id="3" xr3:uid="{8053FF52-F715-8442-9D5F-4A4CA67659FD}" name="Exporter Country"/>
    <tableColumn id="4" xr3:uid="{963E28DE-AE3C-A145-8442-90EBCF9B0B7F}" name="Chargedescr"/>
    <tableColumn id="5" xr3:uid="{EF79AA1A-4EB5-BE41-A47B-0D4306F86CE3}" name="Total_Deduction_Amount" dataDxfId="888"/>
    <tableColumn id="6" xr3:uid="{3AA512BB-8B66-FA48-BC9A-6FD75C7FE247}" name="Total_Deduction_Quantity" dataDxfId="887"/>
    <tableColumn id="7" xr3:uid="{43BFBD6C-EDE3-DF44-AE20-C584C3974C7A}" name="Total Initial Stock" dataDxfId="886"/>
    <tableColumn id="8" xr3:uid="{E096079D-0A2E-924C-B65D-69AA815A30DE}" name="Cost Per Case" dataDxfId="88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5.xml"/><Relationship Id="rId18" Type="http://schemas.openxmlformats.org/officeDocument/2006/relationships/pivotTable" Target="../pivotTables/pivotTable20.xml"/><Relationship Id="rId26" Type="http://schemas.openxmlformats.org/officeDocument/2006/relationships/pivotTable" Target="../pivotTables/pivotTable28.xml"/><Relationship Id="rId39" Type="http://schemas.openxmlformats.org/officeDocument/2006/relationships/pivotTable" Target="../pivotTables/pivotTable41.xml"/><Relationship Id="rId21" Type="http://schemas.openxmlformats.org/officeDocument/2006/relationships/pivotTable" Target="../pivotTables/pivotTable23.xml"/><Relationship Id="rId34" Type="http://schemas.openxmlformats.org/officeDocument/2006/relationships/pivotTable" Target="../pivotTables/pivotTable36.xml"/><Relationship Id="rId42" Type="http://schemas.openxmlformats.org/officeDocument/2006/relationships/pivotTable" Target="../pivotTables/pivotTable44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6" Type="http://schemas.openxmlformats.org/officeDocument/2006/relationships/pivotTable" Target="../pivotTables/pivotTable18.xml"/><Relationship Id="rId20" Type="http://schemas.openxmlformats.org/officeDocument/2006/relationships/pivotTable" Target="../pivotTables/pivotTable22.xml"/><Relationship Id="rId29" Type="http://schemas.openxmlformats.org/officeDocument/2006/relationships/pivotTable" Target="../pivotTables/pivotTable31.xml"/><Relationship Id="rId41" Type="http://schemas.openxmlformats.org/officeDocument/2006/relationships/pivotTable" Target="../pivotTables/pivotTable43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24" Type="http://schemas.openxmlformats.org/officeDocument/2006/relationships/pivotTable" Target="../pivotTables/pivotTable26.xml"/><Relationship Id="rId32" Type="http://schemas.openxmlformats.org/officeDocument/2006/relationships/pivotTable" Target="../pivotTables/pivotTable34.xml"/><Relationship Id="rId37" Type="http://schemas.openxmlformats.org/officeDocument/2006/relationships/pivotTable" Target="../pivotTables/pivotTable39.xml"/><Relationship Id="rId40" Type="http://schemas.openxmlformats.org/officeDocument/2006/relationships/pivotTable" Target="../pivotTables/pivotTable42.xml"/><Relationship Id="rId5" Type="http://schemas.openxmlformats.org/officeDocument/2006/relationships/pivotTable" Target="../pivotTables/pivotTable7.xml"/><Relationship Id="rId15" Type="http://schemas.openxmlformats.org/officeDocument/2006/relationships/pivotTable" Target="../pivotTables/pivotTable17.xml"/><Relationship Id="rId23" Type="http://schemas.openxmlformats.org/officeDocument/2006/relationships/pivotTable" Target="../pivotTables/pivotTable25.xml"/><Relationship Id="rId28" Type="http://schemas.openxmlformats.org/officeDocument/2006/relationships/pivotTable" Target="../pivotTables/pivotTable30.xml"/><Relationship Id="rId36" Type="http://schemas.openxmlformats.org/officeDocument/2006/relationships/pivotTable" Target="../pivotTables/pivotTable38.xml"/><Relationship Id="rId10" Type="http://schemas.openxmlformats.org/officeDocument/2006/relationships/pivotTable" Target="../pivotTables/pivotTable12.xml"/><Relationship Id="rId19" Type="http://schemas.openxmlformats.org/officeDocument/2006/relationships/pivotTable" Target="../pivotTables/pivotTable21.xml"/><Relationship Id="rId31" Type="http://schemas.openxmlformats.org/officeDocument/2006/relationships/pivotTable" Target="../pivotTables/pivotTable33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pivotTable" Target="../pivotTables/pivotTable16.xml"/><Relationship Id="rId22" Type="http://schemas.openxmlformats.org/officeDocument/2006/relationships/pivotTable" Target="../pivotTables/pivotTable24.xml"/><Relationship Id="rId27" Type="http://schemas.openxmlformats.org/officeDocument/2006/relationships/pivotTable" Target="../pivotTables/pivotTable29.xml"/><Relationship Id="rId30" Type="http://schemas.openxmlformats.org/officeDocument/2006/relationships/pivotTable" Target="../pivotTables/pivotTable32.xml"/><Relationship Id="rId35" Type="http://schemas.openxmlformats.org/officeDocument/2006/relationships/pivotTable" Target="../pivotTables/pivotTable37.xml"/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12" Type="http://schemas.openxmlformats.org/officeDocument/2006/relationships/pivotTable" Target="../pivotTables/pivotTable14.xml"/><Relationship Id="rId17" Type="http://schemas.openxmlformats.org/officeDocument/2006/relationships/pivotTable" Target="../pivotTables/pivotTable19.xml"/><Relationship Id="rId25" Type="http://schemas.openxmlformats.org/officeDocument/2006/relationships/pivotTable" Target="../pivotTables/pivotTable27.xml"/><Relationship Id="rId33" Type="http://schemas.openxmlformats.org/officeDocument/2006/relationships/pivotTable" Target="../pivotTables/pivotTable35.xml"/><Relationship Id="rId38" Type="http://schemas.openxmlformats.org/officeDocument/2006/relationships/pivotTable" Target="../pivotTables/pivotTable4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workbookViewId="0">
      <selection activeCell="A21" sqref="A21:C36"/>
    </sheetView>
    <sheetView tabSelected="1" workbookViewId="1"/>
  </sheetViews>
  <sheetFormatPr baseColWidth="10" defaultColWidth="8.83203125" defaultRowHeight="15" x14ac:dyDescent="0.2"/>
  <cols>
    <col min="1" max="1" width="15.83203125" bestFit="1" customWidth="1"/>
    <col min="2" max="2" width="17.1640625" bestFit="1" customWidth="1"/>
    <col min="3" max="3" width="18.5" bestFit="1" customWidth="1"/>
    <col min="4" max="4" width="15.5" bestFit="1" customWidth="1"/>
    <col min="6" max="6" width="15.83203125" bestFit="1" customWidth="1"/>
    <col min="7" max="7" width="17.1640625" bestFit="1" customWidth="1"/>
    <col min="8" max="8" width="16" bestFit="1" customWidth="1"/>
    <col min="9" max="9" width="15.83203125" bestFit="1" customWidth="1"/>
    <col min="10" max="10" width="18.5" bestFit="1" customWidth="1"/>
    <col min="11" max="11" width="18" bestFit="1" customWidth="1"/>
    <col min="12" max="12" width="13.1640625" bestFit="1" customWidth="1"/>
    <col min="13" max="13" width="9.1640625" bestFit="1" customWidth="1"/>
  </cols>
  <sheetData>
    <row r="1" spans="1:13" x14ac:dyDescent="0.2">
      <c r="A1" s="36" t="s">
        <v>166</v>
      </c>
      <c r="B1" s="36"/>
      <c r="C1" s="36"/>
      <c r="D1" s="36"/>
      <c r="F1" s="22" t="s">
        <v>2</v>
      </c>
      <c r="G1" s="22"/>
      <c r="I1" s="22" t="s">
        <v>165</v>
      </c>
      <c r="J1" s="22"/>
    </row>
    <row r="2" spans="1:13" ht="16" x14ac:dyDescent="0.2">
      <c r="A2" s="35" t="s">
        <v>0</v>
      </c>
      <c r="B2" s="35" t="s">
        <v>135</v>
      </c>
      <c r="C2" s="35" t="s">
        <v>136</v>
      </c>
      <c r="D2" s="35" t="s">
        <v>137</v>
      </c>
      <c r="F2" s="8" t="s">
        <v>159</v>
      </c>
      <c r="G2" t="s">
        <v>161</v>
      </c>
      <c r="I2" s="8" t="s">
        <v>159</v>
      </c>
      <c r="J2" t="s">
        <v>162</v>
      </c>
      <c r="K2" t="s">
        <v>167</v>
      </c>
      <c r="L2" t="s">
        <v>169</v>
      </c>
    </row>
    <row r="3" spans="1:13" x14ac:dyDescent="0.2">
      <c r="A3" s="23" t="s">
        <v>5</v>
      </c>
      <c r="B3" s="24">
        <v>3689</v>
      </c>
      <c r="C3" s="24">
        <v>3689</v>
      </c>
      <c r="D3" s="25">
        <v>0</v>
      </c>
      <c r="F3" s="9" t="s">
        <v>5</v>
      </c>
      <c r="G3" s="1">
        <v>3689</v>
      </c>
      <c r="H3" s="3"/>
      <c r="I3" s="9" t="s">
        <v>15</v>
      </c>
      <c r="J3" s="20">
        <v>1290</v>
      </c>
      <c r="K3" s="2">
        <v>23017.29</v>
      </c>
      <c r="L3" s="2">
        <v>17.842860465116281</v>
      </c>
      <c r="M3" s="2"/>
    </row>
    <row r="4" spans="1:13" x14ac:dyDescent="0.2">
      <c r="A4" s="26" t="s">
        <v>11</v>
      </c>
      <c r="B4" s="27">
        <v>1600</v>
      </c>
      <c r="C4" s="27">
        <v>1221</v>
      </c>
      <c r="D4" s="28">
        <v>379</v>
      </c>
      <c r="F4" s="9" t="s">
        <v>11</v>
      </c>
      <c r="G4" s="1">
        <v>1600</v>
      </c>
      <c r="H4" s="3"/>
      <c r="I4" s="9" t="s">
        <v>160</v>
      </c>
      <c r="J4" s="20">
        <v>1290</v>
      </c>
      <c r="K4" s="2">
        <v>23017.29</v>
      </c>
      <c r="L4" s="2">
        <v>17.842860465116281</v>
      </c>
      <c r="M4" s="2"/>
    </row>
    <row r="5" spans="1:13" x14ac:dyDescent="0.2">
      <c r="A5" s="26" t="s">
        <v>13</v>
      </c>
      <c r="B5" s="27">
        <v>1728</v>
      </c>
      <c r="C5" s="27">
        <v>1632</v>
      </c>
      <c r="D5" s="28">
        <v>96</v>
      </c>
      <c r="F5" s="9" t="s">
        <v>13</v>
      </c>
      <c r="G5" s="1">
        <v>1728</v>
      </c>
      <c r="H5" s="3"/>
      <c r="M5" s="2"/>
    </row>
    <row r="6" spans="1:13" x14ac:dyDescent="0.2">
      <c r="A6" s="26" t="s">
        <v>15</v>
      </c>
      <c r="B6" s="27">
        <v>1300</v>
      </c>
      <c r="C6" s="27">
        <v>1290</v>
      </c>
      <c r="D6" s="28">
        <v>10</v>
      </c>
      <c r="F6" s="9" t="s">
        <v>15</v>
      </c>
      <c r="G6" s="1">
        <v>1300</v>
      </c>
      <c r="H6" s="3"/>
      <c r="M6" s="2"/>
    </row>
    <row r="7" spans="1:13" x14ac:dyDescent="0.2">
      <c r="A7" s="26" t="s">
        <v>17</v>
      </c>
      <c r="B7" s="27">
        <v>2108</v>
      </c>
      <c r="C7" s="27">
        <v>2108</v>
      </c>
      <c r="D7" s="28">
        <v>0</v>
      </c>
      <c r="F7" s="9" t="s">
        <v>17</v>
      </c>
      <c r="G7" s="1">
        <v>2108</v>
      </c>
      <c r="H7" s="3"/>
      <c r="M7" s="2"/>
    </row>
    <row r="8" spans="1:13" x14ac:dyDescent="0.2">
      <c r="A8" s="26" t="s">
        <v>19</v>
      </c>
      <c r="B8" s="27">
        <v>2160</v>
      </c>
      <c r="C8" s="27">
        <v>2160</v>
      </c>
      <c r="D8" s="28">
        <v>0</v>
      </c>
      <c r="F8" s="9" t="s">
        <v>19</v>
      </c>
      <c r="G8" s="1">
        <v>2160</v>
      </c>
      <c r="H8" s="3"/>
      <c r="M8" s="2"/>
    </row>
    <row r="9" spans="1:13" x14ac:dyDescent="0.2">
      <c r="A9" s="26" t="s">
        <v>20</v>
      </c>
      <c r="B9" s="27">
        <v>1920</v>
      </c>
      <c r="C9" s="27">
        <v>1806</v>
      </c>
      <c r="D9" s="28">
        <v>114</v>
      </c>
      <c r="F9" s="9" t="s">
        <v>20</v>
      </c>
      <c r="G9" s="1">
        <v>1920</v>
      </c>
      <c r="H9" s="3"/>
      <c r="M9" s="2"/>
    </row>
    <row r="10" spans="1:13" x14ac:dyDescent="0.2">
      <c r="A10" s="26" t="s">
        <v>22</v>
      </c>
      <c r="B10" s="27">
        <v>1932</v>
      </c>
      <c r="C10" s="27">
        <v>1836</v>
      </c>
      <c r="D10" s="28">
        <v>96</v>
      </c>
      <c r="F10" s="9" t="s">
        <v>22</v>
      </c>
      <c r="G10" s="1">
        <v>1932</v>
      </c>
      <c r="H10" s="3"/>
      <c r="M10" s="2"/>
    </row>
    <row r="11" spans="1:13" x14ac:dyDescent="0.2">
      <c r="A11" s="26" t="s">
        <v>24</v>
      </c>
      <c r="B11" s="27">
        <v>1152</v>
      </c>
      <c r="C11" s="27">
        <v>570</v>
      </c>
      <c r="D11" s="28">
        <v>582</v>
      </c>
      <c r="F11" s="9" t="s">
        <v>24</v>
      </c>
      <c r="G11" s="1">
        <v>1152</v>
      </c>
      <c r="H11" s="3"/>
      <c r="M11" s="2"/>
    </row>
    <row r="12" spans="1:13" x14ac:dyDescent="0.2">
      <c r="A12" s="26" t="s">
        <v>26</v>
      </c>
      <c r="B12" s="27">
        <v>2184</v>
      </c>
      <c r="C12" s="27">
        <v>1521</v>
      </c>
      <c r="D12" s="28">
        <v>663</v>
      </c>
      <c r="F12" s="9" t="s">
        <v>26</v>
      </c>
      <c r="G12" s="1">
        <v>2184</v>
      </c>
      <c r="H12" s="3"/>
      <c r="M12" s="2"/>
    </row>
    <row r="13" spans="1:13" x14ac:dyDescent="0.2">
      <c r="A13" s="26" t="s">
        <v>30</v>
      </c>
      <c r="B13" s="27">
        <v>2160</v>
      </c>
      <c r="C13" s="27">
        <v>2158</v>
      </c>
      <c r="D13" s="28">
        <v>2</v>
      </c>
      <c r="F13" s="9" t="s">
        <v>30</v>
      </c>
      <c r="G13" s="1">
        <v>2160</v>
      </c>
      <c r="H13" s="3"/>
      <c r="M13" s="2"/>
    </row>
    <row r="14" spans="1:13" x14ac:dyDescent="0.2">
      <c r="A14" s="26" t="s">
        <v>31</v>
      </c>
      <c r="B14" s="27">
        <v>2064</v>
      </c>
      <c r="C14" s="27">
        <v>2064</v>
      </c>
      <c r="D14" s="28">
        <v>0</v>
      </c>
      <c r="F14" s="9" t="s">
        <v>31</v>
      </c>
      <c r="G14" s="1">
        <v>2064</v>
      </c>
      <c r="H14" s="3"/>
      <c r="M14" s="2"/>
    </row>
    <row r="15" spans="1:13" x14ac:dyDescent="0.2">
      <c r="A15" s="26" t="s">
        <v>32</v>
      </c>
      <c r="B15" s="27">
        <v>2160</v>
      </c>
      <c r="C15" s="27">
        <v>2160</v>
      </c>
      <c r="D15" s="28">
        <v>0</v>
      </c>
      <c r="F15" s="9" t="s">
        <v>32</v>
      </c>
      <c r="G15" s="1">
        <v>2160</v>
      </c>
      <c r="H15" s="3"/>
      <c r="M15" s="2"/>
    </row>
    <row r="16" spans="1:13" x14ac:dyDescent="0.2">
      <c r="A16" s="29" t="s">
        <v>34</v>
      </c>
      <c r="B16" s="30">
        <v>2160</v>
      </c>
      <c r="C16" s="30">
        <v>2160</v>
      </c>
      <c r="D16" s="31">
        <v>0</v>
      </c>
      <c r="F16" s="9" t="s">
        <v>34</v>
      </c>
      <c r="G16" s="1">
        <v>2160</v>
      </c>
      <c r="H16" s="3"/>
      <c r="M16" s="2"/>
    </row>
    <row r="17" spans="2:7" x14ac:dyDescent="0.2">
      <c r="B17" s="32">
        <f>SUM(B3:B16)</f>
        <v>28317</v>
      </c>
      <c r="C17" s="33">
        <f>SUM(C3:C16)</f>
        <v>26375</v>
      </c>
      <c r="D17" s="34">
        <f>SUM(D3:D16)</f>
        <v>1942</v>
      </c>
      <c r="F17" s="9" t="s">
        <v>160</v>
      </c>
      <c r="G17" s="1">
        <v>28317</v>
      </c>
    </row>
  </sheetData>
  <mergeCells count="3">
    <mergeCell ref="F1:G1"/>
    <mergeCell ref="I1:J1"/>
    <mergeCell ref="A1:D1"/>
  </mergeCells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BB99-6CC1-8544-988B-683FD47BDFF8}">
  <dimension ref="A1:M319"/>
  <sheetViews>
    <sheetView showGridLines="0" tabSelected="1" topLeftCell="A19" workbookViewId="0">
      <selection activeCell="K59" sqref="K59"/>
    </sheetView>
    <sheetView workbookViewId="1"/>
  </sheetViews>
  <sheetFormatPr baseColWidth="10" defaultRowHeight="15" x14ac:dyDescent="0.2"/>
  <cols>
    <col min="1" max="1" width="15.33203125" customWidth="1"/>
    <col min="2" max="2" width="15.5" bestFit="1" customWidth="1"/>
    <col min="3" max="3" width="15.6640625" bestFit="1" customWidth="1"/>
    <col min="4" max="4" width="4.5" customWidth="1"/>
    <col min="5" max="5" width="19.1640625" bestFit="1" customWidth="1"/>
    <col min="6" max="6" width="35.6640625" bestFit="1" customWidth="1"/>
    <col min="7" max="7" width="10" bestFit="1" customWidth="1"/>
    <col min="8" max="8" width="11.83203125" bestFit="1" customWidth="1"/>
    <col min="9" max="9" width="12.33203125" bestFit="1" customWidth="1"/>
    <col min="10" max="10" width="4.33203125" customWidth="1"/>
    <col min="11" max="11" width="24.6640625" bestFit="1" customWidth="1"/>
    <col min="12" max="12" width="20.33203125" bestFit="1" customWidth="1"/>
    <col min="13" max="13" width="8.5" bestFit="1" customWidth="1"/>
    <col min="14" max="14" width="19.1640625" bestFit="1" customWidth="1"/>
    <col min="15" max="15" width="28.5" bestFit="1" customWidth="1"/>
    <col min="16" max="16" width="16.5" bestFit="1" customWidth="1"/>
  </cols>
  <sheetData>
    <row r="1" spans="1:13" s="38" customFormat="1" ht="19" x14ac:dyDescent="0.25"/>
    <row r="2" spans="1:13" ht="21" x14ac:dyDescent="0.2">
      <c r="E2" s="48" t="s">
        <v>0</v>
      </c>
      <c r="F2" s="48" t="str">
        <f>+B8</f>
        <v>24V2506094</v>
      </c>
    </row>
    <row r="3" spans="1:13" ht="29" x14ac:dyDescent="0.35">
      <c r="E3" s="44" t="s">
        <v>173</v>
      </c>
      <c r="F3" s="45">
        <f>GETPIVOTDATA("Sale Amount",E10:I17)</f>
        <v>23150.240000000002</v>
      </c>
    </row>
    <row r="4" spans="1:13" ht="29" x14ac:dyDescent="0.35">
      <c r="E4" s="44" t="s">
        <v>176</v>
      </c>
      <c r="F4" s="45">
        <f>GETPIVOTDATA("Total_Deduction_Amount",K10:M20)</f>
        <v>29754.420000000002</v>
      </c>
    </row>
    <row r="5" spans="1:13" ht="29" x14ac:dyDescent="0.35">
      <c r="E5" s="44" t="s">
        <v>177</v>
      </c>
      <c r="F5" s="47">
        <f>+F3-F4</f>
        <v>-6604.18</v>
      </c>
    </row>
    <row r="7" spans="1:13" ht="24" x14ac:dyDescent="0.3">
      <c r="A7" s="42" t="s">
        <v>175</v>
      </c>
      <c r="B7" s="42"/>
      <c r="C7" s="42"/>
      <c r="E7" s="41" t="s">
        <v>173</v>
      </c>
      <c r="F7" s="41"/>
      <c r="G7" s="41"/>
      <c r="H7" s="41"/>
      <c r="K7" s="43" t="s">
        <v>174</v>
      </c>
      <c r="L7" s="43"/>
      <c r="M7" s="43"/>
    </row>
    <row r="8" spans="1:13" ht="19" x14ac:dyDescent="0.25">
      <c r="A8" s="49" t="s">
        <v>0</v>
      </c>
      <c r="B8" s="38" t="s">
        <v>5</v>
      </c>
      <c r="C8" s="38"/>
      <c r="D8" s="38"/>
      <c r="E8" s="49" t="s">
        <v>0</v>
      </c>
      <c r="F8" s="38" t="s">
        <v>5</v>
      </c>
      <c r="G8" s="38"/>
      <c r="H8" s="38"/>
      <c r="I8" s="38"/>
      <c r="J8" s="38"/>
      <c r="K8" s="49" t="s">
        <v>0</v>
      </c>
      <c r="L8" s="38" t="s">
        <v>5</v>
      </c>
      <c r="M8" s="38"/>
    </row>
    <row r="9" spans="1:13" ht="19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3" s="46" customFormat="1" ht="60" x14ac:dyDescent="0.2">
      <c r="A10" s="50" t="s">
        <v>3</v>
      </c>
      <c r="B10" s="50" t="s">
        <v>4</v>
      </c>
      <c r="C10" s="51" t="s">
        <v>161</v>
      </c>
      <c r="D10" s="51"/>
      <c r="E10" s="50" t="s">
        <v>36</v>
      </c>
      <c r="F10" s="50" t="s">
        <v>35</v>
      </c>
      <c r="G10" s="51" t="s">
        <v>162</v>
      </c>
      <c r="H10" s="51" t="s">
        <v>167</v>
      </c>
      <c r="I10" s="51" t="s">
        <v>168</v>
      </c>
      <c r="J10" s="51"/>
      <c r="K10" s="50" t="s">
        <v>138</v>
      </c>
      <c r="L10" s="51" t="s">
        <v>171</v>
      </c>
      <c r="M10" s="51" t="s">
        <v>172</v>
      </c>
    </row>
    <row r="11" spans="1:13" ht="19" x14ac:dyDescent="0.25">
      <c r="A11" s="38" t="s">
        <v>7</v>
      </c>
      <c r="B11" s="38" t="s">
        <v>8</v>
      </c>
      <c r="C11" s="52">
        <v>96</v>
      </c>
      <c r="D11" s="38"/>
      <c r="E11" s="38" t="s">
        <v>46</v>
      </c>
      <c r="F11" s="38" t="s">
        <v>45</v>
      </c>
      <c r="G11" s="53">
        <v>192</v>
      </c>
      <c r="H11" s="54">
        <v>2304</v>
      </c>
      <c r="I11" s="54">
        <v>12</v>
      </c>
      <c r="J11" s="38"/>
      <c r="K11" s="38" t="s">
        <v>149</v>
      </c>
      <c r="L11" s="54">
        <v>19351.68</v>
      </c>
      <c r="M11" s="54">
        <v>5.2457793439956628</v>
      </c>
    </row>
    <row r="12" spans="1:13" ht="19" x14ac:dyDescent="0.25">
      <c r="A12" s="38"/>
      <c r="B12" s="38" t="s">
        <v>9</v>
      </c>
      <c r="C12" s="52">
        <v>1673</v>
      </c>
      <c r="D12" s="38"/>
      <c r="E12" s="38" t="s">
        <v>51</v>
      </c>
      <c r="F12" s="38" t="s">
        <v>45</v>
      </c>
      <c r="G12" s="53">
        <v>1396</v>
      </c>
      <c r="H12" s="54">
        <v>16752</v>
      </c>
      <c r="I12" s="54">
        <v>12</v>
      </c>
      <c r="J12" s="38"/>
      <c r="K12" s="38" t="s">
        <v>143</v>
      </c>
      <c r="L12" s="54">
        <v>3320.1</v>
      </c>
      <c r="M12" s="54">
        <v>0.9</v>
      </c>
    </row>
    <row r="13" spans="1:13" ht="19" x14ac:dyDescent="0.25">
      <c r="A13" s="38"/>
      <c r="B13" s="38" t="s">
        <v>10</v>
      </c>
      <c r="C13" s="52">
        <v>1920</v>
      </c>
      <c r="D13" s="38"/>
      <c r="E13" s="38" t="s">
        <v>21</v>
      </c>
      <c r="F13" s="38" t="s">
        <v>54</v>
      </c>
      <c r="G13" s="53">
        <v>85</v>
      </c>
      <c r="H13" s="54">
        <v>680</v>
      </c>
      <c r="I13" s="54">
        <v>8</v>
      </c>
      <c r="J13" s="38"/>
      <c r="K13" s="38" t="s">
        <v>151</v>
      </c>
      <c r="L13" s="54">
        <v>2593.59</v>
      </c>
      <c r="M13" s="54">
        <v>0.70306044998644623</v>
      </c>
    </row>
    <row r="14" spans="1:13" ht="19" x14ac:dyDescent="0.25">
      <c r="A14" s="38" t="s">
        <v>160</v>
      </c>
      <c r="B14" s="38"/>
      <c r="C14" s="52">
        <v>3689</v>
      </c>
      <c r="D14" s="38"/>
      <c r="E14" s="38" t="s">
        <v>55</v>
      </c>
      <c r="F14" s="38" t="s">
        <v>54</v>
      </c>
      <c r="G14" s="53">
        <v>96</v>
      </c>
      <c r="H14" s="54">
        <v>1920</v>
      </c>
      <c r="I14" s="54">
        <v>20</v>
      </c>
      <c r="J14" s="38"/>
      <c r="K14" s="38" t="s">
        <v>144</v>
      </c>
      <c r="L14" s="54">
        <v>1905.28</v>
      </c>
      <c r="M14" s="54">
        <v>0.51647600975874219</v>
      </c>
    </row>
    <row r="15" spans="1:13" ht="19" x14ac:dyDescent="0.25">
      <c r="A15" s="38"/>
      <c r="B15" s="38"/>
      <c r="C15" s="38"/>
      <c r="D15" s="38"/>
      <c r="E15" s="38" t="s">
        <v>59</v>
      </c>
      <c r="F15" s="38" t="s">
        <v>58</v>
      </c>
      <c r="G15" s="53">
        <v>960</v>
      </c>
      <c r="H15" s="54">
        <v>2160</v>
      </c>
      <c r="I15" s="54">
        <v>2.25</v>
      </c>
      <c r="J15" s="38"/>
      <c r="K15" s="38" t="s">
        <v>148</v>
      </c>
      <c r="L15" s="54">
        <v>1352.77</v>
      </c>
      <c r="M15" s="54">
        <v>0.36670371374356192</v>
      </c>
    </row>
    <row r="16" spans="1:13" ht="19" x14ac:dyDescent="0.25">
      <c r="A16" s="38"/>
      <c r="B16" s="38"/>
      <c r="C16" s="38"/>
      <c r="D16" s="38"/>
      <c r="E16" s="38" t="s">
        <v>61</v>
      </c>
      <c r="F16" s="38" t="s">
        <v>63</v>
      </c>
      <c r="G16" s="53">
        <v>288</v>
      </c>
      <c r="H16" s="54">
        <v>-204.39</v>
      </c>
      <c r="I16" s="54">
        <v>-0.70968749999999992</v>
      </c>
      <c r="J16" s="38"/>
      <c r="K16" s="38" t="s">
        <v>147</v>
      </c>
      <c r="L16" s="54">
        <v>690</v>
      </c>
      <c r="M16" s="54">
        <v>0.18704255895906749</v>
      </c>
    </row>
    <row r="17" spans="1:13" ht="19" x14ac:dyDescent="0.25">
      <c r="A17" s="38"/>
      <c r="B17" s="38"/>
      <c r="C17" s="38"/>
      <c r="D17" s="38"/>
      <c r="E17" s="38"/>
      <c r="F17" s="38" t="s">
        <v>60</v>
      </c>
      <c r="G17" s="53">
        <v>672</v>
      </c>
      <c r="H17" s="54">
        <v>-461.37</v>
      </c>
      <c r="I17" s="54">
        <v>-0.68656249999999996</v>
      </c>
      <c r="J17" s="38"/>
      <c r="K17" s="38" t="s">
        <v>145</v>
      </c>
      <c r="L17" s="54">
        <v>358</v>
      </c>
      <c r="M17" s="54">
        <v>9.7045269720791541E-2</v>
      </c>
    </row>
    <row r="18" spans="1:13" ht="19" x14ac:dyDescent="0.25">
      <c r="A18" s="38"/>
      <c r="B18" s="38"/>
      <c r="C18" s="38"/>
      <c r="D18" s="38"/>
      <c r="E18" s="38" t="s">
        <v>160</v>
      </c>
      <c r="F18" s="38"/>
      <c r="G18" s="53">
        <v>3689</v>
      </c>
      <c r="H18" s="54">
        <v>23150.240000000002</v>
      </c>
      <c r="I18" s="54">
        <v>6.2754784494442939</v>
      </c>
      <c r="J18" s="38"/>
      <c r="K18" s="38" t="s">
        <v>150</v>
      </c>
      <c r="L18" s="54">
        <v>158</v>
      </c>
      <c r="M18" s="54">
        <v>4.2830035239902413E-2</v>
      </c>
    </row>
    <row r="19" spans="1:13" ht="19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 t="s">
        <v>146</v>
      </c>
      <c r="L19" s="54">
        <v>25</v>
      </c>
      <c r="M19" s="54">
        <v>6.776904310111141E-3</v>
      </c>
    </row>
    <row r="20" spans="1:13" ht="19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 t="s">
        <v>160</v>
      </c>
      <c r="L20" s="54">
        <v>29754.420000000002</v>
      </c>
      <c r="M20" s="54">
        <v>0.8961904761904762</v>
      </c>
    </row>
    <row r="21" spans="1:13" ht="16" x14ac:dyDescent="0.2"/>
    <row r="22" spans="1:13" ht="16" x14ac:dyDescent="0.2"/>
    <row r="23" spans="1:13" ht="16" x14ac:dyDescent="0.2"/>
    <row r="24" spans="1:13" ht="19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3" ht="21" x14ac:dyDescent="0.2">
      <c r="E25" s="48" t="s">
        <v>0</v>
      </c>
      <c r="F25" s="48" t="str">
        <f>+B31</f>
        <v>24V7508204</v>
      </c>
    </row>
    <row r="26" spans="1:13" ht="29" x14ac:dyDescent="0.35">
      <c r="E26" s="44" t="s">
        <v>173</v>
      </c>
      <c r="F26" s="45">
        <f>GETPIVOTDATA("Sale Amount",E33:I40)</f>
        <v>34740</v>
      </c>
    </row>
    <row r="27" spans="1:13" ht="29" x14ac:dyDescent="0.35">
      <c r="E27" s="44" t="s">
        <v>176</v>
      </c>
      <c r="F27" s="45">
        <f>GETPIVOTDATA("Total_Deduction_Amount",K33:M43)</f>
        <v>28087.95</v>
      </c>
    </row>
    <row r="28" spans="1:13" ht="29" x14ac:dyDescent="0.35">
      <c r="E28" s="44" t="s">
        <v>177</v>
      </c>
      <c r="F28" s="47">
        <f>+F26-F27</f>
        <v>6652.0499999999993</v>
      </c>
    </row>
    <row r="29" spans="1:13" ht="16" x14ac:dyDescent="0.2"/>
    <row r="30" spans="1:13" ht="24" x14ac:dyDescent="0.3">
      <c r="A30" s="42" t="s">
        <v>175</v>
      </c>
      <c r="B30" s="42"/>
      <c r="C30" s="42"/>
      <c r="E30" s="41" t="s">
        <v>173</v>
      </c>
      <c r="F30" s="41"/>
      <c r="G30" s="41"/>
      <c r="H30" s="41"/>
      <c r="K30" s="43" t="s">
        <v>174</v>
      </c>
      <c r="L30" s="43"/>
      <c r="M30" s="43"/>
    </row>
    <row r="31" spans="1:13" ht="19" x14ac:dyDescent="0.25">
      <c r="A31" s="49" t="s">
        <v>0</v>
      </c>
      <c r="B31" s="38" t="s">
        <v>11</v>
      </c>
      <c r="C31" s="38"/>
      <c r="D31" s="38"/>
      <c r="E31" s="49" t="s">
        <v>0</v>
      </c>
      <c r="F31" s="38" t="s">
        <v>11</v>
      </c>
      <c r="G31" s="38"/>
      <c r="H31" s="38"/>
      <c r="I31" s="38"/>
      <c r="J31" s="38"/>
      <c r="K31" s="49" t="s">
        <v>0</v>
      </c>
      <c r="L31" s="38" t="s">
        <v>11</v>
      </c>
      <c r="M31" s="38"/>
    </row>
    <row r="32" spans="1:13" ht="19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ht="60" x14ac:dyDescent="0.2">
      <c r="A33" s="50" t="s">
        <v>3</v>
      </c>
      <c r="B33" s="50" t="s">
        <v>4</v>
      </c>
      <c r="C33" s="51" t="s">
        <v>161</v>
      </c>
      <c r="D33" s="51"/>
      <c r="E33" s="50" t="s">
        <v>36</v>
      </c>
      <c r="F33" s="50" t="s">
        <v>35</v>
      </c>
      <c r="G33" s="51" t="s">
        <v>162</v>
      </c>
      <c r="H33" s="51" t="s">
        <v>167</v>
      </c>
      <c r="I33" s="51" t="s">
        <v>168</v>
      </c>
      <c r="J33" s="51"/>
      <c r="K33" s="50" t="s">
        <v>138</v>
      </c>
      <c r="L33" s="51" t="s">
        <v>171</v>
      </c>
      <c r="M33" s="51" t="s">
        <v>172</v>
      </c>
    </row>
    <row r="34" spans="1:13" ht="19" x14ac:dyDescent="0.25">
      <c r="A34" s="38" t="s">
        <v>12</v>
      </c>
      <c r="B34" s="38" t="s">
        <v>8</v>
      </c>
      <c r="C34" s="52">
        <v>1600</v>
      </c>
      <c r="D34" s="38"/>
      <c r="E34" s="38" t="s">
        <v>65</v>
      </c>
      <c r="F34" s="38" t="s">
        <v>64</v>
      </c>
      <c r="G34" s="53">
        <v>400</v>
      </c>
      <c r="H34" s="54">
        <v>11580</v>
      </c>
      <c r="I34" s="54">
        <v>28.95</v>
      </c>
      <c r="J34" s="38"/>
      <c r="K34" s="38" t="s">
        <v>155</v>
      </c>
      <c r="L34" s="54">
        <v>12225.78</v>
      </c>
      <c r="M34" s="54">
        <v>7.6411125000000002</v>
      </c>
    </row>
    <row r="35" spans="1:13" ht="19" x14ac:dyDescent="0.25">
      <c r="A35" s="38" t="s">
        <v>160</v>
      </c>
      <c r="B35" s="38"/>
      <c r="C35" s="52">
        <v>1600</v>
      </c>
      <c r="D35" s="38"/>
      <c r="E35" s="38" t="s">
        <v>61</v>
      </c>
      <c r="F35" s="38" t="s">
        <v>64</v>
      </c>
      <c r="G35" s="53">
        <v>800</v>
      </c>
      <c r="H35" s="54">
        <v>23160</v>
      </c>
      <c r="I35" s="54">
        <v>28.95</v>
      </c>
      <c r="J35" s="38"/>
      <c r="K35" s="38" t="s">
        <v>149</v>
      </c>
      <c r="L35" s="54">
        <v>8996</v>
      </c>
      <c r="M35" s="54">
        <v>5.6224999999999996</v>
      </c>
    </row>
    <row r="36" spans="1:13" ht="19" x14ac:dyDescent="0.25">
      <c r="A36" s="38"/>
      <c r="B36" s="38"/>
      <c r="C36" s="38"/>
      <c r="D36" s="38"/>
      <c r="E36" s="38" t="s">
        <v>69</v>
      </c>
      <c r="F36" s="38" t="s">
        <v>68</v>
      </c>
      <c r="G36" s="53">
        <v>21</v>
      </c>
      <c r="H36" s="54">
        <v>0</v>
      </c>
      <c r="I36" s="54">
        <v>0</v>
      </c>
      <c r="J36" s="38"/>
      <c r="K36" s="38" t="s">
        <v>144</v>
      </c>
      <c r="L36" s="54">
        <v>2779.2</v>
      </c>
      <c r="M36" s="54">
        <v>1.7369999999999999</v>
      </c>
    </row>
    <row r="37" spans="1:13" ht="19" x14ac:dyDescent="0.25">
      <c r="A37" s="38"/>
      <c r="B37" s="38"/>
      <c r="C37" s="38"/>
      <c r="D37" s="38"/>
      <c r="E37" s="38" t="s">
        <v>160</v>
      </c>
      <c r="F37" s="38"/>
      <c r="G37" s="53">
        <v>1221</v>
      </c>
      <c r="H37" s="54">
        <v>34740</v>
      </c>
      <c r="I37" s="54">
        <v>28.452088452088454</v>
      </c>
      <c r="J37" s="38"/>
      <c r="K37" s="38" t="s">
        <v>152</v>
      </c>
      <c r="L37" s="54">
        <v>1262.47</v>
      </c>
      <c r="M37" s="54">
        <v>0.78904375000000004</v>
      </c>
    </row>
    <row r="38" spans="1:13" ht="19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 t="s">
        <v>143</v>
      </c>
      <c r="L38" s="54">
        <v>1198</v>
      </c>
      <c r="M38" s="54">
        <v>0.74875000000000003</v>
      </c>
    </row>
    <row r="39" spans="1:13" ht="19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 t="s">
        <v>151</v>
      </c>
      <c r="L39" s="54">
        <v>575</v>
      </c>
      <c r="M39" s="54">
        <v>0.359375</v>
      </c>
    </row>
    <row r="40" spans="1:13" ht="19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 t="s">
        <v>154</v>
      </c>
      <c r="L40" s="54">
        <v>367.5</v>
      </c>
      <c r="M40" s="54">
        <v>0.22968749999999999</v>
      </c>
    </row>
    <row r="41" spans="1:13" ht="19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 t="s">
        <v>153</v>
      </c>
      <c r="L41" s="54">
        <v>288</v>
      </c>
      <c r="M41" s="54">
        <v>0.18</v>
      </c>
    </row>
    <row r="42" spans="1:13" ht="19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 t="s">
        <v>145</v>
      </c>
      <c r="L42" s="54">
        <v>261</v>
      </c>
      <c r="M42" s="54">
        <v>0.16312499999999999</v>
      </c>
    </row>
    <row r="43" spans="1:13" ht="19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 t="s">
        <v>150</v>
      </c>
      <c r="L43" s="54">
        <v>135</v>
      </c>
      <c r="M43" s="54">
        <v>8.4375000000000006E-2</v>
      </c>
    </row>
    <row r="44" spans="1:13" ht="19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 t="s">
        <v>160</v>
      </c>
      <c r="L44" s="54">
        <v>28087.95</v>
      </c>
      <c r="M44" s="54">
        <v>1.755496875</v>
      </c>
    </row>
    <row r="45" spans="1:13" ht="16" x14ac:dyDescent="0.2"/>
    <row r="48" spans="1:13" ht="21" x14ac:dyDescent="0.2">
      <c r="E48" s="48" t="s">
        <v>0</v>
      </c>
      <c r="F48" s="48" t="str">
        <f>+B54</f>
        <v>24V8505059</v>
      </c>
    </row>
    <row r="49" spans="1:13" ht="29" x14ac:dyDescent="0.35">
      <c r="E49" s="44" t="s">
        <v>173</v>
      </c>
      <c r="F49" s="45">
        <f>GETPIVOTDATA("Sale Amount",E56:I63)</f>
        <v>32242.7</v>
      </c>
    </row>
    <row r="50" spans="1:13" ht="29" x14ac:dyDescent="0.35">
      <c r="E50" s="44" t="s">
        <v>176</v>
      </c>
      <c r="F50" s="45">
        <f>GETPIVOTDATA("Total_Deduction_Amount",K56:M66)</f>
        <v>16677.16</v>
      </c>
    </row>
    <row r="51" spans="1:13" ht="29" x14ac:dyDescent="0.35">
      <c r="E51" s="44" t="s">
        <v>177</v>
      </c>
      <c r="F51" s="47">
        <f>+F49-F50</f>
        <v>15565.54</v>
      </c>
    </row>
    <row r="52" spans="1:13" ht="16" x14ac:dyDescent="0.2"/>
    <row r="53" spans="1:13" ht="24" x14ac:dyDescent="0.3">
      <c r="A53" s="42" t="s">
        <v>175</v>
      </c>
      <c r="B53" s="42"/>
      <c r="C53" s="42"/>
      <c r="E53" s="41" t="s">
        <v>173</v>
      </c>
      <c r="F53" s="41"/>
      <c r="G53" s="41"/>
      <c r="H53" s="41"/>
      <c r="K53" s="43" t="s">
        <v>174</v>
      </c>
      <c r="L53" s="43"/>
      <c r="M53" s="43"/>
    </row>
    <row r="54" spans="1:13" ht="19" x14ac:dyDescent="0.25">
      <c r="A54" s="49" t="s">
        <v>0</v>
      </c>
      <c r="B54" s="38" t="s">
        <v>13</v>
      </c>
      <c r="C54" s="38"/>
      <c r="D54" s="38"/>
      <c r="E54" s="49" t="s">
        <v>0</v>
      </c>
      <c r="F54" s="38" t="s">
        <v>13</v>
      </c>
      <c r="G54" s="38"/>
      <c r="H54" s="38"/>
      <c r="I54" s="38"/>
      <c r="J54" s="38"/>
      <c r="K54" s="49" t="s">
        <v>0</v>
      </c>
      <c r="L54" s="38" t="s">
        <v>13</v>
      </c>
      <c r="M54" s="38"/>
    </row>
    <row r="55" spans="1:13" ht="19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</row>
    <row r="56" spans="1:13" ht="60" x14ac:dyDescent="0.2">
      <c r="A56" s="50" t="s">
        <v>3</v>
      </c>
      <c r="B56" s="50" t="s">
        <v>4</v>
      </c>
      <c r="C56" s="51" t="s">
        <v>161</v>
      </c>
      <c r="D56" s="51"/>
      <c r="E56" s="50" t="s">
        <v>36</v>
      </c>
      <c r="F56" s="50" t="s">
        <v>35</v>
      </c>
      <c r="G56" s="51" t="s">
        <v>162</v>
      </c>
      <c r="H56" s="51" t="s">
        <v>167</v>
      </c>
      <c r="I56" s="51" t="s">
        <v>168</v>
      </c>
      <c r="J56" s="51"/>
      <c r="K56" s="50" t="s">
        <v>138</v>
      </c>
      <c r="L56" s="51" t="s">
        <v>171</v>
      </c>
      <c r="M56" s="51" t="s">
        <v>172</v>
      </c>
    </row>
    <row r="57" spans="1:13" ht="19" x14ac:dyDescent="0.25">
      <c r="A57" s="38" t="s">
        <v>14</v>
      </c>
      <c r="B57" s="38" t="s">
        <v>9</v>
      </c>
      <c r="C57" s="52">
        <v>1728</v>
      </c>
      <c r="D57" s="38"/>
      <c r="E57" s="38" t="s">
        <v>71</v>
      </c>
      <c r="F57" s="38" t="s">
        <v>70</v>
      </c>
      <c r="G57" s="53">
        <v>960</v>
      </c>
      <c r="H57" s="54">
        <v>23319.5</v>
      </c>
      <c r="I57" s="54">
        <v>24.291145833333335</v>
      </c>
      <c r="J57" s="38"/>
      <c r="K57" s="38" t="s">
        <v>149</v>
      </c>
      <c r="L57" s="54">
        <v>9225.23</v>
      </c>
      <c r="M57" s="54">
        <v>5.3386747685185183</v>
      </c>
    </row>
    <row r="58" spans="1:13" ht="19" x14ac:dyDescent="0.25">
      <c r="A58" s="38" t="s">
        <v>160</v>
      </c>
      <c r="B58" s="38"/>
      <c r="C58" s="52">
        <v>1728</v>
      </c>
      <c r="D58" s="38"/>
      <c r="E58" s="38" t="s">
        <v>73</v>
      </c>
      <c r="F58" s="38" t="s">
        <v>54</v>
      </c>
      <c r="G58" s="53">
        <v>96</v>
      </c>
      <c r="H58" s="54">
        <v>2011.2</v>
      </c>
      <c r="I58" s="54">
        <v>20.95</v>
      </c>
      <c r="J58" s="38"/>
      <c r="K58" s="38" t="s">
        <v>144</v>
      </c>
      <c r="L58" s="54">
        <v>2579.46</v>
      </c>
      <c r="M58" s="54">
        <v>1.4927430555555556</v>
      </c>
    </row>
    <row r="59" spans="1:13" ht="19" x14ac:dyDescent="0.25">
      <c r="D59" s="38"/>
      <c r="E59" s="38" t="s">
        <v>46</v>
      </c>
      <c r="F59" s="38" t="s">
        <v>45</v>
      </c>
      <c r="G59" s="53">
        <v>288</v>
      </c>
      <c r="H59" s="54">
        <v>3456</v>
      </c>
      <c r="I59" s="54">
        <v>12</v>
      </c>
      <c r="J59" s="38"/>
      <c r="K59" s="38" t="s">
        <v>151</v>
      </c>
      <c r="L59" s="54">
        <v>1819.38</v>
      </c>
      <c r="M59" s="54">
        <v>1.0528819444444446</v>
      </c>
    </row>
    <row r="60" spans="1:13" ht="19" x14ac:dyDescent="0.25">
      <c r="A60" s="38"/>
      <c r="B60" s="38"/>
      <c r="C60" s="38"/>
      <c r="D60" s="38"/>
      <c r="E60" s="38" t="s">
        <v>21</v>
      </c>
      <c r="F60" s="38" t="s">
        <v>54</v>
      </c>
      <c r="G60" s="53">
        <v>96</v>
      </c>
      <c r="H60" s="54">
        <v>768</v>
      </c>
      <c r="I60" s="54">
        <v>8</v>
      </c>
      <c r="J60" s="38"/>
      <c r="K60" s="38" t="s">
        <v>143</v>
      </c>
      <c r="L60" s="54">
        <v>1555.2</v>
      </c>
      <c r="M60" s="54">
        <v>0.9</v>
      </c>
    </row>
    <row r="61" spans="1:13" ht="19" x14ac:dyDescent="0.25">
      <c r="A61" s="38"/>
      <c r="B61" s="38"/>
      <c r="C61" s="38"/>
      <c r="D61" s="38"/>
      <c r="E61" s="38" t="s">
        <v>75</v>
      </c>
      <c r="F61" s="38" t="s">
        <v>54</v>
      </c>
      <c r="G61" s="53">
        <v>96</v>
      </c>
      <c r="H61" s="54">
        <v>1248</v>
      </c>
      <c r="I61" s="54">
        <v>13</v>
      </c>
      <c r="J61" s="38"/>
      <c r="K61" s="38" t="s">
        <v>148</v>
      </c>
      <c r="L61" s="54">
        <v>743.04</v>
      </c>
      <c r="M61" s="54">
        <v>0.43</v>
      </c>
    </row>
    <row r="62" spans="1:13" ht="19" x14ac:dyDescent="0.25">
      <c r="A62" s="38"/>
      <c r="B62" s="38"/>
      <c r="C62" s="38"/>
      <c r="D62" s="38"/>
      <c r="E62" s="38" t="s">
        <v>76</v>
      </c>
      <c r="F62" s="38" t="s">
        <v>54</v>
      </c>
      <c r="G62" s="53">
        <v>96</v>
      </c>
      <c r="H62" s="54">
        <v>1440</v>
      </c>
      <c r="I62" s="54">
        <v>15</v>
      </c>
      <c r="J62" s="38"/>
      <c r="K62" s="38" t="s">
        <v>145</v>
      </c>
      <c r="L62" s="54">
        <v>303.88</v>
      </c>
      <c r="M62" s="54">
        <v>0.17585648148148147</v>
      </c>
    </row>
    <row r="63" spans="1:13" ht="19" x14ac:dyDescent="0.25">
      <c r="A63" s="38"/>
      <c r="B63" s="38"/>
      <c r="C63" s="38"/>
      <c r="D63" s="38"/>
      <c r="E63" s="38" t="s">
        <v>160</v>
      </c>
      <c r="F63" s="38"/>
      <c r="G63" s="53">
        <v>1632</v>
      </c>
      <c r="H63" s="54">
        <v>32242.7</v>
      </c>
      <c r="I63" s="54">
        <v>19.756556372549021</v>
      </c>
      <c r="J63" s="38"/>
      <c r="K63" s="38" t="s">
        <v>147</v>
      </c>
      <c r="L63" s="54">
        <v>267.97000000000003</v>
      </c>
      <c r="M63" s="54">
        <v>0.1550752314814815</v>
      </c>
    </row>
    <row r="64" spans="1:13" ht="19" x14ac:dyDescent="0.25">
      <c r="A64" s="38"/>
      <c r="B64" s="38"/>
      <c r="C64" s="38"/>
      <c r="D64" s="38"/>
      <c r="J64" s="38"/>
      <c r="K64" s="38" t="s">
        <v>150</v>
      </c>
      <c r="L64" s="54">
        <v>158</v>
      </c>
      <c r="M64" s="54">
        <v>9.1435185185185189E-2</v>
      </c>
    </row>
    <row r="65" spans="1:13" ht="19" x14ac:dyDescent="0.25">
      <c r="A65" s="38"/>
      <c r="B65" s="38"/>
      <c r="C65" s="38"/>
      <c r="D65" s="38"/>
      <c r="J65" s="38"/>
      <c r="K65" s="38" t="s">
        <v>146</v>
      </c>
      <c r="L65" s="54">
        <v>25</v>
      </c>
      <c r="M65" s="54">
        <v>1.4467592592592593E-2</v>
      </c>
    </row>
    <row r="66" spans="1:13" ht="19" x14ac:dyDescent="0.25">
      <c r="A66" s="38"/>
      <c r="B66" s="38"/>
      <c r="C66" s="38"/>
      <c r="D66" s="38"/>
      <c r="J66" s="38"/>
      <c r="K66" s="38" t="s">
        <v>160</v>
      </c>
      <c r="L66" s="54">
        <v>16677.16</v>
      </c>
      <c r="M66" s="54">
        <v>1.0723482510288065</v>
      </c>
    </row>
    <row r="67" spans="1:13" ht="19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 spans="1:13" ht="19" x14ac:dyDescent="0.25"/>
    <row r="69" spans="1:13" ht="19" x14ac:dyDescent="0.25"/>
    <row r="70" spans="1:13" ht="19" x14ac:dyDescent="0.25"/>
    <row r="72" spans="1:13" ht="21" x14ac:dyDescent="0.2">
      <c r="E72" s="48" t="s">
        <v>0</v>
      </c>
      <c r="F72" s="48" t="str">
        <f>+B78</f>
        <v>24V8511058</v>
      </c>
    </row>
    <row r="73" spans="1:13" ht="29" x14ac:dyDescent="0.35">
      <c r="E73" s="44" t="s">
        <v>173</v>
      </c>
      <c r="F73" s="45">
        <f>GETPIVOTDATA("Sale Amount",E80:I87)</f>
        <v>23017.289999999997</v>
      </c>
    </row>
    <row r="74" spans="1:13" ht="29" x14ac:dyDescent="0.35">
      <c r="E74" s="44" t="s">
        <v>176</v>
      </c>
      <c r="F74" s="45">
        <f>GETPIVOTDATA("Total_Deduction_Amount",K80:M90)</f>
        <v>12371.360000000002</v>
      </c>
    </row>
    <row r="75" spans="1:13" ht="29" x14ac:dyDescent="0.35">
      <c r="E75" s="44" t="s">
        <v>177</v>
      </c>
      <c r="F75" s="47">
        <f>+F73-F74</f>
        <v>10645.929999999995</v>
      </c>
    </row>
    <row r="77" spans="1:13" ht="24" x14ac:dyDescent="0.3">
      <c r="A77" s="42" t="s">
        <v>175</v>
      </c>
      <c r="B77" s="42"/>
      <c r="C77" s="42"/>
      <c r="E77" s="41" t="s">
        <v>173</v>
      </c>
      <c r="F77" s="41"/>
      <c r="G77" s="41"/>
      <c r="H77" s="41"/>
      <c r="K77" s="43" t="s">
        <v>174</v>
      </c>
      <c r="L77" s="43"/>
      <c r="M77" s="43"/>
    </row>
    <row r="78" spans="1:13" ht="19" x14ac:dyDescent="0.25">
      <c r="A78" s="49" t="s">
        <v>0</v>
      </c>
      <c r="B78" s="38" t="s">
        <v>15</v>
      </c>
      <c r="C78" s="38"/>
      <c r="D78" s="38"/>
      <c r="E78" s="49" t="s">
        <v>0</v>
      </c>
      <c r="F78" s="38" t="s">
        <v>15</v>
      </c>
      <c r="G78" s="38"/>
      <c r="H78" s="38"/>
      <c r="I78" s="38"/>
      <c r="J78" s="38"/>
      <c r="K78" s="49" t="s">
        <v>0</v>
      </c>
      <c r="L78" s="38" t="s">
        <v>15</v>
      </c>
      <c r="M78" s="38"/>
    </row>
    <row r="79" spans="1:13" ht="19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ht="60" x14ac:dyDescent="0.2">
      <c r="A80" s="50" t="s">
        <v>3</v>
      </c>
      <c r="B80" s="50" t="s">
        <v>4</v>
      </c>
      <c r="C80" s="51" t="s">
        <v>161</v>
      </c>
      <c r="D80" s="51"/>
      <c r="E80" s="50" t="s">
        <v>36</v>
      </c>
      <c r="F80" s="50" t="s">
        <v>35</v>
      </c>
      <c r="G80" s="51" t="s">
        <v>162</v>
      </c>
      <c r="H80" s="51" t="s">
        <v>167</v>
      </c>
      <c r="I80" s="51" t="s">
        <v>168</v>
      </c>
      <c r="J80" s="51"/>
      <c r="K80" s="50" t="s">
        <v>138</v>
      </c>
      <c r="L80" s="51" t="s">
        <v>171</v>
      </c>
      <c r="M80" s="51" t="s">
        <v>172</v>
      </c>
    </row>
    <row r="81" spans="1:13" ht="19" x14ac:dyDescent="0.25">
      <c r="A81" s="38" t="s">
        <v>16</v>
      </c>
      <c r="B81" s="38" t="s">
        <v>8</v>
      </c>
      <c r="C81" s="52">
        <v>1111</v>
      </c>
      <c r="D81" s="38"/>
      <c r="E81" s="38" t="s">
        <v>77</v>
      </c>
      <c r="F81" s="38" t="s">
        <v>54</v>
      </c>
      <c r="G81" s="53">
        <v>192</v>
      </c>
      <c r="H81" s="54">
        <v>3840</v>
      </c>
      <c r="I81" s="54">
        <v>20</v>
      </c>
      <c r="J81" s="38"/>
      <c r="K81" s="38" t="s">
        <v>149</v>
      </c>
      <c r="L81" s="54">
        <v>6901.5700000000006</v>
      </c>
      <c r="M81" s="54">
        <v>5.3089000000000004</v>
      </c>
    </row>
    <row r="82" spans="1:13" ht="19" x14ac:dyDescent="0.25">
      <c r="A82" s="38"/>
      <c r="B82" s="38" t="s">
        <v>10</v>
      </c>
      <c r="C82" s="52">
        <v>189</v>
      </c>
      <c r="D82" s="38"/>
      <c r="E82" s="38" t="s">
        <v>78</v>
      </c>
      <c r="F82" s="38" t="s">
        <v>54</v>
      </c>
      <c r="G82" s="53">
        <v>432</v>
      </c>
      <c r="H82" s="54">
        <v>8640</v>
      </c>
      <c r="I82" s="54">
        <v>20</v>
      </c>
      <c r="J82" s="38"/>
      <c r="K82" s="38" t="s">
        <v>144</v>
      </c>
      <c r="L82" s="54">
        <v>1851.95</v>
      </c>
      <c r="M82" s="54">
        <v>1.4245769230769232</v>
      </c>
    </row>
    <row r="83" spans="1:13" ht="19" x14ac:dyDescent="0.25">
      <c r="A83" s="38" t="s">
        <v>160</v>
      </c>
      <c r="B83" s="38"/>
      <c r="C83" s="52">
        <v>1300</v>
      </c>
      <c r="D83" s="38"/>
      <c r="E83" s="38" t="s">
        <v>80</v>
      </c>
      <c r="F83" s="38" t="s">
        <v>79</v>
      </c>
      <c r="G83" s="53">
        <v>101</v>
      </c>
      <c r="H83" s="54">
        <v>2424</v>
      </c>
      <c r="I83" s="54">
        <v>24</v>
      </c>
      <c r="J83" s="38"/>
      <c r="K83" s="38" t="s">
        <v>143</v>
      </c>
      <c r="L83" s="54">
        <v>1170</v>
      </c>
      <c r="M83" s="54">
        <v>0.9</v>
      </c>
    </row>
    <row r="84" spans="1:13" ht="19" x14ac:dyDescent="0.25">
      <c r="D84" s="38"/>
      <c r="E84" s="38" t="s">
        <v>81</v>
      </c>
      <c r="F84" s="38" t="s">
        <v>54</v>
      </c>
      <c r="G84" s="53">
        <v>376</v>
      </c>
      <c r="H84" s="54">
        <v>8245.1999999999989</v>
      </c>
      <c r="I84" s="54">
        <v>21.928723404255315</v>
      </c>
      <c r="J84" s="38"/>
      <c r="K84" s="38" t="s">
        <v>151</v>
      </c>
      <c r="L84" s="54">
        <v>1057.78</v>
      </c>
      <c r="M84" s="54">
        <v>0.81367692307692308</v>
      </c>
    </row>
    <row r="85" spans="1:13" ht="19" x14ac:dyDescent="0.25">
      <c r="A85" s="38"/>
      <c r="B85" s="38"/>
      <c r="C85" s="38"/>
      <c r="D85" s="38"/>
      <c r="E85" s="38" t="s">
        <v>61</v>
      </c>
      <c r="F85" s="38" t="s">
        <v>63</v>
      </c>
      <c r="G85" s="53">
        <v>93</v>
      </c>
      <c r="H85" s="54">
        <v>-66</v>
      </c>
      <c r="I85" s="54">
        <v>-0.70967741935483875</v>
      </c>
      <c r="J85" s="38"/>
      <c r="K85" s="38" t="s">
        <v>148</v>
      </c>
      <c r="L85" s="54">
        <v>593.74</v>
      </c>
      <c r="M85" s="54">
        <v>0.45672307692307695</v>
      </c>
    </row>
    <row r="86" spans="1:13" ht="19" x14ac:dyDescent="0.25">
      <c r="A86" s="38"/>
      <c r="B86" s="38"/>
      <c r="C86" s="38"/>
      <c r="D86" s="38"/>
      <c r="E86" s="38"/>
      <c r="F86" s="38" t="s">
        <v>60</v>
      </c>
      <c r="G86" s="53">
        <v>96</v>
      </c>
      <c r="H86" s="54">
        <v>-65.91</v>
      </c>
      <c r="I86" s="54">
        <v>-0.68656249999999996</v>
      </c>
      <c r="J86" s="38"/>
      <c r="K86" s="38" t="s">
        <v>147</v>
      </c>
      <c r="L86" s="54">
        <v>492.07</v>
      </c>
      <c r="M86" s="54">
        <v>0.37851538461538459</v>
      </c>
    </row>
    <row r="87" spans="1:13" ht="19" x14ac:dyDescent="0.25">
      <c r="A87" s="38"/>
      <c r="B87" s="38"/>
      <c r="C87" s="38"/>
      <c r="D87" s="38"/>
      <c r="E87" s="38" t="s">
        <v>160</v>
      </c>
      <c r="F87" s="38"/>
      <c r="G87" s="53">
        <v>1290</v>
      </c>
      <c r="H87" s="54">
        <v>23017.289999999997</v>
      </c>
      <c r="I87" s="54">
        <v>17.842860465116281</v>
      </c>
      <c r="J87" s="38"/>
      <c r="K87" s="38" t="s">
        <v>145</v>
      </c>
      <c r="L87" s="54">
        <v>304.25</v>
      </c>
      <c r="M87" s="54">
        <v>0.23403846153846153</v>
      </c>
    </row>
    <row r="88" spans="1:13" ht="19" x14ac:dyDescent="0.25">
      <c r="A88" s="38"/>
      <c r="B88" s="38"/>
      <c r="C88" s="38"/>
      <c r="D88" s="38"/>
      <c r="J88" s="38"/>
      <c r="K88" s="38" t="s">
        <v>160</v>
      </c>
      <c r="L88" s="54">
        <v>12371.360000000002</v>
      </c>
      <c r="M88" s="54">
        <v>1.3594901098901102</v>
      </c>
    </row>
    <row r="89" spans="1:13" ht="19" x14ac:dyDescent="0.25">
      <c r="A89" s="38"/>
      <c r="B89" s="38"/>
      <c r="C89" s="38"/>
      <c r="D89" s="38"/>
      <c r="J89" s="38"/>
    </row>
    <row r="90" spans="1:13" ht="19" x14ac:dyDescent="0.25">
      <c r="A90" s="38"/>
      <c r="B90" s="38"/>
      <c r="C90" s="38"/>
      <c r="D90" s="38"/>
      <c r="J90" s="38"/>
    </row>
    <row r="91" spans="1:13" ht="19" x14ac:dyDescent="0.25">
      <c r="A91" s="38"/>
      <c r="B91" s="38"/>
      <c r="C91" s="38"/>
      <c r="D91" s="38"/>
      <c r="J91" s="38"/>
    </row>
    <row r="92" spans="1:13" ht="19" x14ac:dyDescent="0.25"/>
    <row r="93" spans="1:13" ht="19" x14ac:dyDescent="0.25"/>
    <row r="94" spans="1:13" ht="19" x14ac:dyDescent="0.25"/>
    <row r="95" spans="1:13" ht="19" x14ac:dyDescent="0.25"/>
    <row r="96" spans="1:13" ht="19" x14ac:dyDescent="0.25"/>
    <row r="97" spans="1:13" ht="21" x14ac:dyDescent="0.2">
      <c r="E97" s="48" t="s">
        <v>0</v>
      </c>
      <c r="F97" s="48" t="str">
        <f>B103</f>
        <v>24V9330622</v>
      </c>
    </row>
    <row r="98" spans="1:13" ht="29" x14ac:dyDescent="0.35">
      <c r="E98" s="44" t="s">
        <v>173</v>
      </c>
      <c r="F98" s="45">
        <f>GETPIVOTDATA("Sale Amount",E105:I112)</f>
        <v>48999.61</v>
      </c>
    </row>
    <row r="99" spans="1:13" ht="29" x14ac:dyDescent="0.35">
      <c r="E99" s="44" t="s">
        <v>176</v>
      </c>
      <c r="F99" s="45">
        <f>GETPIVOTDATA("Total_Deduction_Amount",K105:M115)</f>
        <v>19355.530000000002</v>
      </c>
    </row>
    <row r="100" spans="1:13" ht="29" x14ac:dyDescent="0.35">
      <c r="E100" s="44" t="s">
        <v>177</v>
      </c>
      <c r="F100" s="47">
        <f>+F98-F99</f>
        <v>29644.079999999998</v>
      </c>
    </row>
    <row r="102" spans="1:13" ht="24" x14ac:dyDescent="0.3">
      <c r="A102" s="42" t="s">
        <v>175</v>
      </c>
      <c r="B102" s="42"/>
      <c r="C102" s="42"/>
      <c r="E102" s="41" t="s">
        <v>173</v>
      </c>
      <c r="F102" s="41"/>
      <c r="G102" s="41"/>
      <c r="H102" s="41"/>
      <c r="K102" s="43" t="s">
        <v>174</v>
      </c>
      <c r="L102" s="43"/>
      <c r="M102" s="43"/>
    </row>
    <row r="103" spans="1:13" ht="19" x14ac:dyDescent="0.25">
      <c r="A103" s="49" t="s">
        <v>0</v>
      </c>
      <c r="B103" s="38" t="s">
        <v>17</v>
      </c>
      <c r="C103" s="38"/>
      <c r="D103" s="38"/>
      <c r="E103" s="49" t="s">
        <v>0</v>
      </c>
      <c r="F103" s="38" t="s">
        <v>17</v>
      </c>
      <c r="G103" s="38"/>
      <c r="H103" s="38"/>
      <c r="I103" s="38"/>
      <c r="J103" s="38"/>
      <c r="K103" s="49" t="s">
        <v>0</v>
      </c>
      <c r="L103" s="38" t="s">
        <v>17</v>
      </c>
      <c r="M103" s="38"/>
    </row>
    <row r="104" spans="1:13" ht="19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ht="60" x14ac:dyDescent="0.2">
      <c r="A105" s="50" t="s">
        <v>3</v>
      </c>
      <c r="B105" s="50" t="s">
        <v>4</v>
      </c>
      <c r="C105" s="51" t="s">
        <v>161</v>
      </c>
      <c r="D105" s="51"/>
      <c r="E105" s="50" t="s">
        <v>36</v>
      </c>
      <c r="F105" s="50" t="s">
        <v>35</v>
      </c>
      <c r="G105" s="51" t="s">
        <v>162</v>
      </c>
      <c r="H105" s="51" t="s">
        <v>167</v>
      </c>
      <c r="I105" s="51" t="s">
        <v>168</v>
      </c>
      <c r="J105" s="51"/>
      <c r="K105" s="50" t="s">
        <v>138</v>
      </c>
      <c r="L105" s="51" t="s">
        <v>171</v>
      </c>
      <c r="M105" s="51" t="s">
        <v>172</v>
      </c>
    </row>
    <row r="106" spans="1:13" ht="19" x14ac:dyDescent="0.25">
      <c r="A106" s="38" t="s">
        <v>18</v>
      </c>
      <c r="B106" s="38" t="s">
        <v>9</v>
      </c>
      <c r="C106" s="52">
        <v>2108</v>
      </c>
      <c r="D106" s="38"/>
      <c r="E106" s="38" t="s">
        <v>82</v>
      </c>
      <c r="F106" s="38" t="s">
        <v>83</v>
      </c>
      <c r="G106" s="53">
        <v>298</v>
      </c>
      <c r="H106" s="54">
        <v>5662</v>
      </c>
      <c r="I106" s="54">
        <v>19</v>
      </c>
      <c r="J106" s="38"/>
      <c r="K106" s="38" t="s">
        <v>149</v>
      </c>
      <c r="L106" s="54">
        <v>9998.5400000000009</v>
      </c>
      <c r="M106" s="54">
        <v>4.7431404174573055</v>
      </c>
    </row>
    <row r="107" spans="1:13" ht="19" x14ac:dyDescent="0.25">
      <c r="A107" s="38" t="s">
        <v>160</v>
      </c>
      <c r="B107" s="38"/>
      <c r="C107" s="52">
        <v>2108</v>
      </c>
      <c r="D107" s="38"/>
      <c r="E107" s="38"/>
      <c r="F107" s="38" t="s">
        <v>54</v>
      </c>
      <c r="G107" s="53">
        <v>406</v>
      </c>
      <c r="H107" s="54">
        <v>6496</v>
      </c>
      <c r="I107" s="54">
        <v>16</v>
      </c>
      <c r="J107" s="38"/>
      <c r="K107" s="38" t="s">
        <v>144</v>
      </c>
      <c r="L107" s="54">
        <v>3920</v>
      </c>
      <c r="M107" s="54">
        <v>1.8595825426944972</v>
      </c>
    </row>
    <row r="108" spans="1:13" ht="19" x14ac:dyDescent="0.25">
      <c r="D108" s="38"/>
      <c r="E108" s="38" t="s">
        <v>84</v>
      </c>
      <c r="F108" s="38" t="s">
        <v>70</v>
      </c>
      <c r="G108" s="53">
        <v>1404</v>
      </c>
      <c r="H108" s="54">
        <v>36841.61</v>
      </c>
      <c r="I108" s="54">
        <v>26.240462962962962</v>
      </c>
      <c r="J108" s="38"/>
      <c r="K108" s="38" t="s">
        <v>143</v>
      </c>
      <c r="L108" s="54">
        <v>1897.2</v>
      </c>
      <c r="M108" s="54">
        <v>0.9</v>
      </c>
    </row>
    <row r="109" spans="1:13" ht="19" x14ac:dyDescent="0.25">
      <c r="A109" s="38"/>
      <c r="B109" s="38"/>
      <c r="C109" s="38"/>
      <c r="D109" s="38"/>
      <c r="E109" s="38" t="s">
        <v>160</v>
      </c>
      <c r="F109" s="38"/>
      <c r="G109" s="53">
        <v>2108</v>
      </c>
      <c r="H109" s="54">
        <v>48999.61</v>
      </c>
      <c r="I109" s="54">
        <v>23.24459677419355</v>
      </c>
      <c r="J109" s="38"/>
      <c r="K109" s="38" t="s">
        <v>151</v>
      </c>
      <c r="L109" s="54">
        <v>1766.36</v>
      </c>
      <c r="M109" s="54">
        <v>0.83793168880455404</v>
      </c>
    </row>
    <row r="110" spans="1:13" ht="19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 t="s">
        <v>147</v>
      </c>
      <c r="L110" s="54">
        <v>1278</v>
      </c>
      <c r="M110" s="54">
        <v>0.60626185958254264</v>
      </c>
    </row>
    <row r="111" spans="1:13" ht="19" x14ac:dyDescent="0.2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 t="s">
        <v>145</v>
      </c>
      <c r="L111" s="54">
        <v>312.43</v>
      </c>
      <c r="M111" s="54">
        <v>0.14821157495256168</v>
      </c>
    </row>
    <row r="112" spans="1:13" ht="19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 t="s">
        <v>150</v>
      </c>
      <c r="L112" s="54">
        <v>158</v>
      </c>
      <c r="M112" s="54">
        <v>7.4952561669829221E-2</v>
      </c>
    </row>
    <row r="113" spans="1:13" ht="19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 t="s">
        <v>146</v>
      </c>
      <c r="L113" s="54">
        <v>25</v>
      </c>
      <c r="M113" s="54">
        <v>1.1859582542694497E-2</v>
      </c>
    </row>
    <row r="114" spans="1:13" ht="19" x14ac:dyDescent="0.2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 t="s">
        <v>160</v>
      </c>
      <c r="L114" s="54">
        <v>19355.530000000002</v>
      </c>
      <c r="M114" s="54">
        <v>1.1477425284629983</v>
      </c>
    </row>
    <row r="115" spans="1:13" ht="19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 spans="1:13" ht="19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8" spans="1:13" ht="21" x14ac:dyDescent="0.2">
      <c r="E118" s="48" t="s">
        <v>0</v>
      </c>
      <c r="F118" s="48" t="str">
        <f>+B124</f>
        <v>24V9336620</v>
      </c>
    </row>
    <row r="119" spans="1:13" ht="29" x14ac:dyDescent="0.35">
      <c r="E119" s="44" t="s">
        <v>173</v>
      </c>
      <c r="F119" s="45">
        <f>GETPIVOTDATA("Sale Amount",E126:I133)</f>
        <v>41040</v>
      </c>
    </row>
    <row r="120" spans="1:13" ht="29" x14ac:dyDescent="0.35">
      <c r="E120" s="44" t="s">
        <v>176</v>
      </c>
      <c r="F120" s="45">
        <f>GETPIVOTDATA("Total_Deduction_Amount",K126:M136)</f>
        <v>19795.22</v>
      </c>
    </row>
    <row r="121" spans="1:13" ht="29" x14ac:dyDescent="0.35">
      <c r="E121" s="44" t="s">
        <v>177</v>
      </c>
      <c r="F121" s="47">
        <f>+F119-F120</f>
        <v>21244.78</v>
      </c>
    </row>
    <row r="123" spans="1:13" ht="24" x14ac:dyDescent="0.3">
      <c r="A123" s="42" t="s">
        <v>175</v>
      </c>
      <c r="B123" s="42"/>
      <c r="C123" s="42"/>
      <c r="E123" s="41" t="s">
        <v>173</v>
      </c>
      <c r="F123" s="41"/>
      <c r="G123" s="41"/>
      <c r="H123" s="41"/>
      <c r="K123" s="43" t="s">
        <v>174</v>
      </c>
      <c r="L123" s="43"/>
      <c r="M123" s="43"/>
    </row>
    <row r="124" spans="1:13" ht="19" x14ac:dyDescent="0.25">
      <c r="A124" s="49" t="s">
        <v>0</v>
      </c>
      <c r="B124" s="38" t="s">
        <v>19</v>
      </c>
      <c r="C124" s="38"/>
      <c r="D124" s="38"/>
      <c r="E124" s="49" t="s">
        <v>0</v>
      </c>
      <c r="F124" s="38" t="s">
        <v>19</v>
      </c>
      <c r="G124" s="38"/>
      <c r="H124" s="38"/>
      <c r="I124" s="38"/>
      <c r="J124" s="38"/>
      <c r="K124" s="49" t="s">
        <v>0</v>
      </c>
      <c r="L124" s="38" t="s">
        <v>19</v>
      </c>
      <c r="M124" s="38"/>
    </row>
    <row r="125" spans="1:13" ht="19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ht="60" x14ac:dyDescent="0.2">
      <c r="A126" s="50" t="s">
        <v>3</v>
      </c>
      <c r="B126" s="50" t="s">
        <v>4</v>
      </c>
      <c r="C126" s="51" t="s">
        <v>161</v>
      </c>
      <c r="D126" s="51"/>
      <c r="E126" s="50" t="s">
        <v>36</v>
      </c>
      <c r="F126" s="50" t="s">
        <v>35</v>
      </c>
      <c r="G126" s="51" t="s">
        <v>162</v>
      </c>
      <c r="H126" s="51" t="s">
        <v>167</v>
      </c>
      <c r="I126" s="51" t="s">
        <v>168</v>
      </c>
      <c r="J126" s="51"/>
      <c r="K126" s="50" t="s">
        <v>138</v>
      </c>
      <c r="L126" s="51" t="s">
        <v>171</v>
      </c>
      <c r="M126" s="51" t="s">
        <v>172</v>
      </c>
    </row>
    <row r="127" spans="1:13" ht="19" x14ac:dyDescent="0.25">
      <c r="A127" s="38" t="s">
        <v>18</v>
      </c>
      <c r="B127" s="38" t="s">
        <v>8</v>
      </c>
      <c r="C127" s="52">
        <v>2160</v>
      </c>
      <c r="D127" s="38"/>
      <c r="E127" s="38" t="s">
        <v>87</v>
      </c>
      <c r="F127" s="38" t="s">
        <v>86</v>
      </c>
      <c r="G127" s="53">
        <v>1944</v>
      </c>
      <c r="H127" s="54">
        <v>37152</v>
      </c>
      <c r="I127" s="54">
        <v>19.111111111111111</v>
      </c>
      <c r="J127" s="38"/>
      <c r="K127" s="38" t="s">
        <v>149</v>
      </c>
      <c r="L127" s="54">
        <v>10002.06</v>
      </c>
      <c r="M127" s="54">
        <v>4.6305833333333331</v>
      </c>
    </row>
    <row r="128" spans="1:13" ht="19" x14ac:dyDescent="0.25">
      <c r="A128" s="38" t="s">
        <v>160</v>
      </c>
      <c r="B128" s="38"/>
      <c r="C128" s="52">
        <v>2160</v>
      </c>
      <c r="D128" s="38"/>
      <c r="E128" s="38" t="s">
        <v>89</v>
      </c>
      <c r="F128" s="38" t="s">
        <v>54</v>
      </c>
      <c r="G128" s="53">
        <v>108</v>
      </c>
      <c r="H128" s="54">
        <v>1728</v>
      </c>
      <c r="I128" s="54">
        <v>16</v>
      </c>
      <c r="J128" s="38"/>
      <c r="K128" s="38" t="s">
        <v>144</v>
      </c>
      <c r="L128" s="54">
        <v>3283.2</v>
      </c>
      <c r="M128" s="54">
        <v>1.52</v>
      </c>
    </row>
    <row r="129" spans="1:13" ht="19" x14ac:dyDescent="0.25">
      <c r="D129" s="38"/>
      <c r="E129" s="38" t="s">
        <v>77</v>
      </c>
      <c r="F129" s="38" t="s">
        <v>54</v>
      </c>
      <c r="G129" s="53">
        <v>108</v>
      </c>
      <c r="H129" s="54">
        <v>2160</v>
      </c>
      <c r="I129" s="54">
        <v>20</v>
      </c>
      <c r="J129" s="38"/>
      <c r="K129" s="38" t="s">
        <v>143</v>
      </c>
      <c r="L129" s="54">
        <v>1944</v>
      </c>
      <c r="M129" s="54">
        <v>0.9</v>
      </c>
    </row>
    <row r="130" spans="1:13" ht="19" x14ac:dyDescent="0.25">
      <c r="A130" s="38"/>
      <c r="B130" s="38"/>
      <c r="C130" s="38"/>
      <c r="D130" s="38"/>
      <c r="E130" s="38" t="s">
        <v>160</v>
      </c>
      <c r="F130" s="38"/>
      <c r="G130" s="53">
        <v>2160</v>
      </c>
      <c r="H130" s="54">
        <v>41040</v>
      </c>
      <c r="I130" s="54">
        <v>19</v>
      </c>
      <c r="J130" s="38"/>
      <c r="K130" s="38" t="s">
        <v>151</v>
      </c>
      <c r="L130" s="54">
        <v>1491.36</v>
      </c>
      <c r="M130" s="54">
        <v>0.69044444444444442</v>
      </c>
    </row>
    <row r="131" spans="1:13" ht="19" x14ac:dyDescent="0.25">
      <c r="A131" s="38"/>
      <c r="B131" s="38"/>
      <c r="C131" s="38"/>
      <c r="D131" s="38"/>
      <c r="J131" s="38"/>
      <c r="K131" s="38" t="s">
        <v>148</v>
      </c>
      <c r="L131" s="54">
        <v>1300</v>
      </c>
      <c r="M131" s="54">
        <v>0.60185185185185186</v>
      </c>
    </row>
    <row r="132" spans="1:13" ht="19" x14ac:dyDescent="0.25">
      <c r="A132" s="38"/>
      <c r="B132" s="38"/>
      <c r="C132" s="38"/>
      <c r="D132" s="38"/>
      <c r="J132" s="38"/>
      <c r="K132" s="38" t="s">
        <v>147</v>
      </c>
      <c r="L132" s="54">
        <v>1278</v>
      </c>
      <c r="M132" s="54">
        <v>0.59166666666666667</v>
      </c>
    </row>
    <row r="133" spans="1:13" ht="19" x14ac:dyDescent="0.25">
      <c r="A133" s="38"/>
      <c r="B133" s="38"/>
      <c r="C133" s="38"/>
      <c r="D133" s="38"/>
      <c r="J133" s="38"/>
      <c r="K133" s="38" t="s">
        <v>145</v>
      </c>
      <c r="L133" s="54">
        <v>313.60000000000002</v>
      </c>
      <c r="M133" s="54">
        <v>0.14518518518518519</v>
      </c>
    </row>
    <row r="134" spans="1:13" ht="19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 t="s">
        <v>150</v>
      </c>
      <c r="L134" s="54">
        <v>158</v>
      </c>
      <c r="M134" s="54">
        <v>7.3148148148148143E-2</v>
      </c>
    </row>
    <row r="135" spans="1:13" ht="19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 t="s">
        <v>146</v>
      </c>
      <c r="L135" s="54">
        <v>25</v>
      </c>
      <c r="M135" s="54">
        <v>1.1574074074074073E-2</v>
      </c>
    </row>
    <row r="136" spans="1:13" ht="19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 t="s">
        <v>160</v>
      </c>
      <c r="L136" s="54">
        <v>19795.22</v>
      </c>
      <c r="M136" s="54">
        <v>1.018272633744856</v>
      </c>
    </row>
    <row r="137" spans="1:13" ht="19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9" spans="1:13" ht="21" x14ac:dyDescent="0.2">
      <c r="E139" s="48" t="s">
        <v>0</v>
      </c>
      <c r="F139" s="48" t="str">
        <f>+B145</f>
        <v>24V9350378</v>
      </c>
    </row>
    <row r="140" spans="1:13" ht="29" x14ac:dyDescent="0.35">
      <c r="E140" s="44" t="s">
        <v>173</v>
      </c>
      <c r="F140" s="45">
        <f>GETPIVOTDATA("Sale Amount",E147:I154)</f>
        <v>4696.5599999999995</v>
      </c>
    </row>
    <row r="141" spans="1:13" ht="29" x14ac:dyDescent="0.35">
      <c r="E141" s="44" t="s">
        <v>176</v>
      </c>
      <c r="F141" s="45">
        <f>GETPIVOTDATA("Total_Deduction_Amount",K147:M157)</f>
        <v>17724.05</v>
      </c>
    </row>
    <row r="142" spans="1:13" ht="29" x14ac:dyDescent="0.35">
      <c r="E142" s="44" t="s">
        <v>177</v>
      </c>
      <c r="F142" s="47">
        <f>+F140-F141</f>
        <v>-13027.49</v>
      </c>
    </row>
    <row r="144" spans="1:13" ht="24" x14ac:dyDescent="0.3">
      <c r="A144" s="42" t="s">
        <v>175</v>
      </c>
      <c r="B144" s="42"/>
      <c r="C144" s="42"/>
      <c r="E144" s="41" t="s">
        <v>173</v>
      </c>
      <c r="F144" s="41"/>
      <c r="G144" s="41"/>
      <c r="H144" s="41"/>
      <c r="K144" s="43" t="s">
        <v>174</v>
      </c>
      <c r="L144" s="43"/>
      <c r="M144" s="43"/>
    </row>
    <row r="145" spans="1:13" ht="19" x14ac:dyDescent="0.25">
      <c r="A145" s="49" t="s">
        <v>0</v>
      </c>
      <c r="B145" s="38" t="s">
        <v>20</v>
      </c>
      <c r="C145" s="38"/>
      <c r="D145" s="38"/>
      <c r="E145" s="49" t="s">
        <v>0</v>
      </c>
      <c r="F145" s="38" t="s">
        <v>20</v>
      </c>
      <c r="G145" s="38"/>
      <c r="H145" s="38"/>
      <c r="I145" s="38"/>
      <c r="J145" s="38"/>
      <c r="K145" s="49" t="s">
        <v>0</v>
      </c>
      <c r="L145" s="38" t="s">
        <v>20</v>
      </c>
      <c r="M145" s="38"/>
    </row>
    <row r="146" spans="1:13" ht="19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ht="60" x14ac:dyDescent="0.2">
      <c r="A147" s="50" t="s">
        <v>3</v>
      </c>
      <c r="B147" s="50" t="s">
        <v>4</v>
      </c>
      <c r="C147" s="51" t="s">
        <v>161</v>
      </c>
      <c r="D147" s="51"/>
      <c r="E147" s="50" t="s">
        <v>36</v>
      </c>
      <c r="F147" s="50" t="s">
        <v>35</v>
      </c>
      <c r="G147" s="51" t="s">
        <v>162</v>
      </c>
      <c r="H147" s="51" t="s">
        <v>167</v>
      </c>
      <c r="I147" s="51" t="s">
        <v>168</v>
      </c>
      <c r="J147" s="51"/>
      <c r="K147" s="50" t="s">
        <v>138</v>
      </c>
      <c r="L147" s="51" t="s">
        <v>171</v>
      </c>
      <c r="M147" s="51" t="s">
        <v>172</v>
      </c>
    </row>
    <row r="148" spans="1:13" ht="19" x14ac:dyDescent="0.25">
      <c r="A148" s="38" t="s">
        <v>21</v>
      </c>
      <c r="B148" s="38" t="s">
        <v>10</v>
      </c>
      <c r="C148" s="52">
        <v>1920</v>
      </c>
      <c r="D148" s="38"/>
      <c r="E148" s="38" t="s">
        <v>91</v>
      </c>
      <c r="F148" s="38" t="s">
        <v>90</v>
      </c>
      <c r="G148" s="53">
        <v>192</v>
      </c>
      <c r="H148" s="54">
        <v>1200</v>
      </c>
      <c r="I148" s="54">
        <v>6.25</v>
      </c>
      <c r="J148" s="38"/>
      <c r="K148" s="38" t="s">
        <v>149</v>
      </c>
      <c r="L148" s="54">
        <v>9059.0499999999993</v>
      </c>
      <c r="M148" s="54">
        <v>4.7182552083333329</v>
      </c>
    </row>
    <row r="149" spans="1:13" ht="19" x14ac:dyDescent="0.25">
      <c r="A149" s="38" t="s">
        <v>160</v>
      </c>
      <c r="B149" s="38"/>
      <c r="C149" s="52">
        <v>1920</v>
      </c>
      <c r="D149" s="38"/>
      <c r="E149" s="38" t="s">
        <v>92</v>
      </c>
      <c r="F149" s="38" t="s">
        <v>70</v>
      </c>
      <c r="G149" s="53">
        <v>192</v>
      </c>
      <c r="H149" s="54">
        <v>4110.76</v>
      </c>
      <c r="I149" s="54">
        <v>21.410208333333333</v>
      </c>
      <c r="J149" s="38"/>
      <c r="K149" s="38" t="s">
        <v>143</v>
      </c>
      <c r="L149" s="54">
        <v>1728</v>
      </c>
      <c r="M149" s="54">
        <v>0.9</v>
      </c>
    </row>
    <row r="150" spans="1:13" ht="19" x14ac:dyDescent="0.25">
      <c r="A150" s="38"/>
      <c r="B150" s="38"/>
      <c r="C150" s="38"/>
      <c r="D150" s="38"/>
      <c r="E150" s="38" t="s">
        <v>94</v>
      </c>
      <c r="F150" s="38" t="s">
        <v>93</v>
      </c>
      <c r="G150" s="53">
        <v>18</v>
      </c>
      <c r="H150" s="54">
        <v>360</v>
      </c>
      <c r="I150" s="54">
        <v>20</v>
      </c>
      <c r="J150" s="38"/>
      <c r="K150" s="38" t="s">
        <v>148</v>
      </c>
      <c r="L150" s="54">
        <v>1500</v>
      </c>
      <c r="M150" s="54">
        <v>0.78125</v>
      </c>
    </row>
    <row r="151" spans="1:13" ht="19" x14ac:dyDescent="0.25">
      <c r="A151" s="38"/>
      <c r="B151" s="38"/>
      <c r="C151" s="38"/>
      <c r="D151" s="38"/>
      <c r="E151" s="38" t="s">
        <v>61</v>
      </c>
      <c r="F151" s="38" t="s">
        <v>63</v>
      </c>
      <c r="G151" s="53">
        <v>444</v>
      </c>
      <c r="H151" s="54">
        <v>-315.10000000000002</v>
      </c>
      <c r="I151" s="54">
        <v>-0.70968468468468471</v>
      </c>
      <c r="J151" s="38"/>
      <c r="K151" s="38" t="s">
        <v>151</v>
      </c>
      <c r="L151" s="54">
        <v>1400</v>
      </c>
      <c r="M151" s="54">
        <v>0.72916666666666663</v>
      </c>
    </row>
    <row r="152" spans="1:13" ht="19" x14ac:dyDescent="0.25">
      <c r="A152" s="38"/>
      <c r="B152" s="38"/>
      <c r="C152" s="38"/>
      <c r="D152" s="38"/>
      <c r="E152" s="38"/>
      <c r="F152" s="38" t="s">
        <v>60</v>
      </c>
      <c r="G152" s="53">
        <v>960</v>
      </c>
      <c r="H152" s="54">
        <v>-659.1</v>
      </c>
      <c r="I152" s="54">
        <v>-0.68656250000000008</v>
      </c>
      <c r="J152" s="38"/>
      <c r="K152" s="38" t="s">
        <v>155</v>
      </c>
      <c r="L152" s="54">
        <v>1356.73</v>
      </c>
      <c r="M152" s="54">
        <v>0.70663020833333334</v>
      </c>
    </row>
    <row r="153" spans="1:13" ht="19" x14ac:dyDescent="0.25">
      <c r="A153" s="38"/>
      <c r="B153" s="38"/>
      <c r="C153" s="38"/>
      <c r="D153" s="38"/>
      <c r="E153" s="38" t="s">
        <v>160</v>
      </c>
      <c r="F153" s="38"/>
      <c r="G153" s="53">
        <v>1806</v>
      </c>
      <c r="H153" s="54">
        <v>4696.5599999999995</v>
      </c>
      <c r="I153" s="54">
        <v>2.6005315614617937</v>
      </c>
      <c r="J153" s="38"/>
      <c r="K153" s="38" t="s">
        <v>147</v>
      </c>
      <c r="L153" s="54">
        <v>696.85</v>
      </c>
      <c r="M153" s="54">
        <v>0.36294270833333336</v>
      </c>
    </row>
    <row r="154" spans="1:13" ht="19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 t="s">
        <v>157</v>
      </c>
      <c r="L154" s="54">
        <v>600</v>
      </c>
      <c r="M154" s="54">
        <v>0.3125</v>
      </c>
    </row>
    <row r="155" spans="1:13" ht="19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 t="s">
        <v>144</v>
      </c>
      <c r="L155" s="54">
        <v>453.66</v>
      </c>
      <c r="M155" s="54">
        <v>0.23628125000000003</v>
      </c>
    </row>
    <row r="156" spans="1:13" ht="19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 t="s">
        <v>156</v>
      </c>
      <c r="L156" s="54">
        <v>339.5</v>
      </c>
      <c r="M156" s="54">
        <v>0.17682291666666666</v>
      </c>
    </row>
    <row r="157" spans="1:13" ht="19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 t="s">
        <v>145</v>
      </c>
      <c r="L157" s="54">
        <v>308.2</v>
      </c>
      <c r="M157" s="54">
        <v>0.16052083333333333</v>
      </c>
    </row>
    <row r="158" spans="1:13" ht="19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 t="s">
        <v>158</v>
      </c>
      <c r="L158" s="54">
        <v>270.72000000000003</v>
      </c>
      <c r="M158" s="54">
        <v>0.14100000000000001</v>
      </c>
    </row>
    <row r="159" spans="1:13" ht="19" x14ac:dyDescent="0.25">
      <c r="K159" s="38" t="s">
        <v>154</v>
      </c>
      <c r="L159" s="54">
        <v>11.34</v>
      </c>
      <c r="M159" s="54">
        <v>5.90625E-3</v>
      </c>
    </row>
    <row r="160" spans="1:13" ht="19" x14ac:dyDescent="0.25">
      <c r="K160" s="38" t="s">
        <v>160</v>
      </c>
      <c r="L160" s="54">
        <v>17724.05</v>
      </c>
      <c r="M160" s="54">
        <v>0.76927300347222216</v>
      </c>
    </row>
    <row r="161" spans="1:13" ht="19" x14ac:dyDescent="0.25"/>
    <row r="162" spans="1:13" ht="21" x14ac:dyDescent="0.25">
      <c r="E162" s="48" t="s">
        <v>0</v>
      </c>
      <c r="F162" s="48" t="str">
        <f>B168</f>
        <v>24V9351899</v>
      </c>
    </row>
    <row r="163" spans="1:13" ht="29" x14ac:dyDescent="0.35">
      <c r="E163" s="44" t="s">
        <v>173</v>
      </c>
      <c r="F163" s="45">
        <f>GETPIVOTDATA("Sale Amount",E170:I177)</f>
        <v>11744.970000000001</v>
      </c>
    </row>
    <row r="164" spans="1:13" ht="29" x14ac:dyDescent="0.35">
      <c r="E164" s="44" t="s">
        <v>176</v>
      </c>
      <c r="F164" s="45">
        <f>GETPIVOTDATA("Total_Deduction_Amount",K170:M180)</f>
        <v>16063.400000000001</v>
      </c>
    </row>
    <row r="165" spans="1:13" ht="29" x14ac:dyDescent="0.35">
      <c r="E165" s="44" t="s">
        <v>177</v>
      </c>
      <c r="F165" s="47">
        <f>+F163-F164</f>
        <v>-4318.43</v>
      </c>
    </row>
    <row r="167" spans="1:13" ht="24" x14ac:dyDescent="0.3">
      <c r="A167" s="42" t="s">
        <v>175</v>
      </c>
      <c r="B167" s="42"/>
      <c r="C167" s="42"/>
      <c r="E167" s="41" t="s">
        <v>173</v>
      </c>
      <c r="F167" s="41"/>
      <c r="G167" s="41"/>
      <c r="H167" s="41"/>
      <c r="K167" s="43" t="s">
        <v>174</v>
      </c>
      <c r="L167" s="43"/>
      <c r="M167" s="43"/>
    </row>
    <row r="168" spans="1:13" ht="19" x14ac:dyDescent="0.25">
      <c r="A168" s="49" t="s">
        <v>0</v>
      </c>
      <c r="B168" s="38" t="s">
        <v>22</v>
      </c>
      <c r="C168" s="38"/>
      <c r="D168" s="38"/>
      <c r="E168" s="49" t="s">
        <v>0</v>
      </c>
      <c r="F168" s="38" t="s">
        <v>22</v>
      </c>
      <c r="G168" s="38"/>
      <c r="H168" s="38"/>
      <c r="I168" s="38"/>
      <c r="J168" s="38"/>
      <c r="K168" s="49" t="s">
        <v>0</v>
      </c>
      <c r="L168" s="38" t="s">
        <v>22</v>
      </c>
      <c r="M168" s="38"/>
    </row>
    <row r="169" spans="1:13" ht="19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60" x14ac:dyDescent="0.2">
      <c r="A170" s="50" t="s">
        <v>3</v>
      </c>
      <c r="B170" s="50" t="s">
        <v>4</v>
      </c>
      <c r="C170" s="51" t="s">
        <v>161</v>
      </c>
      <c r="D170" s="51"/>
      <c r="E170" s="50" t="s">
        <v>36</v>
      </c>
      <c r="F170" s="50" t="s">
        <v>35</v>
      </c>
      <c r="G170" s="51" t="s">
        <v>162</v>
      </c>
      <c r="H170" s="51" t="s">
        <v>167</v>
      </c>
      <c r="I170" s="51" t="s">
        <v>168</v>
      </c>
      <c r="J170" s="51"/>
      <c r="K170" s="50" t="s">
        <v>138</v>
      </c>
      <c r="L170" s="51" t="s">
        <v>171</v>
      </c>
      <c r="M170" s="51" t="s">
        <v>172</v>
      </c>
    </row>
    <row r="171" spans="1:13" ht="19" x14ac:dyDescent="0.25">
      <c r="A171" s="38" t="s">
        <v>21</v>
      </c>
      <c r="B171" s="38" t="s">
        <v>8</v>
      </c>
      <c r="C171" s="52">
        <v>384</v>
      </c>
      <c r="D171" s="38"/>
      <c r="E171" s="38" t="s">
        <v>96</v>
      </c>
      <c r="F171" s="38" t="s">
        <v>54</v>
      </c>
      <c r="G171" s="53">
        <v>96</v>
      </c>
      <c r="H171" s="54">
        <v>1632</v>
      </c>
      <c r="I171" s="54">
        <v>17</v>
      </c>
      <c r="J171" s="38"/>
      <c r="K171" s="38" t="s">
        <v>149</v>
      </c>
      <c r="L171" s="54">
        <v>9059.86</v>
      </c>
      <c r="M171" s="54">
        <v>4.6893685300207046</v>
      </c>
    </row>
    <row r="172" spans="1:13" ht="19" x14ac:dyDescent="0.25">
      <c r="A172" s="38"/>
      <c r="B172" s="38" t="s">
        <v>10</v>
      </c>
      <c r="C172" s="52">
        <v>1344</v>
      </c>
      <c r="D172" s="38"/>
      <c r="E172" s="38" t="s">
        <v>97</v>
      </c>
      <c r="F172" s="38" t="s">
        <v>86</v>
      </c>
      <c r="G172" s="53">
        <v>288</v>
      </c>
      <c r="H172" s="54">
        <v>6912</v>
      </c>
      <c r="I172" s="54">
        <v>24</v>
      </c>
      <c r="J172" s="38"/>
      <c r="K172" s="38" t="s">
        <v>143</v>
      </c>
      <c r="L172" s="54">
        <v>1738.8</v>
      </c>
      <c r="M172" s="54">
        <v>0.9</v>
      </c>
    </row>
    <row r="173" spans="1:13" ht="19" x14ac:dyDescent="0.25">
      <c r="A173" s="38"/>
      <c r="B173" s="38" t="s">
        <v>23</v>
      </c>
      <c r="C173" s="52">
        <v>204</v>
      </c>
      <c r="D173" s="38"/>
      <c r="E173" s="38" t="s">
        <v>98</v>
      </c>
      <c r="F173" s="38" t="s">
        <v>54</v>
      </c>
      <c r="G173" s="53">
        <v>96</v>
      </c>
      <c r="H173" s="54">
        <v>1920</v>
      </c>
      <c r="I173" s="54">
        <v>20</v>
      </c>
      <c r="J173" s="38"/>
      <c r="K173" s="38" t="s">
        <v>148</v>
      </c>
      <c r="L173" s="54">
        <v>1500</v>
      </c>
      <c r="M173" s="54">
        <v>0.77639751552795033</v>
      </c>
    </row>
    <row r="174" spans="1:13" ht="19" x14ac:dyDescent="0.25">
      <c r="A174" s="38" t="s">
        <v>160</v>
      </c>
      <c r="B174" s="38"/>
      <c r="C174" s="52">
        <v>1932</v>
      </c>
      <c r="D174" s="38"/>
      <c r="E174" s="38" t="s">
        <v>99</v>
      </c>
      <c r="F174" s="38" t="s">
        <v>54</v>
      </c>
      <c r="G174" s="53">
        <v>108</v>
      </c>
      <c r="H174" s="54">
        <v>2160</v>
      </c>
      <c r="I174" s="54">
        <v>20</v>
      </c>
      <c r="J174" s="38"/>
      <c r="K174" s="38" t="s">
        <v>151</v>
      </c>
      <c r="L174" s="54">
        <v>1400</v>
      </c>
      <c r="M174" s="54">
        <v>0.72463768115942029</v>
      </c>
    </row>
    <row r="175" spans="1:13" ht="19" x14ac:dyDescent="0.25">
      <c r="A175" s="38"/>
      <c r="B175" s="38"/>
      <c r="C175" s="38"/>
      <c r="D175" s="38"/>
      <c r="E175" s="38" t="s">
        <v>61</v>
      </c>
      <c r="F175" s="38" t="s">
        <v>63</v>
      </c>
      <c r="G175" s="53">
        <v>960</v>
      </c>
      <c r="H175" s="54">
        <v>-681.3</v>
      </c>
      <c r="I175" s="54">
        <v>-0.70968749999999992</v>
      </c>
      <c r="J175" s="38"/>
      <c r="K175" s="38" t="s">
        <v>144</v>
      </c>
      <c r="L175" s="54">
        <v>1009.92</v>
      </c>
      <c r="M175" s="54">
        <v>0.52273291925465837</v>
      </c>
    </row>
    <row r="176" spans="1:13" ht="19" x14ac:dyDescent="0.25">
      <c r="A176" s="38"/>
      <c r="B176" s="38"/>
      <c r="C176" s="38"/>
      <c r="D176" s="38"/>
      <c r="E176" s="38"/>
      <c r="F176" s="38" t="s">
        <v>60</v>
      </c>
      <c r="G176" s="53">
        <v>288</v>
      </c>
      <c r="H176" s="54">
        <v>-197.73</v>
      </c>
      <c r="I176" s="54">
        <v>-0.68656249999999996</v>
      </c>
      <c r="J176" s="38"/>
      <c r="K176" s="38" t="s">
        <v>147</v>
      </c>
      <c r="L176" s="54">
        <v>696.85</v>
      </c>
      <c r="M176" s="54">
        <v>0.36068840579710149</v>
      </c>
    </row>
    <row r="177" spans="1:13" ht="19" x14ac:dyDescent="0.25">
      <c r="A177" s="38"/>
      <c r="B177" s="38"/>
      <c r="C177" s="38"/>
      <c r="D177" s="38"/>
      <c r="E177" s="38" t="s">
        <v>160</v>
      </c>
      <c r="F177" s="38"/>
      <c r="G177" s="53">
        <v>1836</v>
      </c>
      <c r="H177" s="54">
        <v>11744.970000000001</v>
      </c>
      <c r="I177" s="54">
        <v>6.3970424836601314</v>
      </c>
      <c r="J177" s="38"/>
      <c r="K177" s="38" t="s">
        <v>156</v>
      </c>
      <c r="L177" s="54">
        <v>339.5</v>
      </c>
      <c r="M177" s="54">
        <v>0.17572463768115942</v>
      </c>
    </row>
    <row r="178" spans="1:13" ht="19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 t="s">
        <v>145</v>
      </c>
      <c r="L178" s="54">
        <v>318.47000000000003</v>
      </c>
      <c r="M178" s="54">
        <v>0.16483954451345756</v>
      </c>
    </row>
    <row r="179" spans="1:13" ht="19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 t="s">
        <v>160</v>
      </c>
      <c r="L179" s="54">
        <v>16063.400000000001</v>
      </c>
      <c r="M179" s="54">
        <v>1.0392986542443066</v>
      </c>
    </row>
    <row r="180" spans="1:13" ht="19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 spans="1:13" ht="19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5" spans="1:13" ht="21" x14ac:dyDescent="0.2">
      <c r="E185" s="48" t="s">
        <v>0</v>
      </c>
      <c r="F185" s="48" t="str">
        <f>B191</f>
        <v>24V9511077</v>
      </c>
    </row>
    <row r="186" spans="1:13" ht="29" x14ac:dyDescent="0.35">
      <c r="E186" s="44" t="s">
        <v>173</v>
      </c>
      <c r="F186" s="45">
        <f>GETPIVOTDATA("Sale Amount",E193:I200)</f>
        <v>1800</v>
      </c>
    </row>
    <row r="187" spans="1:13" ht="29" x14ac:dyDescent="0.35">
      <c r="E187" s="44" t="s">
        <v>176</v>
      </c>
      <c r="F187" s="45">
        <f>GETPIVOTDATA("Total_Deduction_Amount",K193:M203)</f>
        <v>13799.82</v>
      </c>
    </row>
    <row r="188" spans="1:13" ht="29" x14ac:dyDescent="0.35">
      <c r="E188" s="44" t="s">
        <v>177</v>
      </c>
      <c r="F188" s="47">
        <f>+F186-F187</f>
        <v>-11999.82</v>
      </c>
    </row>
    <row r="190" spans="1:13" ht="24" x14ac:dyDescent="0.3">
      <c r="A190" s="42" t="s">
        <v>175</v>
      </c>
      <c r="B190" s="42"/>
      <c r="C190" s="42"/>
      <c r="E190" s="41" t="s">
        <v>173</v>
      </c>
      <c r="F190" s="41"/>
      <c r="G190" s="41"/>
      <c r="H190" s="41"/>
      <c r="K190" s="43" t="s">
        <v>174</v>
      </c>
      <c r="L190" s="43"/>
      <c r="M190" s="43"/>
    </row>
    <row r="191" spans="1:13" ht="19" x14ac:dyDescent="0.25">
      <c r="A191" s="49" t="s">
        <v>0</v>
      </c>
      <c r="B191" s="38" t="s">
        <v>24</v>
      </c>
      <c r="C191" s="38"/>
      <c r="D191" s="38"/>
      <c r="E191" s="49" t="s">
        <v>0</v>
      </c>
      <c r="F191" s="38" t="s">
        <v>24</v>
      </c>
      <c r="G191" s="38"/>
      <c r="H191" s="38"/>
      <c r="I191" s="38"/>
      <c r="J191" s="38"/>
      <c r="K191" s="49" t="s">
        <v>0</v>
      </c>
      <c r="L191" s="38" t="s">
        <v>24</v>
      </c>
      <c r="M191" s="38"/>
    </row>
    <row r="192" spans="1:13" ht="19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ht="60" x14ac:dyDescent="0.2">
      <c r="A193" s="50" t="s">
        <v>3</v>
      </c>
      <c r="B193" s="50" t="s">
        <v>4</v>
      </c>
      <c r="C193" s="51" t="s">
        <v>161</v>
      </c>
      <c r="D193" s="51"/>
      <c r="E193" s="50" t="s">
        <v>36</v>
      </c>
      <c r="F193" s="50" t="s">
        <v>35</v>
      </c>
      <c r="G193" s="51" t="s">
        <v>162</v>
      </c>
      <c r="H193" s="51" t="s">
        <v>167</v>
      </c>
      <c r="I193" s="51" t="s">
        <v>168</v>
      </c>
      <c r="J193" s="51"/>
      <c r="K193" s="50" t="s">
        <v>138</v>
      </c>
      <c r="L193" s="51" t="s">
        <v>171</v>
      </c>
      <c r="M193" s="51" t="s">
        <v>172</v>
      </c>
    </row>
    <row r="194" spans="1:13" ht="19" x14ac:dyDescent="0.25">
      <c r="A194" s="38" t="s">
        <v>25</v>
      </c>
      <c r="B194" s="38" t="s">
        <v>10</v>
      </c>
      <c r="C194" s="52">
        <v>1152</v>
      </c>
      <c r="D194" s="38"/>
      <c r="E194" s="38" t="s">
        <v>94</v>
      </c>
      <c r="F194" s="38" t="s">
        <v>93</v>
      </c>
      <c r="G194" s="53">
        <v>90</v>
      </c>
      <c r="H194" s="54">
        <v>1800</v>
      </c>
      <c r="I194" s="54">
        <v>20</v>
      </c>
      <c r="J194" s="38"/>
      <c r="K194" s="38" t="s">
        <v>149</v>
      </c>
      <c r="L194" s="54">
        <v>5916.56</v>
      </c>
      <c r="M194" s="54">
        <v>5.1359027777777779</v>
      </c>
    </row>
    <row r="195" spans="1:13" ht="19" x14ac:dyDescent="0.25">
      <c r="A195" s="38" t="s">
        <v>160</v>
      </c>
      <c r="B195" s="38"/>
      <c r="C195" s="52">
        <v>1152</v>
      </c>
      <c r="D195" s="38"/>
      <c r="E195" s="38" t="s">
        <v>101</v>
      </c>
      <c r="F195" s="38" t="s">
        <v>100</v>
      </c>
      <c r="G195" s="53">
        <v>480</v>
      </c>
      <c r="H195" s="54">
        <v>0</v>
      </c>
      <c r="I195" s="54">
        <v>0</v>
      </c>
      <c r="J195" s="38"/>
      <c r="K195" s="38" t="s">
        <v>155</v>
      </c>
      <c r="L195" s="54">
        <v>3632.56</v>
      </c>
      <c r="M195" s="54">
        <v>3.1532638888888886</v>
      </c>
    </row>
    <row r="196" spans="1:13" ht="19" x14ac:dyDescent="0.25">
      <c r="A196" s="38"/>
      <c r="B196" s="38"/>
      <c r="C196" s="38"/>
      <c r="D196" s="38"/>
      <c r="E196" s="38" t="s">
        <v>160</v>
      </c>
      <c r="F196" s="38"/>
      <c r="G196" s="53">
        <v>570</v>
      </c>
      <c r="H196" s="54">
        <v>1800</v>
      </c>
      <c r="I196" s="54">
        <v>3.1578947368421053</v>
      </c>
      <c r="J196" s="38"/>
      <c r="K196" s="38" t="s">
        <v>143</v>
      </c>
      <c r="L196" s="54">
        <v>1036.8</v>
      </c>
      <c r="M196" s="54">
        <v>0.89999999999999991</v>
      </c>
    </row>
    <row r="197" spans="1:13" ht="19" x14ac:dyDescent="0.25">
      <c r="A197" s="38"/>
      <c r="B197" s="38"/>
      <c r="C197" s="38"/>
      <c r="D197" s="38"/>
      <c r="J197" s="38"/>
      <c r="K197" s="38" t="s">
        <v>151</v>
      </c>
      <c r="L197" s="54">
        <v>763.64</v>
      </c>
      <c r="M197" s="54">
        <v>0.66288194444444448</v>
      </c>
    </row>
    <row r="198" spans="1:13" ht="19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 t="s">
        <v>147</v>
      </c>
      <c r="L198" s="54">
        <v>505.6</v>
      </c>
      <c r="M198" s="54">
        <v>0.43888888888888888</v>
      </c>
    </row>
    <row r="199" spans="1:13" ht="19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 t="s">
        <v>157</v>
      </c>
      <c r="L199" s="54">
        <v>500</v>
      </c>
      <c r="M199" s="54">
        <v>0.43402777777777779</v>
      </c>
    </row>
    <row r="200" spans="1:13" ht="19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 t="s">
        <v>158</v>
      </c>
      <c r="L200" s="54">
        <v>500</v>
      </c>
      <c r="M200" s="54">
        <v>0.43402777777777779</v>
      </c>
    </row>
    <row r="201" spans="1:13" ht="19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 t="s">
        <v>148</v>
      </c>
      <c r="L201" s="54">
        <v>495.36</v>
      </c>
      <c r="M201" s="54">
        <v>0.43</v>
      </c>
    </row>
    <row r="202" spans="1:13" ht="19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 t="s">
        <v>145</v>
      </c>
      <c r="L202" s="54">
        <v>290.92</v>
      </c>
      <c r="M202" s="54">
        <v>0.25253472222222223</v>
      </c>
    </row>
    <row r="203" spans="1:13" ht="19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 t="s">
        <v>144</v>
      </c>
      <c r="L203" s="54">
        <v>144</v>
      </c>
      <c r="M203" s="54">
        <v>0.125</v>
      </c>
    </row>
    <row r="204" spans="1:13" ht="19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 t="s">
        <v>154</v>
      </c>
      <c r="L204" s="54">
        <v>14.38</v>
      </c>
      <c r="M204" s="54">
        <v>1.248263888888889E-2</v>
      </c>
    </row>
    <row r="205" spans="1:13" ht="19" x14ac:dyDescent="0.25">
      <c r="K205" s="38" t="s">
        <v>160</v>
      </c>
      <c r="L205" s="54">
        <v>13799.82</v>
      </c>
      <c r="M205" s="54">
        <v>1.0890009469696968</v>
      </c>
    </row>
    <row r="209" spans="1:13" ht="21" x14ac:dyDescent="0.2">
      <c r="E209" s="48" t="s">
        <v>0</v>
      </c>
      <c r="F209" s="48" t="str">
        <f>B215</f>
        <v>24V9627198</v>
      </c>
    </row>
    <row r="210" spans="1:13" ht="29" x14ac:dyDescent="0.35">
      <c r="E210" s="44" t="s">
        <v>173</v>
      </c>
      <c r="F210" s="45">
        <f>GETPIVOTDATA("Sale Amount",E217:I224)</f>
        <v>1432.49</v>
      </c>
    </row>
    <row r="211" spans="1:13" ht="29" x14ac:dyDescent="0.35">
      <c r="E211" s="44" t="s">
        <v>176</v>
      </c>
      <c r="F211" s="45">
        <f>GETPIVOTDATA("Total_Deduction_Amount",K217:M227)</f>
        <v>22199.3</v>
      </c>
    </row>
    <row r="212" spans="1:13" ht="29" x14ac:dyDescent="0.35">
      <c r="E212" s="44" t="s">
        <v>177</v>
      </c>
      <c r="F212" s="47">
        <f>+F210-F211</f>
        <v>-20766.809999999998</v>
      </c>
    </row>
    <row r="214" spans="1:13" ht="24" x14ac:dyDescent="0.3">
      <c r="A214" s="42" t="s">
        <v>175</v>
      </c>
      <c r="B214" s="42"/>
      <c r="C214" s="42"/>
      <c r="E214" s="41" t="s">
        <v>173</v>
      </c>
      <c r="F214" s="41"/>
      <c r="G214" s="41"/>
      <c r="H214" s="41"/>
      <c r="K214" s="43" t="s">
        <v>174</v>
      </c>
      <c r="L214" s="43"/>
      <c r="M214" s="43"/>
    </row>
    <row r="215" spans="1:13" ht="19" x14ac:dyDescent="0.25">
      <c r="A215" s="49" t="s">
        <v>0</v>
      </c>
      <c r="B215" s="38" t="s">
        <v>26</v>
      </c>
      <c r="C215" s="38"/>
      <c r="D215" s="38"/>
      <c r="E215" s="49" t="s">
        <v>0</v>
      </c>
      <c r="F215" s="38" t="s">
        <v>26</v>
      </c>
      <c r="G215" s="38"/>
      <c r="H215" s="38"/>
      <c r="I215" s="38"/>
      <c r="J215" s="38"/>
      <c r="K215" s="49" t="s">
        <v>0</v>
      </c>
      <c r="L215" s="38" t="s">
        <v>26</v>
      </c>
      <c r="M215" s="38"/>
    </row>
    <row r="216" spans="1:13" ht="19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</row>
    <row r="217" spans="1:13" ht="60" x14ac:dyDescent="0.2">
      <c r="A217" s="50" t="s">
        <v>3</v>
      </c>
      <c r="B217" s="50" t="s">
        <v>4</v>
      </c>
      <c r="C217" s="51" t="s">
        <v>161</v>
      </c>
      <c r="D217" s="51"/>
      <c r="E217" s="50" t="s">
        <v>36</v>
      </c>
      <c r="F217" s="50" t="s">
        <v>35</v>
      </c>
      <c r="G217" s="51" t="s">
        <v>162</v>
      </c>
      <c r="H217" s="51" t="s">
        <v>167</v>
      </c>
      <c r="I217" s="51" t="s">
        <v>168</v>
      </c>
      <c r="J217" s="51"/>
      <c r="K217" s="50" t="s">
        <v>138</v>
      </c>
      <c r="L217" s="51" t="s">
        <v>171</v>
      </c>
      <c r="M217" s="51" t="s">
        <v>172</v>
      </c>
    </row>
    <row r="218" spans="1:13" ht="19" x14ac:dyDescent="0.25">
      <c r="A218" s="38" t="s">
        <v>27</v>
      </c>
      <c r="B218" s="38" t="s">
        <v>28</v>
      </c>
      <c r="C218" s="52">
        <v>342</v>
      </c>
      <c r="D218" s="38"/>
      <c r="E218" s="38" t="s">
        <v>75</v>
      </c>
      <c r="F218" s="38" t="s">
        <v>102</v>
      </c>
      <c r="G218" s="53">
        <v>1339</v>
      </c>
      <c r="H218" s="54">
        <v>1339</v>
      </c>
      <c r="I218" s="54">
        <v>1</v>
      </c>
      <c r="J218" s="38"/>
      <c r="K218" s="38" t="s">
        <v>143</v>
      </c>
      <c r="L218" s="54">
        <v>1965.6</v>
      </c>
      <c r="M218" s="54">
        <v>0.89999999999999991</v>
      </c>
    </row>
    <row r="219" spans="1:13" ht="19" x14ac:dyDescent="0.25">
      <c r="A219" s="38"/>
      <c r="B219" s="38" t="s">
        <v>29</v>
      </c>
      <c r="C219" s="52">
        <v>1842</v>
      </c>
      <c r="D219" s="38"/>
      <c r="E219" s="38" t="s">
        <v>76</v>
      </c>
      <c r="F219" s="38" t="s">
        <v>102</v>
      </c>
      <c r="G219" s="53">
        <v>182</v>
      </c>
      <c r="H219" s="54">
        <v>93.490000000000009</v>
      </c>
      <c r="I219" s="54">
        <v>0.51368131868131872</v>
      </c>
      <c r="J219" s="38"/>
      <c r="K219" s="38" t="s">
        <v>144</v>
      </c>
      <c r="L219" s="54">
        <v>114.6</v>
      </c>
      <c r="M219" s="54">
        <v>5.2472527472527467E-2</v>
      </c>
    </row>
    <row r="220" spans="1:13" ht="19" x14ac:dyDescent="0.25">
      <c r="A220" s="38" t="s">
        <v>160</v>
      </c>
      <c r="B220" s="38"/>
      <c r="C220" s="52">
        <v>2184</v>
      </c>
      <c r="D220" s="38"/>
      <c r="E220" s="38" t="s">
        <v>160</v>
      </c>
      <c r="F220" s="38"/>
      <c r="G220" s="53">
        <v>1521</v>
      </c>
      <c r="H220" s="54">
        <v>1432.49</v>
      </c>
      <c r="I220" s="54">
        <v>0.94180802103879024</v>
      </c>
      <c r="J220" s="38"/>
      <c r="K220" s="38" t="s">
        <v>145</v>
      </c>
      <c r="L220" s="54">
        <v>324.14</v>
      </c>
      <c r="M220" s="54">
        <v>0.1484157509157509</v>
      </c>
    </row>
    <row r="221" spans="1:13" ht="19" x14ac:dyDescent="0.25">
      <c r="A221" s="38"/>
      <c r="B221" s="38"/>
      <c r="C221" s="38"/>
      <c r="D221" s="38"/>
      <c r="J221" s="38"/>
      <c r="K221" s="38" t="s">
        <v>147</v>
      </c>
      <c r="L221" s="54">
        <v>290</v>
      </c>
      <c r="M221" s="54">
        <v>0.13278388278388278</v>
      </c>
    </row>
    <row r="222" spans="1:13" ht="19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 t="s">
        <v>148</v>
      </c>
      <c r="L222" s="54">
        <v>1482.73</v>
      </c>
      <c r="M222" s="54">
        <v>0.67890567765567766</v>
      </c>
    </row>
    <row r="223" spans="1:13" ht="19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 t="s">
        <v>149</v>
      </c>
      <c r="L223" s="54">
        <v>8840.57</v>
      </c>
      <c r="M223" s="54">
        <v>4.0478800366300369</v>
      </c>
    </row>
    <row r="224" spans="1:13" ht="19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 t="s">
        <v>154</v>
      </c>
      <c r="L224" s="54">
        <v>79.66</v>
      </c>
      <c r="M224" s="54">
        <v>3.6474358974358974E-2</v>
      </c>
    </row>
    <row r="225" spans="1:13" ht="19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 t="s">
        <v>155</v>
      </c>
      <c r="L225" s="54">
        <v>5572.32</v>
      </c>
      <c r="M225" s="54">
        <v>2.5514285714285712</v>
      </c>
    </row>
    <row r="226" spans="1:13" ht="19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 t="s">
        <v>151</v>
      </c>
      <c r="L226" s="54">
        <v>3529.68</v>
      </c>
      <c r="M226" s="54">
        <v>1.6161538461538461</v>
      </c>
    </row>
    <row r="227" spans="1:13" ht="19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 t="s">
        <v>160</v>
      </c>
      <c r="L227" s="54">
        <v>22199.3</v>
      </c>
      <c r="M227" s="54">
        <v>1.1293905168905169</v>
      </c>
    </row>
    <row r="228" spans="1:13" ht="19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32" spans="1:13" ht="21" x14ac:dyDescent="0.2">
      <c r="E232" s="48" t="s">
        <v>0</v>
      </c>
      <c r="F232" s="48" t="str">
        <f>B238</f>
        <v>24V9744804</v>
      </c>
    </row>
    <row r="233" spans="1:13" ht="29" x14ac:dyDescent="0.35">
      <c r="E233" s="44" t="s">
        <v>173</v>
      </c>
      <c r="F233" s="45">
        <f>GETPIVOTDATA("Sale Amount",E240:I247)</f>
        <v>40549.199999999997</v>
      </c>
    </row>
    <row r="234" spans="1:13" ht="29" x14ac:dyDescent="0.35">
      <c r="E234" s="44" t="s">
        <v>176</v>
      </c>
      <c r="F234" s="45">
        <f>GETPIVOTDATA("Total_Deduction_Amount",K240:M250)</f>
        <v>17880.480000000003</v>
      </c>
    </row>
    <row r="235" spans="1:13" ht="29" x14ac:dyDescent="0.35">
      <c r="E235" s="44" t="s">
        <v>177</v>
      </c>
      <c r="F235" s="47">
        <f>+F233-F234</f>
        <v>22668.719999999994</v>
      </c>
    </row>
    <row r="237" spans="1:13" ht="24" x14ac:dyDescent="0.3">
      <c r="A237" s="42" t="s">
        <v>175</v>
      </c>
      <c r="B237" s="42"/>
      <c r="C237" s="42"/>
      <c r="E237" s="41" t="s">
        <v>173</v>
      </c>
      <c r="F237" s="41"/>
      <c r="G237" s="41"/>
      <c r="H237" s="41"/>
      <c r="K237" s="43" t="s">
        <v>174</v>
      </c>
      <c r="L237" s="43"/>
      <c r="M237" s="43"/>
    </row>
    <row r="238" spans="1:13" ht="19" x14ac:dyDescent="0.25">
      <c r="A238" s="49" t="s">
        <v>0</v>
      </c>
      <c r="B238" s="38" t="s">
        <v>30</v>
      </c>
      <c r="C238" s="38"/>
      <c r="D238" s="38"/>
      <c r="E238" s="49" t="s">
        <v>0</v>
      </c>
      <c r="F238" s="38" t="s">
        <v>30</v>
      </c>
      <c r="G238" s="38"/>
      <c r="H238" s="38"/>
      <c r="I238" s="38"/>
      <c r="J238" s="38"/>
      <c r="K238" s="49" t="s">
        <v>0</v>
      </c>
      <c r="L238" s="38" t="s">
        <v>30</v>
      </c>
      <c r="M238" s="38"/>
    </row>
    <row r="239" spans="1:13" ht="19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spans="1:13" ht="60" x14ac:dyDescent="0.2">
      <c r="A240" s="50" t="s">
        <v>3</v>
      </c>
      <c r="B240" s="50" t="s">
        <v>4</v>
      </c>
      <c r="C240" s="51" t="s">
        <v>161</v>
      </c>
      <c r="D240" s="51"/>
      <c r="E240" s="50" t="s">
        <v>36</v>
      </c>
      <c r="F240" s="50" t="s">
        <v>35</v>
      </c>
      <c r="G240" s="51" t="s">
        <v>162</v>
      </c>
      <c r="H240" s="51" t="s">
        <v>167</v>
      </c>
      <c r="I240" s="51" t="s">
        <v>168</v>
      </c>
      <c r="J240" s="51"/>
      <c r="K240" s="50" t="s">
        <v>138</v>
      </c>
      <c r="L240" s="51" t="s">
        <v>171</v>
      </c>
      <c r="M240" s="51" t="s">
        <v>172</v>
      </c>
    </row>
    <row r="241" spans="1:13" ht="19" x14ac:dyDescent="0.25">
      <c r="A241" s="38" t="s">
        <v>25</v>
      </c>
      <c r="B241" s="38" t="s">
        <v>8</v>
      </c>
      <c r="C241" s="52">
        <v>2160</v>
      </c>
      <c r="D241" s="38"/>
      <c r="E241" s="38" t="s">
        <v>104</v>
      </c>
      <c r="F241" s="38" t="s">
        <v>83</v>
      </c>
      <c r="G241" s="53">
        <v>864</v>
      </c>
      <c r="H241" s="54">
        <v>15552</v>
      </c>
      <c r="I241" s="54">
        <v>18</v>
      </c>
      <c r="J241" s="38"/>
      <c r="K241" s="38" t="s">
        <v>143</v>
      </c>
      <c r="L241" s="54">
        <v>1944</v>
      </c>
      <c r="M241" s="54">
        <v>0.9</v>
      </c>
    </row>
    <row r="242" spans="1:13" ht="19" x14ac:dyDescent="0.25">
      <c r="A242" s="38" t="s">
        <v>160</v>
      </c>
      <c r="B242" s="38"/>
      <c r="C242" s="52">
        <v>2160</v>
      </c>
      <c r="D242" s="38"/>
      <c r="E242" s="38" t="s">
        <v>16</v>
      </c>
      <c r="F242" s="38" t="s">
        <v>105</v>
      </c>
      <c r="G242" s="53">
        <v>756</v>
      </c>
      <c r="H242" s="54">
        <v>13608</v>
      </c>
      <c r="I242" s="54">
        <v>18</v>
      </c>
      <c r="J242" s="38"/>
      <c r="K242" s="38" t="s">
        <v>144</v>
      </c>
      <c r="L242" s="54">
        <v>3243.94</v>
      </c>
      <c r="M242" s="54">
        <v>1.501824074074074</v>
      </c>
    </row>
    <row r="243" spans="1:13" ht="19" x14ac:dyDescent="0.25">
      <c r="A243" s="38"/>
      <c r="B243" s="38"/>
      <c r="C243" s="38"/>
      <c r="D243" s="38"/>
      <c r="E243" s="38"/>
      <c r="F243" s="38" t="s">
        <v>54</v>
      </c>
      <c r="G243" s="53">
        <v>324</v>
      </c>
      <c r="H243" s="54">
        <v>6366.6</v>
      </c>
      <c r="I243" s="54">
        <v>19.650000000000002</v>
      </c>
      <c r="J243" s="38"/>
      <c r="K243" s="38" t="s">
        <v>145</v>
      </c>
      <c r="L243" s="54">
        <v>313.60000000000002</v>
      </c>
      <c r="M243" s="54">
        <v>0.14518518518518519</v>
      </c>
    </row>
    <row r="244" spans="1:13" ht="19" x14ac:dyDescent="0.25">
      <c r="A244" s="38"/>
      <c r="B244" s="38"/>
      <c r="C244" s="38"/>
      <c r="D244" s="38"/>
      <c r="E244" s="38" t="s">
        <v>59</v>
      </c>
      <c r="F244" s="38" t="s">
        <v>54</v>
      </c>
      <c r="G244" s="53">
        <v>108</v>
      </c>
      <c r="H244" s="54">
        <v>2478.6</v>
      </c>
      <c r="I244" s="54">
        <v>22.95</v>
      </c>
      <c r="J244" s="38"/>
      <c r="K244" s="38" t="s">
        <v>147</v>
      </c>
      <c r="L244" s="54">
        <v>842.68</v>
      </c>
      <c r="M244" s="54">
        <v>0.3901296296296296</v>
      </c>
    </row>
    <row r="245" spans="1:13" ht="19" x14ac:dyDescent="0.25">
      <c r="A245" s="38"/>
      <c r="B245" s="38"/>
      <c r="C245" s="38"/>
      <c r="D245" s="38"/>
      <c r="E245" s="38" t="s">
        <v>61</v>
      </c>
      <c r="F245" s="38" t="s">
        <v>54</v>
      </c>
      <c r="G245" s="53">
        <v>106</v>
      </c>
      <c r="H245" s="54">
        <v>2544</v>
      </c>
      <c r="I245" s="54">
        <v>24</v>
      </c>
      <c r="J245" s="38"/>
      <c r="K245" s="38" t="s">
        <v>148</v>
      </c>
      <c r="L245" s="54">
        <v>1300</v>
      </c>
      <c r="M245" s="54">
        <v>0.60185185185185186</v>
      </c>
    </row>
    <row r="246" spans="1:13" ht="19" x14ac:dyDescent="0.25">
      <c r="A246" s="38"/>
      <c r="B246" s="38"/>
      <c r="C246" s="38"/>
      <c r="D246" s="38"/>
      <c r="E246" s="38" t="s">
        <v>160</v>
      </c>
      <c r="F246" s="38"/>
      <c r="G246" s="53">
        <v>2158</v>
      </c>
      <c r="H246" s="54">
        <v>40549.199999999997</v>
      </c>
      <c r="I246" s="54">
        <v>18.790176088971268</v>
      </c>
      <c r="J246" s="38"/>
      <c r="K246" s="38" t="s">
        <v>149</v>
      </c>
      <c r="L246" s="54">
        <v>8836.26</v>
      </c>
      <c r="M246" s="54">
        <v>4.0908611111111108</v>
      </c>
    </row>
    <row r="247" spans="1:13" ht="19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 t="s">
        <v>151</v>
      </c>
      <c r="L247" s="54">
        <v>1400</v>
      </c>
      <c r="M247" s="54">
        <v>0.64814814814814814</v>
      </c>
    </row>
    <row r="248" spans="1:13" ht="19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 t="s">
        <v>160</v>
      </c>
      <c r="L248" s="54">
        <v>17880.480000000003</v>
      </c>
      <c r="M248" s="54">
        <v>1.1825714285714288</v>
      </c>
    </row>
    <row r="249" spans="1:13" ht="19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 spans="1:13" ht="19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 spans="1:13" ht="19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6" spans="1:13" ht="21" x14ac:dyDescent="0.2">
      <c r="E256" s="48" t="s">
        <v>0</v>
      </c>
      <c r="F256" s="48" t="str">
        <f>B262</f>
        <v>24V9861462</v>
      </c>
    </row>
    <row r="257" spans="1:13" ht="29" x14ac:dyDescent="0.35">
      <c r="E257" s="44" t="s">
        <v>173</v>
      </c>
      <c r="F257" s="45">
        <f>GETPIVOTDATA("Sale Amount",E264:I271)</f>
        <v>39342.089999999997</v>
      </c>
    </row>
    <row r="258" spans="1:13" ht="29" x14ac:dyDescent="0.35">
      <c r="E258" s="44" t="s">
        <v>176</v>
      </c>
      <c r="F258" s="45">
        <f>GETPIVOTDATA("Total_Deduction_Amount",K264:M274)</f>
        <v>17704.12</v>
      </c>
    </row>
    <row r="259" spans="1:13" ht="29" x14ac:dyDescent="0.35">
      <c r="E259" s="44" t="s">
        <v>177</v>
      </c>
      <c r="F259" s="47">
        <f>+F257-F258</f>
        <v>21637.969999999998</v>
      </c>
    </row>
    <row r="261" spans="1:13" ht="24" x14ac:dyDescent="0.3">
      <c r="A261" s="42" t="s">
        <v>175</v>
      </c>
      <c r="B261" s="42"/>
      <c r="C261" s="42"/>
      <c r="E261" s="41" t="s">
        <v>173</v>
      </c>
      <c r="F261" s="41"/>
      <c r="G261" s="41"/>
      <c r="H261" s="41"/>
      <c r="K261" s="43" t="s">
        <v>174</v>
      </c>
      <c r="L261" s="43"/>
      <c r="M261" s="43"/>
    </row>
    <row r="262" spans="1:13" ht="19" x14ac:dyDescent="0.25">
      <c r="A262" s="49" t="s">
        <v>0</v>
      </c>
      <c r="B262" s="38" t="s">
        <v>31</v>
      </c>
      <c r="C262" s="38"/>
      <c r="D262" s="38"/>
      <c r="E262" s="49" t="s">
        <v>0</v>
      </c>
      <c r="F262" s="38" t="s">
        <v>31</v>
      </c>
      <c r="G262" s="38"/>
      <c r="H262" s="38"/>
      <c r="I262" s="38"/>
      <c r="J262" s="38"/>
      <c r="K262" s="49" t="s">
        <v>0</v>
      </c>
      <c r="L262" s="38" t="s">
        <v>31</v>
      </c>
      <c r="M262" s="38"/>
    </row>
    <row r="263" spans="1:13" ht="19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spans="1:13" ht="60" x14ac:dyDescent="0.2">
      <c r="A264" s="50" t="s">
        <v>3</v>
      </c>
      <c r="B264" s="50" t="s">
        <v>4</v>
      </c>
      <c r="C264" s="51" t="s">
        <v>161</v>
      </c>
      <c r="D264" s="51"/>
      <c r="E264" s="50" t="s">
        <v>36</v>
      </c>
      <c r="F264" s="50" t="s">
        <v>35</v>
      </c>
      <c r="G264" s="51" t="s">
        <v>162</v>
      </c>
      <c r="H264" s="51" t="s">
        <v>167</v>
      </c>
      <c r="I264" s="51" t="s">
        <v>168</v>
      </c>
      <c r="J264" s="51"/>
      <c r="K264" s="50" t="s">
        <v>138</v>
      </c>
      <c r="L264" s="51" t="s">
        <v>171</v>
      </c>
      <c r="M264" s="51" t="s">
        <v>172</v>
      </c>
    </row>
    <row r="265" spans="1:13" ht="19" x14ac:dyDescent="0.25">
      <c r="A265" s="38" t="s">
        <v>25</v>
      </c>
      <c r="B265" s="38" t="s">
        <v>8</v>
      </c>
      <c r="C265" s="52">
        <v>540</v>
      </c>
      <c r="D265" s="38"/>
      <c r="E265" s="38" t="s">
        <v>104</v>
      </c>
      <c r="F265" s="38" t="s">
        <v>83</v>
      </c>
      <c r="G265" s="53">
        <v>216</v>
      </c>
      <c r="H265" s="54">
        <v>3888</v>
      </c>
      <c r="I265" s="54">
        <v>18</v>
      </c>
      <c r="J265" s="38"/>
      <c r="K265" s="38" t="s">
        <v>143</v>
      </c>
      <c r="L265" s="54">
        <v>1857.6</v>
      </c>
      <c r="M265" s="54">
        <v>0.89999999999999991</v>
      </c>
    </row>
    <row r="266" spans="1:13" ht="19" x14ac:dyDescent="0.25">
      <c r="A266" s="38"/>
      <c r="B266" s="38" t="s">
        <v>9</v>
      </c>
      <c r="C266" s="52">
        <v>672</v>
      </c>
      <c r="D266" s="38"/>
      <c r="E266" s="38" t="s">
        <v>98</v>
      </c>
      <c r="F266" s="38" t="s">
        <v>54</v>
      </c>
      <c r="G266" s="53">
        <v>216</v>
      </c>
      <c r="H266" s="54">
        <v>3888</v>
      </c>
      <c r="I266" s="54">
        <v>18</v>
      </c>
      <c r="J266" s="38"/>
      <c r="K266" s="38" t="s">
        <v>144</v>
      </c>
      <c r="L266" s="54">
        <v>3152.64</v>
      </c>
      <c r="M266" s="54">
        <v>1.5274418604651163</v>
      </c>
    </row>
    <row r="267" spans="1:13" ht="19" x14ac:dyDescent="0.25">
      <c r="A267" s="38"/>
      <c r="B267" s="38" t="s">
        <v>10</v>
      </c>
      <c r="C267" s="52">
        <v>96</v>
      </c>
      <c r="D267" s="38"/>
      <c r="E267" s="38" t="s">
        <v>16</v>
      </c>
      <c r="F267" s="38" t="s">
        <v>105</v>
      </c>
      <c r="G267" s="53">
        <v>108</v>
      </c>
      <c r="H267" s="54">
        <v>1944</v>
      </c>
      <c r="I267" s="54">
        <v>18</v>
      </c>
      <c r="J267" s="38"/>
      <c r="K267" s="38" t="s">
        <v>145</v>
      </c>
      <c r="L267" s="54">
        <v>321.44</v>
      </c>
      <c r="M267" s="54">
        <v>0.15573643410852714</v>
      </c>
    </row>
    <row r="268" spans="1:13" ht="19" x14ac:dyDescent="0.25">
      <c r="A268" s="38"/>
      <c r="B268" s="38" t="s">
        <v>23</v>
      </c>
      <c r="C268" s="52">
        <v>756</v>
      </c>
      <c r="D268" s="38"/>
      <c r="E268" s="38"/>
      <c r="F268" s="38" t="s">
        <v>106</v>
      </c>
      <c r="G268" s="53">
        <v>672</v>
      </c>
      <c r="H268" s="54">
        <v>14784</v>
      </c>
      <c r="I268" s="54">
        <v>22</v>
      </c>
      <c r="J268" s="38"/>
      <c r="K268" s="38" t="s">
        <v>147</v>
      </c>
      <c r="L268" s="54">
        <v>842.68</v>
      </c>
      <c r="M268" s="54">
        <v>0.40827519379844956</v>
      </c>
    </row>
    <row r="269" spans="1:13" ht="19" x14ac:dyDescent="0.25">
      <c r="A269" s="38" t="s">
        <v>160</v>
      </c>
      <c r="B269" s="38"/>
      <c r="C269" s="52">
        <v>2064</v>
      </c>
      <c r="D269" s="38"/>
      <c r="E269" s="38" t="s">
        <v>108</v>
      </c>
      <c r="F269" s="38" t="s">
        <v>107</v>
      </c>
      <c r="G269" s="53">
        <v>324</v>
      </c>
      <c r="H269" s="54">
        <v>5832</v>
      </c>
      <c r="I269" s="54">
        <v>18</v>
      </c>
      <c r="J269" s="38"/>
      <c r="K269" s="38" t="s">
        <v>148</v>
      </c>
      <c r="L269" s="54">
        <v>1300</v>
      </c>
      <c r="M269" s="54">
        <v>0.62984496124031009</v>
      </c>
    </row>
    <row r="270" spans="1:13" ht="19" x14ac:dyDescent="0.25">
      <c r="A270" s="38"/>
      <c r="B270" s="38"/>
      <c r="C270" s="38"/>
      <c r="D270" s="38"/>
      <c r="E270" s="38" t="s">
        <v>99</v>
      </c>
      <c r="F270" s="38" t="s">
        <v>54</v>
      </c>
      <c r="G270" s="53">
        <v>216</v>
      </c>
      <c r="H270" s="54">
        <v>4320</v>
      </c>
      <c r="I270" s="54">
        <v>20</v>
      </c>
      <c r="J270" s="38"/>
      <c r="K270" s="38" t="s">
        <v>149</v>
      </c>
      <c r="L270" s="54">
        <v>8829.76</v>
      </c>
      <c r="M270" s="54">
        <v>4.2779844961240308</v>
      </c>
    </row>
    <row r="271" spans="1:13" ht="19" x14ac:dyDescent="0.25">
      <c r="A271" s="38"/>
      <c r="B271" s="38"/>
      <c r="C271" s="38"/>
      <c r="D271" s="38"/>
      <c r="E271" s="38" t="s">
        <v>81</v>
      </c>
      <c r="F271" s="38" t="s">
        <v>54</v>
      </c>
      <c r="G271" s="53">
        <v>216</v>
      </c>
      <c r="H271" s="54">
        <v>4752</v>
      </c>
      <c r="I271" s="54">
        <v>22</v>
      </c>
      <c r="J271" s="38"/>
      <c r="K271" s="38" t="s">
        <v>151</v>
      </c>
      <c r="L271" s="54">
        <v>1400</v>
      </c>
      <c r="M271" s="54">
        <v>0.67829457364341084</v>
      </c>
    </row>
    <row r="272" spans="1:13" ht="19" x14ac:dyDescent="0.25">
      <c r="A272" s="38"/>
      <c r="B272" s="38"/>
      <c r="C272" s="38"/>
      <c r="D272" s="38"/>
      <c r="E272" s="38" t="s">
        <v>61</v>
      </c>
      <c r="F272" s="38" t="s">
        <v>60</v>
      </c>
      <c r="G272" s="53">
        <v>96</v>
      </c>
      <c r="H272" s="54">
        <v>-65.91</v>
      </c>
      <c r="I272" s="54">
        <v>-0.68656249999999996</v>
      </c>
      <c r="J272" s="38"/>
      <c r="K272" s="38" t="s">
        <v>160</v>
      </c>
      <c r="L272" s="54">
        <v>17704.12</v>
      </c>
      <c r="M272" s="54">
        <v>1.2253682170542635</v>
      </c>
    </row>
    <row r="273" spans="1:13" ht="19" x14ac:dyDescent="0.25">
      <c r="A273" s="38"/>
      <c r="B273" s="38"/>
      <c r="C273" s="38"/>
      <c r="D273" s="38"/>
      <c r="E273" s="38" t="s">
        <v>160</v>
      </c>
      <c r="F273" s="38"/>
      <c r="G273" s="53">
        <v>2064</v>
      </c>
      <c r="H273" s="54">
        <v>39342.089999999997</v>
      </c>
      <c r="I273" s="54">
        <v>19.061090116279068</v>
      </c>
      <c r="J273" s="38"/>
    </row>
    <row r="274" spans="1:13" ht="19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 spans="1:13" ht="19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8" spans="1:13" ht="21" x14ac:dyDescent="0.2">
      <c r="E278" s="48" t="s">
        <v>0</v>
      </c>
      <c r="F278" s="48" t="str">
        <f>B284</f>
        <v>24V9861781</v>
      </c>
    </row>
    <row r="279" spans="1:13" ht="29" x14ac:dyDescent="0.35">
      <c r="E279" s="44" t="s">
        <v>173</v>
      </c>
      <c r="F279" s="45">
        <f>GETPIVOTDATA("Sale Amount",E286:I293)</f>
        <v>51732</v>
      </c>
    </row>
    <row r="280" spans="1:13" ht="29" x14ac:dyDescent="0.35">
      <c r="E280" s="44" t="s">
        <v>176</v>
      </c>
      <c r="F280" s="45">
        <f>GETPIVOTDATA("Total_Deduction_Amount",K286:M296)</f>
        <v>19145.84</v>
      </c>
    </row>
    <row r="281" spans="1:13" ht="29" x14ac:dyDescent="0.35">
      <c r="E281" s="44" t="s">
        <v>177</v>
      </c>
      <c r="F281" s="47">
        <f>+F279-F280</f>
        <v>32586.16</v>
      </c>
    </row>
    <row r="283" spans="1:13" ht="24" x14ac:dyDescent="0.3">
      <c r="A283" s="42" t="s">
        <v>175</v>
      </c>
      <c r="B283" s="42"/>
      <c r="C283" s="42"/>
      <c r="E283" s="41" t="s">
        <v>173</v>
      </c>
      <c r="F283" s="41"/>
      <c r="G283" s="41"/>
      <c r="H283" s="41"/>
      <c r="K283" s="43" t="s">
        <v>174</v>
      </c>
      <c r="L283" s="43"/>
      <c r="M283" s="43"/>
    </row>
    <row r="284" spans="1:13" ht="19" x14ac:dyDescent="0.25">
      <c r="A284" s="49" t="s">
        <v>0</v>
      </c>
      <c r="B284" s="38" t="s">
        <v>32</v>
      </c>
      <c r="C284" s="38"/>
      <c r="D284" s="38"/>
      <c r="E284" s="49" t="s">
        <v>0</v>
      </c>
      <c r="F284" s="38" t="s">
        <v>32</v>
      </c>
      <c r="G284" s="38"/>
      <c r="H284" s="38"/>
      <c r="I284" s="38"/>
      <c r="J284" s="38"/>
      <c r="K284" s="49" t="s">
        <v>0</v>
      </c>
      <c r="L284" s="38" t="s">
        <v>32</v>
      </c>
      <c r="M284" s="38"/>
    </row>
    <row r="285" spans="1:13" ht="19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spans="1:13" ht="60" x14ac:dyDescent="0.2">
      <c r="A286" s="50" t="s">
        <v>3</v>
      </c>
      <c r="B286" s="50" t="s">
        <v>4</v>
      </c>
      <c r="C286" s="51" t="s">
        <v>161</v>
      </c>
      <c r="D286" s="51"/>
      <c r="E286" s="50" t="s">
        <v>36</v>
      </c>
      <c r="F286" s="50" t="s">
        <v>35</v>
      </c>
      <c r="G286" s="51" t="s">
        <v>162</v>
      </c>
      <c r="H286" s="51" t="s">
        <v>167</v>
      </c>
      <c r="I286" s="51" t="s">
        <v>168</v>
      </c>
      <c r="J286" s="51"/>
      <c r="K286" s="50" t="s">
        <v>138</v>
      </c>
      <c r="L286" s="51" t="s">
        <v>171</v>
      </c>
      <c r="M286" s="51" t="s">
        <v>172</v>
      </c>
    </row>
    <row r="287" spans="1:13" ht="19" x14ac:dyDescent="0.25">
      <c r="A287" s="38" t="s">
        <v>14</v>
      </c>
      <c r="B287" s="38" t="s">
        <v>33</v>
      </c>
      <c r="C287" s="52">
        <v>2160</v>
      </c>
      <c r="D287" s="38"/>
      <c r="E287" s="38" t="s">
        <v>109</v>
      </c>
      <c r="F287" s="38" t="s">
        <v>86</v>
      </c>
      <c r="G287" s="53">
        <v>756</v>
      </c>
      <c r="H287" s="54">
        <v>20412</v>
      </c>
      <c r="I287" s="54">
        <v>27</v>
      </c>
      <c r="J287" s="38"/>
      <c r="K287" s="38" t="s">
        <v>143</v>
      </c>
      <c r="L287" s="54">
        <v>1944</v>
      </c>
      <c r="M287" s="54">
        <v>0.9</v>
      </c>
    </row>
    <row r="288" spans="1:13" ht="19" x14ac:dyDescent="0.25">
      <c r="A288" s="38" t="s">
        <v>160</v>
      </c>
      <c r="B288" s="38"/>
      <c r="C288" s="52">
        <v>2160</v>
      </c>
      <c r="D288" s="38"/>
      <c r="E288" s="38" t="s">
        <v>110</v>
      </c>
      <c r="F288" s="38" t="s">
        <v>86</v>
      </c>
      <c r="G288" s="53">
        <v>1188</v>
      </c>
      <c r="H288" s="54">
        <v>28512</v>
      </c>
      <c r="I288" s="54">
        <v>24</v>
      </c>
      <c r="J288" s="38"/>
      <c r="K288" s="38" t="s">
        <v>144</v>
      </c>
      <c r="L288" s="54">
        <v>4138.5600000000004</v>
      </c>
      <c r="M288" s="54">
        <v>1.9160000000000001</v>
      </c>
    </row>
    <row r="289" spans="1:13" ht="19" x14ac:dyDescent="0.25">
      <c r="D289" s="38"/>
      <c r="E289" s="38" t="s">
        <v>111</v>
      </c>
      <c r="F289" s="38" t="s">
        <v>83</v>
      </c>
      <c r="G289" s="53">
        <v>216</v>
      </c>
      <c r="H289" s="54">
        <v>2808</v>
      </c>
      <c r="I289" s="54">
        <v>13</v>
      </c>
      <c r="J289" s="38"/>
      <c r="K289" s="38" t="s">
        <v>145</v>
      </c>
      <c r="L289" s="54">
        <v>313.60000000000002</v>
      </c>
      <c r="M289" s="54">
        <v>0.14518518518518519</v>
      </c>
    </row>
    <row r="290" spans="1:13" ht="19" x14ac:dyDescent="0.25">
      <c r="D290" s="38"/>
      <c r="E290" s="38" t="s">
        <v>160</v>
      </c>
      <c r="F290" s="38"/>
      <c r="G290" s="53">
        <v>2160</v>
      </c>
      <c r="H290" s="54">
        <v>51732</v>
      </c>
      <c r="I290" s="54">
        <v>23.95</v>
      </c>
      <c r="J290" s="38"/>
      <c r="K290" s="38" t="s">
        <v>146</v>
      </c>
      <c r="L290" s="54">
        <v>25</v>
      </c>
      <c r="M290" s="54">
        <v>1.1574074074074073E-2</v>
      </c>
    </row>
    <row r="291" spans="1:13" ht="19" x14ac:dyDescent="0.25">
      <c r="D291" s="38"/>
      <c r="J291" s="38"/>
      <c r="K291" s="38" t="s">
        <v>147</v>
      </c>
      <c r="L291" s="54">
        <v>917.97</v>
      </c>
      <c r="M291" s="54">
        <v>0.42498611111111112</v>
      </c>
    </row>
    <row r="292" spans="1:13" ht="19" x14ac:dyDescent="0.25">
      <c r="D292" s="38"/>
      <c r="J292" s="38"/>
      <c r="K292" s="38" t="s">
        <v>148</v>
      </c>
      <c r="L292" s="54">
        <v>1300</v>
      </c>
      <c r="M292" s="54">
        <v>0.60185185185185186</v>
      </c>
    </row>
    <row r="293" spans="1:13" ht="19" x14ac:dyDescent="0.25">
      <c r="A293" s="38"/>
      <c r="B293" s="38"/>
      <c r="C293" s="38"/>
      <c r="D293" s="38"/>
      <c r="J293" s="38"/>
      <c r="K293" s="38" t="s">
        <v>149</v>
      </c>
      <c r="L293" s="54">
        <v>8836.26</v>
      </c>
      <c r="M293" s="54">
        <v>4.0908611111111108</v>
      </c>
    </row>
    <row r="294" spans="1:13" ht="19" x14ac:dyDescent="0.25">
      <c r="A294" s="38"/>
      <c r="B294" s="38"/>
      <c r="C294" s="38"/>
      <c r="D294" s="38"/>
      <c r="J294" s="38"/>
      <c r="K294" s="38" t="s">
        <v>150</v>
      </c>
      <c r="L294" s="54">
        <v>158</v>
      </c>
      <c r="M294" s="54">
        <v>7.3148148148148143E-2</v>
      </c>
    </row>
    <row r="295" spans="1:13" ht="19" x14ac:dyDescent="0.25">
      <c r="A295" s="38"/>
      <c r="B295" s="38"/>
      <c r="C295" s="38"/>
      <c r="D295" s="38"/>
      <c r="J295" s="38"/>
      <c r="K295" s="38" t="s">
        <v>151</v>
      </c>
      <c r="L295" s="54">
        <v>1512.45</v>
      </c>
      <c r="M295" s="54">
        <v>0.70020833333333332</v>
      </c>
    </row>
    <row r="296" spans="1:13" ht="19" x14ac:dyDescent="0.25">
      <c r="K296" s="38" t="s">
        <v>160</v>
      </c>
      <c r="L296" s="54">
        <v>19145.84</v>
      </c>
      <c r="M296" s="54">
        <v>0.98486831275720166</v>
      </c>
    </row>
    <row r="301" spans="1:13" ht="21" x14ac:dyDescent="0.2">
      <c r="E301" s="48" t="s">
        <v>0</v>
      </c>
      <c r="F301" s="48" t="str">
        <f>B307</f>
        <v>24V9869210</v>
      </c>
    </row>
    <row r="302" spans="1:13" ht="29" x14ac:dyDescent="0.35">
      <c r="E302" s="44" t="s">
        <v>173</v>
      </c>
      <c r="F302" s="45">
        <f>GETPIVOTDATA("Sale Amount",E309:I316)</f>
        <v>26815.440000000002</v>
      </c>
    </row>
    <row r="303" spans="1:13" ht="29" x14ac:dyDescent="0.35">
      <c r="E303" s="44" t="s">
        <v>176</v>
      </c>
      <c r="F303" s="45">
        <f>GETPIVOTDATA("Total_Deduction_Amount",K309:M319)</f>
        <v>17152.52</v>
      </c>
    </row>
    <row r="304" spans="1:13" ht="29" x14ac:dyDescent="0.35">
      <c r="E304" s="44" t="s">
        <v>177</v>
      </c>
      <c r="F304" s="47">
        <f>+F302-F303</f>
        <v>9662.9200000000019</v>
      </c>
    </row>
    <row r="306" spans="1:13" ht="24" x14ac:dyDescent="0.3">
      <c r="A306" s="42" t="s">
        <v>175</v>
      </c>
      <c r="B306" s="42"/>
      <c r="C306" s="42"/>
      <c r="E306" s="41" t="s">
        <v>173</v>
      </c>
      <c r="F306" s="41"/>
      <c r="G306" s="41"/>
      <c r="H306" s="41"/>
      <c r="K306" s="43" t="s">
        <v>174</v>
      </c>
      <c r="L306" s="43"/>
      <c r="M306" s="43"/>
    </row>
    <row r="307" spans="1:13" ht="19" x14ac:dyDescent="0.25">
      <c r="A307" s="49" t="s">
        <v>0</v>
      </c>
      <c r="B307" s="38" t="s">
        <v>34</v>
      </c>
      <c r="C307" s="38"/>
      <c r="D307" s="38"/>
      <c r="E307" s="49" t="s">
        <v>0</v>
      </c>
      <c r="F307" s="38" t="s">
        <v>34</v>
      </c>
      <c r="G307" s="38"/>
      <c r="H307" s="38"/>
      <c r="I307" s="38"/>
      <c r="J307" s="38"/>
      <c r="K307" s="49" t="s">
        <v>0</v>
      </c>
      <c r="L307" s="38" t="s">
        <v>34</v>
      </c>
      <c r="M307" s="38"/>
    </row>
    <row r="308" spans="1:13" ht="19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spans="1:13" ht="60" x14ac:dyDescent="0.2">
      <c r="A309" s="50" t="s">
        <v>3</v>
      </c>
      <c r="B309" s="50" t="s">
        <v>4</v>
      </c>
      <c r="C309" s="51" t="s">
        <v>161</v>
      </c>
      <c r="D309" s="51"/>
      <c r="E309" s="50" t="s">
        <v>36</v>
      </c>
      <c r="F309" s="50" t="s">
        <v>35</v>
      </c>
      <c r="G309" s="51" t="s">
        <v>162</v>
      </c>
      <c r="H309" s="51" t="s">
        <v>167</v>
      </c>
      <c r="I309" s="51" t="s">
        <v>168</v>
      </c>
      <c r="J309" s="51"/>
      <c r="K309" s="50" t="s">
        <v>138</v>
      </c>
      <c r="L309" s="51" t="s">
        <v>171</v>
      </c>
      <c r="M309" s="51" t="s">
        <v>172</v>
      </c>
    </row>
    <row r="310" spans="1:13" ht="19" x14ac:dyDescent="0.25">
      <c r="A310" s="38" t="s">
        <v>14</v>
      </c>
      <c r="B310" s="38" t="s">
        <v>8</v>
      </c>
      <c r="C310" s="52">
        <v>540</v>
      </c>
      <c r="D310" s="38"/>
      <c r="E310" s="38" t="s">
        <v>7</v>
      </c>
      <c r="F310" s="38" t="s">
        <v>93</v>
      </c>
      <c r="G310" s="53">
        <v>216</v>
      </c>
      <c r="H310" s="54">
        <v>4320</v>
      </c>
      <c r="I310" s="54">
        <v>20</v>
      </c>
      <c r="J310" s="38"/>
      <c r="K310" s="38" t="s">
        <v>143</v>
      </c>
      <c r="L310" s="54">
        <v>1944</v>
      </c>
      <c r="M310" s="54">
        <v>0.9</v>
      </c>
    </row>
    <row r="311" spans="1:13" ht="19" x14ac:dyDescent="0.25">
      <c r="A311" s="38"/>
      <c r="B311" s="38" t="s">
        <v>9</v>
      </c>
      <c r="C311" s="52">
        <v>1620</v>
      </c>
      <c r="D311" s="38"/>
      <c r="E311" s="38"/>
      <c r="F311" s="38" t="s">
        <v>106</v>
      </c>
      <c r="G311" s="53">
        <v>432</v>
      </c>
      <c r="H311" s="54">
        <v>8640</v>
      </c>
      <c r="I311" s="54">
        <v>20</v>
      </c>
      <c r="J311" s="38"/>
      <c r="K311" s="38" t="s">
        <v>144</v>
      </c>
      <c r="L311" s="54">
        <v>2145.2399999999998</v>
      </c>
      <c r="M311" s="54">
        <v>0.99316666666666653</v>
      </c>
    </row>
    <row r="312" spans="1:13" ht="19" x14ac:dyDescent="0.25">
      <c r="A312" s="38" t="s">
        <v>160</v>
      </c>
      <c r="B312" s="38"/>
      <c r="C312" s="52">
        <v>2160</v>
      </c>
      <c r="D312" s="38"/>
      <c r="E312" s="38" t="s">
        <v>71</v>
      </c>
      <c r="F312" s="38" t="s">
        <v>70</v>
      </c>
      <c r="G312" s="53">
        <v>108</v>
      </c>
      <c r="H312" s="54">
        <v>2623.44</v>
      </c>
      <c r="I312" s="54">
        <v>24.29111111111111</v>
      </c>
      <c r="J312" s="38"/>
      <c r="K312" s="38" t="s">
        <v>145</v>
      </c>
      <c r="L312" s="54">
        <v>313.60000000000002</v>
      </c>
      <c r="M312" s="54">
        <v>0.14518518518518519</v>
      </c>
    </row>
    <row r="313" spans="1:13" ht="19" x14ac:dyDescent="0.25">
      <c r="D313" s="38"/>
      <c r="E313" s="38" t="s">
        <v>51</v>
      </c>
      <c r="F313" s="38" t="s">
        <v>112</v>
      </c>
      <c r="G313" s="53">
        <v>648</v>
      </c>
      <c r="H313" s="54">
        <v>3888</v>
      </c>
      <c r="I313" s="54">
        <v>6</v>
      </c>
      <c r="J313" s="38"/>
      <c r="K313" s="38" t="s">
        <v>146</v>
      </c>
      <c r="L313" s="54">
        <v>25</v>
      </c>
      <c r="M313" s="54">
        <v>1.1574074074074073E-2</v>
      </c>
    </row>
    <row r="314" spans="1:13" ht="19" x14ac:dyDescent="0.25">
      <c r="D314" s="38"/>
      <c r="E314" s="38" t="s">
        <v>113</v>
      </c>
      <c r="F314" s="38" t="s">
        <v>54</v>
      </c>
      <c r="G314" s="53">
        <v>108</v>
      </c>
      <c r="H314" s="54">
        <v>2160</v>
      </c>
      <c r="I314" s="54">
        <v>20</v>
      </c>
      <c r="J314" s="38"/>
      <c r="K314" s="38" t="s">
        <v>147</v>
      </c>
      <c r="L314" s="54">
        <v>917.97</v>
      </c>
      <c r="M314" s="54">
        <v>0.42498611111111112</v>
      </c>
    </row>
    <row r="315" spans="1:13" ht="19" x14ac:dyDescent="0.25">
      <c r="D315" s="38"/>
      <c r="E315" s="38" t="s">
        <v>21</v>
      </c>
      <c r="F315" s="38" t="s">
        <v>54</v>
      </c>
      <c r="G315" s="53">
        <v>648</v>
      </c>
      <c r="H315" s="54">
        <v>5184</v>
      </c>
      <c r="I315" s="54">
        <v>8</v>
      </c>
      <c r="J315" s="38"/>
      <c r="K315" s="38" t="s">
        <v>148</v>
      </c>
      <c r="L315" s="54">
        <v>1300</v>
      </c>
      <c r="M315" s="54">
        <v>0.60185185185185186</v>
      </c>
    </row>
    <row r="316" spans="1:13" ht="19" x14ac:dyDescent="0.25">
      <c r="A316" s="38"/>
      <c r="B316" s="38"/>
      <c r="C316" s="38"/>
      <c r="D316" s="38"/>
      <c r="E316" s="38" t="s">
        <v>160</v>
      </c>
      <c r="F316" s="38"/>
      <c r="G316" s="53">
        <v>2160</v>
      </c>
      <c r="H316" s="54">
        <v>26815.440000000002</v>
      </c>
      <c r="I316" s="54">
        <v>12.414555555555557</v>
      </c>
      <c r="J316" s="38"/>
      <c r="K316" s="38" t="s">
        <v>149</v>
      </c>
      <c r="L316" s="54">
        <v>8836.26</v>
      </c>
      <c r="M316" s="54">
        <v>4.0908611111111108</v>
      </c>
    </row>
    <row r="317" spans="1:13" ht="19" x14ac:dyDescent="0.25">
      <c r="A317" s="38"/>
      <c r="B317" s="38"/>
      <c r="C317" s="38"/>
      <c r="D317" s="38"/>
      <c r="J317" s="38"/>
      <c r="K317" s="38" t="s">
        <v>150</v>
      </c>
      <c r="L317" s="54">
        <v>158</v>
      </c>
      <c r="M317" s="54">
        <v>7.3148148148148143E-2</v>
      </c>
    </row>
    <row r="318" spans="1:13" ht="19" x14ac:dyDescent="0.25">
      <c r="A318" s="38"/>
      <c r="B318" s="38"/>
      <c r="C318" s="38"/>
      <c r="D318" s="38"/>
      <c r="J318" s="38"/>
      <c r="K318" s="38" t="s">
        <v>151</v>
      </c>
      <c r="L318" s="54">
        <v>1512.45</v>
      </c>
      <c r="M318" s="54">
        <v>0.70020833333333332</v>
      </c>
    </row>
    <row r="319" spans="1:13" ht="19" x14ac:dyDescent="0.25">
      <c r="K319" s="38" t="s">
        <v>160</v>
      </c>
      <c r="L319" s="54">
        <v>17152.52</v>
      </c>
      <c r="M319" s="54">
        <v>0.88233127572016468</v>
      </c>
    </row>
  </sheetData>
  <mergeCells count="29">
    <mergeCell ref="A261:C261"/>
    <mergeCell ref="E261:H261"/>
    <mergeCell ref="A283:C283"/>
    <mergeCell ref="E283:H283"/>
    <mergeCell ref="A306:C306"/>
    <mergeCell ref="E306:H306"/>
    <mergeCell ref="A190:C190"/>
    <mergeCell ref="E190:H190"/>
    <mergeCell ref="A214:C214"/>
    <mergeCell ref="E214:H214"/>
    <mergeCell ref="A237:C237"/>
    <mergeCell ref="E237:H237"/>
    <mergeCell ref="A123:C123"/>
    <mergeCell ref="E123:H123"/>
    <mergeCell ref="A144:C144"/>
    <mergeCell ref="E144:H144"/>
    <mergeCell ref="A167:C167"/>
    <mergeCell ref="E167:H167"/>
    <mergeCell ref="A53:C53"/>
    <mergeCell ref="E53:H53"/>
    <mergeCell ref="A77:C77"/>
    <mergeCell ref="E77:H77"/>
    <mergeCell ref="A102:C102"/>
    <mergeCell ref="E102:H102"/>
    <mergeCell ref="A8:B8"/>
    <mergeCell ref="A7:C7"/>
    <mergeCell ref="E7:H7"/>
    <mergeCell ref="A30:C30"/>
    <mergeCell ref="E30:H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EA70-2AD3-D542-B6BF-9B9B1888EAC1}">
  <dimension ref="A3:D38"/>
  <sheetViews>
    <sheetView workbookViewId="0">
      <selection activeCell="C32" sqref="C32"/>
    </sheetView>
    <sheetView workbookViewId="1"/>
  </sheetViews>
  <sheetFormatPr baseColWidth="10" defaultRowHeight="15" x14ac:dyDescent="0.2"/>
  <cols>
    <col min="1" max="1" width="15.83203125" bestFit="1" customWidth="1"/>
    <col min="2" max="2" width="18" bestFit="1" customWidth="1"/>
    <col min="3" max="3" width="18.5" bestFit="1" customWidth="1"/>
    <col min="4" max="4" width="19" bestFit="1" customWidth="1"/>
    <col min="5" max="5" width="18.5" bestFit="1" customWidth="1"/>
    <col min="6" max="6" width="19" bestFit="1" customWidth="1"/>
  </cols>
  <sheetData>
    <row r="3" spans="1:4" x14ac:dyDescent="0.2">
      <c r="A3" s="8" t="s">
        <v>159</v>
      </c>
      <c r="B3" t="s">
        <v>167</v>
      </c>
      <c r="C3" t="s">
        <v>162</v>
      </c>
      <c r="D3" t="s">
        <v>178</v>
      </c>
    </row>
    <row r="4" spans="1:4" x14ac:dyDescent="0.2">
      <c r="A4" s="9" t="s">
        <v>66</v>
      </c>
      <c r="B4" s="2"/>
      <c r="C4" s="3"/>
      <c r="D4" s="2"/>
    </row>
    <row r="5" spans="1:4" x14ac:dyDescent="0.2">
      <c r="A5" s="10" t="s">
        <v>8</v>
      </c>
      <c r="B5" s="2"/>
      <c r="C5" s="3"/>
      <c r="D5" s="2"/>
    </row>
    <row r="6" spans="1:4" x14ac:dyDescent="0.2">
      <c r="A6" s="37" t="s">
        <v>11</v>
      </c>
      <c r="B6" s="2">
        <v>34740</v>
      </c>
      <c r="C6" s="3">
        <v>1221</v>
      </c>
      <c r="D6" s="2">
        <v>28.452088452088454</v>
      </c>
    </row>
    <row r="7" spans="1:4" x14ac:dyDescent="0.2">
      <c r="A7" s="9" t="s">
        <v>47</v>
      </c>
      <c r="B7" s="2"/>
      <c r="C7" s="3"/>
      <c r="D7" s="2"/>
    </row>
    <row r="8" spans="1:4" x14ac:dyDescent="0.2">
      <c r="A8" s="10" t="s">
        <v>33</v>
      </c>
      <c r="B8" s="2"/>
      <c r="C8" s="3"/>
      <c r="D8" s="2"/>
    </row>
    <row r="9" spans="1:4" x14ac:dyDescent="0.2">
      <c r="A9" s="37" t="s">
        <v>32</v>
      </c>
      <c r="B9" s="2">
        <v>51732</v>
      </c>
      <c r="C9" s="3">
        <v>2160</v>
      </c>
      <c r="D9" s="2">
        <v>23.95</v>
      </c>
    </row>
    <row r="10" spans="1:4" x14ac:dyDescent="0.2">
      <c r="A10" s="10" t="s">
        <v>23</v>
      </c>
      <c r="B10" s="2"/>
      <c r="C10" s="3"/>
      <c r="D10" s="2"/>
    </row>
    <row r="11" spans="1:4" x14ac:dyDescent="0.2">
      <c r="A11" s="37" t="s">
        <v>31</v>
      </c>
      <c r="B11" s="2">
        <v>14904</v>
      </c>
      <c r="C11" s="3">
        <v>756</v>
      </c>
      <c r="D11" s="2">
        <v>19.714285714285715</v>
      </c>
    </row>
    <row r="12" spans="1:4" x14ac:dyDescent="0.2">
      <c r="A12" s="37" t="s">
        <v>22</v>
      </c>
      <c r="B12" s="2">
        <v>3792</v>
      </c>
      <c r="C12" s="3">
        <v>204</v>
      </c>
      <c r="D12" s="2">
        <v>18.588235294117649</v>
      </c>
    </row>
    <row r="13" spans="1:4" x14ac:dyDescent="0.2">
      <c r="A13" s="10" t="s">
        <v>8</v>
      </c>
      <c r="B13" s="2"/>
      <c r="C13" s="3"/>
      <c r="D13" s="2"/>
    </row>
    <row r="14" spans="1:4" x14ac:dyDescent="0.2">
      <c r="A14" s="37" t="s">
        <v>22</v>
      </c>
      <c r="B14" s="2">
        <v>8832</v>
      </c>
      <c r="C14" s="3">
        <v>384</v>
      </c>
      <c r="D14" s="2">
        <v>23</v>
      </c>
    </row>
    <row r="15" spans="1:4" x14ac:dyDescent="0.2">
      <c r="A15" s="37" t="s">
        <v>15</v>
      </c>
      <c r="B15" s="2">
        <v>23149.200000000001</v>
      </c>
      <c r="C15" s="3">
        <v>1101</v>
      </c>
      <c r="D15" s="2">
        <v>21.025613079019074</v>
      </c>
    </row>
    <row r="16" spans="1:4" x14ac:dyDescent="0.2">
      <c r="A16" s="37" t="s">
        <v>5</v>
      </c>
      <c r="B16" s="2">
        <v>1920</v>
      </c>
      <c r="C16" s="3">
        <v>96</v>
      </c>
      <c r="D16" s="2">
        <v>20</v>
      </c>
    </row>
    <row r="17" spans="1:4" x14ac:dyDescent="0.2">
      <c r="A17" s="37" t="s">
        <v>19</v>
      </c>
      <c r="B17" s="2">
        <v>41040</v>
      </c>
      <c r="C17" s="3">
        <v>2160</v>
      </c>
      <c r="D17" s="2">
        <v>19</v>
      </c>
    </row>
    <row r="18" spans="1:4" x14ac:dyDescent="0.2">
      <c r="A18" s="37" t="s">
        <v>30</v>
      </c>
      <c r="B18" s="2">
        <v>40549.199999999997</v>
      </c>
      <c r="C18" s="3">
        <v>2158</v>
      </c>
      <c r="D18" s="2">
        <v>18.790176088971268</v>
      </c>
    </row>
    <row r="19" spans="1:4" x14ac:dyDescent="0.2">
      <c r="A19" s="37" t="s">
        <v>31</v>
      </c>
      <c r="B19" s="2">
        <v>9720</v>
      </c>
      <c r="C19" s="3">
        <v>540</v>
      </c>
      <c r="D19" s="2">
        <v>18</v>
      </c>
    </row>
    <row r="20" spans="1:4" x14ac:dyDescent="0.2">
      <c r="A20" s="37" t="s">
        <v>34</v>
      </c>
      <c r="B20" s="2">
        <v>5616</v>
      </c>
      <c r="C20" s="3">
        <v>540</v>
      </c>
      <c r="D20" s="2">
        <v>10.4</v>
      </c>
    </row>
    <row r="21" spans="1:4" x14ac:dyDescent="0.2">
      <c r="A21" s="10" t="s">
        <v>9</v>
      </c>
      <c r="B21" s="2"/>
      <c r="C21" s="3"/>
      <c r="D21" s="2"/>
    </row>
    <row r="22" spans="1:4" x14ac:dyDescent="0.2">
      <c r="A22" s="37" t="s">
        <v>17</v>
      </c>
      <c r="B22" s="2">
        <v>48999.61</v>
      </c>
      <c r="C22" s="3">
        <v>2108</v>
      </c>
      <c r="D22" s="2">
        <v>23.24459677419355</v>
      </c>
    </row>
    <row r="23" spans="1:4" x14ac:dyDescent="0.2">
      <c r="A23" s="37" t="s">
        <v>31</v>
      </c>
      <c r="B23" s="2">
        <v>14784</v>
      </c>
      <c r="C23" s="3">
        <v>672</v>
      </c>
      <c r="D23" s="2">
        <v>22</v>
      </c>
    </row>
    <row r="24" spans="1:4" x14ac:dyDescent="0.2">
      <c r="A24" s="37" t="s">
        <v>13</v>
      </c>
      <c r="B24" s="2">
        <v>32242.7</v>
      </c>
      <c r="C24" s="3">
        <v>1632</v>
      </c>
      <c r="D24" s="2">
        <v>19.756556372549021</v>
      </c>
    </row>
    <row r="25" spans="1:4" x14ac:dyDescent="0.2">
      <c r="A25" s="37" t="s">
        <v>34</v>
      </c>
      <c r="B25" s="2">
        <v>21199.439999999999</v>
      </c>
      <c r="C25" s="3">
        <v>1620</v>
      </c>
      <c r="D25" s="2">
        <v>13.086074074074073</v>
      </c>
    </row>
    <row r="26" spans="1:4" x14ac:dyDescent="0.2">
      <c r="A26" s="37" t="s">
        <v>5</v>
      </c>
      <c r="B26" s="2">
        <v>19736</v>
      </c>
      <c r="C26" s="3">
        <v>1673</v>
      </c>
      <c r="D26" s="2">
        <v>11.796772265391512</v>
      </c>
    </row>
    <row r="27" spans="1:4" x14ac:dyDescent="0.2">
      <c r="A27" s="10" t="s">
        <v>10</v>
      </c>
      <c r="B27" s="2"/>
      <c r="C27" s="3"/>
      <c r="D27" s="2"/>
    </row>
    <row r="28" spans="1:4" x14ac:dyDescent="0.2">
      <c r="A28" s="37" t="s">
        <v>24</v>
      </c>
      <c r="B28" s="2">
        <v>1800</v>
      </c>
      <c r="C28" s="3">
        <v>570</v>
      </c>
      <c r="D28" s="2">
        <v>3.1578947368421053</v>
      </c>
    </row>
    <row r="29" spans="1:4" x14ac:dyDescent="0.2">
      <c r="A29" s="37" t="s">
        <v>20</v>
      </c>
      <c r="B29" s="2">
        <v>4696.5600000000004</v>
      </c>
      <c r="C29" s="3">
        <v>1806</v>
      </c>
      <c r="D29" s="2">
        <v>2.6005315614617941</v>
      </c>
    </row>
    <row r="30" spans="1:4" x14ac:dyDescent="0.2">
      <c r="A30" s="37" t="s">
        <v>5</v>
      </c>
      <c r="B30" s="2">
        <v>1494.24</v>
      </c>
      <c r="C30" s="3">
        <v>1920</v>
      </c>
      <c r="D30" s="2">
        <v>0.77825</v>
      </c>
    </row>
    <row r="31" spans="1:4" x14ac:dyDescent="0.2">
      <c r="A31" s="37" t="s">
        <v>31</v>
      </c>
      <c r="B31" s="2">
        <v>-65.91</v>
      </c>
      <c r="C31" s="3">
        <v>96</v>
      </c>
      <c r="D31" s="2">
        <v>-0.68656249999999996</v>
      </c>
    </row>
    <row r="32" spans="1:4" x14ac:dyDescent="0.2">
      <c r="A32" s="37" t="s">
        <v>15</v>
      </c>
      <c r="B32" s="2">
        <v>-131.91</v>
      </c>
      <c r="C32" s="3">
        <v>189</v>
      </c>
      <c r="D32" s="2">
        <v>-0.69793650793650797</v>
      </c>
    </row>
    <row r="33" spans="1:4" x14ac:dyDescent="0.2">
      <c r="A33" s="37" t="s">
        <v>22</v>
      </c>
      <c r="B33" s="2">
        <v>-879.03</v>
      </c>
      <c r="C33" s="3">
        <v>1248</v>
      </c>
      <c r="D33" s="2">
        <v>-0.70435096153846155</v>
      </c>
    </row>
    <row r="34" spans="1:4" x14ac:dyDescent="0.2">
      <c r="A34" s="10" t="s">
        <v>29</v>
      </c>
      <c r="B34" s="2"/>
      <c r="C34" s="3"/>
      <c r="D34" s="2"/>
    </row>
    <row r="35" spans="1:4" x14ac:dyDescent="0.2">
      <c r="A35" s="37" t="s">
        <v>26</v>
      </c>
      <c r="B35" s="2">
        <v>1339</v>
      </c>
      <c r="C35" s="3">
        <v>1339</v>
      </c>
      <c r="D35" s="2">
        <v>1</v>
      </c>
    </row>
    <row r="36" spans="1:4" x14ac:dyDescent="0.2">
      <c r="A36" s="10" t="s">
        <v>28</v>
      </c>
      <c r="B36" s="2"/>
      <c r="C36" s="3"/>
      <c r="D36" s="2"/>
    </row>
    <row r="37" spans="1:4" x14ac:dyDescent="0.2">
      <c r="A37" s="37" t="s">
        <v>26</v>
      </c>
      <c r="B37" s="2">
        <v>93.490000000000009</v>
      </c>
      <c r="C37" s="3">
        <v>182</v>
      </c>
      <c r="D37" s="2">
        <v>0.51368131868131872</v>
      </c>
    </row>
    <row r="38" spans="1:4" x14ac:dyDescent="0.2">
      <c r="A38" s="9" t="s">
        <v>160</v>
      </c>
      <c r="B38" s="2">
        <v>381302.59</v>
      </c>
      <c r="C38" s="3">
        <v>26375</v>
      </c>
      <c r="D38" s="2">
        <v>14.45697023696683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5224-15CE-9247-9DCB-5DC1B6FB7C58}">
  <dimension ref="A2:F160"/>
  <sheetViews>
    <sheetView topLeftCell="A18" workbookViewId="0">
      <selection activeCell="F87" sqref="F87"/>
    </sheetView>
    <sheetView workbookViewId="1"/>
  </sheetViews>
  <sheetFormatPr baseColWidth="10" defaultRowHeight="15" x14ac:dyDescent="0.2"/>
  <cols>
    <col min="1" max="1" width="24.83203125" bestFit="1" customWidth="1"/>
    <col min="2" max="2" width="28.5" style="21" bestFit="1" customWidth="1"/>
    <col min="3" max="3" width="21.5" style="21" bestFit="1" customWidth="1"/>
    <col min="4" max="4" width="10.6640625" style="21" bestFit="1" customWidth="1"/>
    <col min="5" max="5" width="7.33203125" customWidth="1"/>
    <col min="6" max="6" width="19.83203125" style="21" bestFit="1" customWidth="1"/>
  </cols>
  <sheetData>
    <row r="2" spans="1:6" x14ac:dyDescent="0.2">
      <c r="F2" s="21" t="s">
        <v>197</v>
      </c>
    </row>
    <row r="3" spans="1:6" x14ac:dyDescent="0.2">
      <c r="A3" s="8" t="s">
        <v>159</v>
      </c>
      <c r="B3" s="21" t="s">
        <v>171</v>
      </c>
      <c r="C3" s="21" t="s">
        <v>170</v>
      </c>
      <c r="D3" s="21" t="s">
        <v>195</v>
      </c>
      <c r="F3" s="58" t="s">
        <v>196</v>
      </c>
    </row>
    <row r="4" spans="1:6" x14ac:dyDescent="0.2">
      <c r="A4" s="9" t="s">
        <v>149</v>
      </c>
      <c r="B4" s="55"/>
      <c r="C4" s="56"/>
      <c r="D4" s="55"/>
    </row>
    <row r="5" spans="1:6" x14ac:dyDescent="0.2">
      <c r="A5" s="10" t="s">
        <v>5</v>
      </c>
      <c r="B5" s="55">
        <v>19351.68</v>
      </c>
      <c r="C5" s="56">
        <v>3689</v>
      </c>
      <c r="D5" s="55">
        <v>5.2457793439956628</v>
      </c>
      <c r="F5" s="57">
        <f>+IF(C5*($D$19-D5)&lt;0,C5*($D$19-D5),0)</f>
        <v>-2065.5213059293055</v>
      </c>
    </row>
    <row r="6" spans="1:6" x14ac:dyDescent="0.2">
      <c r="A6" s="10" t="s">
        <v>11</v>
      </c>
      <c r="B6" s="55">
        <v>8996</v>
      </c>
      <c r="C6" s="56">
        <v>1600</v>
      </c>
      <c r="D6" s="55">
        <v>5.6224999999999996</v>
      </c>
      <c r="F6" s="57">
        <f t="shared" ref="F6:F18" si="0">+IF(C6*($D$19-D6)&lt;0,C6*($D$19-D6),0)</f>
        <v>-1498.6148250167757</v>
      </c>
    </row>
    <row r="7" spans="1:6" x14ac:dyDescent="0.2">
      <c r="A7" s="10" t="s">
        <v>13</v>
      </c>
      <c r="B7" s="55">
        <v>9225.23</v>
      </c>
      <c r="C7" s="56">
        <v>1728</v>
      </c>
      <c r="D7" s="55">
        <v>5.3386747685185183</v>
      </c>
      <c r="F7" s="57">
        <f t="shared" si="0"/>
        <v>-1128.0540110181182</v>
      </c>
    </row>
    <row r="8" spans="1:6" x14ac:dyDescent="0.2">
      <c r="A8" s="10" t="s">
        <v>15</v>
      </c>
      <c r="B8" s="55">
        <v>6901.5700000000006</v>
      </c>
      <c r="C8" s="56">
        <v>1300</v>
      </c>
      <c r="D8" s="55">
        <v>5.3089000000000004</v>
      </c>
      <c r="F8" s="57">
        <f t="shared" si="0"/>
        <v>-809.94454532613145</v>
      </c>
    </row>
    <row r="9" spans="1:6" x14ac:dyDescent="0.2">
      <c r="A9" s="10" t="s">
        <v>17</v>
      </c>
      <c r="B9" s="55">
        <v>9998.5400000000009</v>
      </c>
      <c r="C9" s="56">
        <v>2108</v>
      </c>
      <c r="D9" s="55">
        <v>4.7431404174573055</v>
      </c>
      <c r="F9" s="57">
        <f t="shared" si="0"/>
        <v>-120.73503195960305</v>
      </c>
    </row>
    <row r="10" spans="1:6" x14ac:dyDescent="0.2">
      <c r="A10" s="10" t="s">
        <v>19</v>
      </c>
      <c r="B10" s="55">
        <v>10002.06</v>
      </c>
      <c r="C10" s="56">
        <v>2160</v>
      </c>
      <c r="D10" s="55">
        <v>4.6305833333333331</v>
      </c>
      <c r="F10" s="57">
        <f t="shared" si="0"/>
        <v>0</v>
      </c>
    </row>
    <row r="11" spans="1:6" x14ac:dyDescent="0.2">
      <c r="A11" s="10" t="s">
        <v>20</v>
      </c>
      <c r="B11" s="55">
        <v>9059.0499999999993</v>
      </c>
      <c r="C11" s="56">
        <v>1920</v>
      </c>
      <c r="D11" s="55">
        <v>4.7182552083333329</v>
      </c>
      <c r="F11" s="57">
        <f t="shared" si="0"/>
        <v>-62.187790020130933</v>
      </c>
    </row>
    <row r="12" spans="1:6" x14ac:dyDescent="0.2">
      <c r="A12" s="10" t="s">
        <v>22</v>
      </c>
      <c r="B12" s="55">
        <v>9059.86</v>
      </c>
      <c r="C12" s="56">
        <v>1932</v>
      </c>
      <c r="D12" s="55">
        <v>4.6893685300207046</v>
      </c>
      <c r="F12" s="57">
        <f t="shared" si="0"/>
        <v>-6.7674012077589616</v>
      </c>
    </row>
    <row r="13" spans="1:6" x14ac:dyDescent="0.2">
      <c r="A13" s="10" t="s">
        <v>24</v>
      </c>
      <c r="B13" s="55">
        <v>5916.56</v>
      </c>
      <c r="C13" s="56">
        <v>1152</v>
      </c>
      <c r="D13" s="55">
        <v>5.1359027777777779</v>
      </c>
      <c r="F13" s="57">
        <f t="shared" si="0"/>
        <v>-518.44267401207924</v>
      </c>
    </row>
    <row r="14" spans="1:6" x14ac:dyDescent="0.2">
      <c r="A14" s="10" t="s">
        <v>26</v>
      </c>
      <c r="B14" s="55">
        <v>8840.57</v>
      </c>
      <c r="C14" s="56">
        <v>2184</v>
      </c>
      <c r="D14" s="55">
        <v>4.0478800366300369</v>
      </c>
      <c r="F14" s="57">
        <f t="shared" si="0"/>
        <v>0</v>
      </c>
    </row>
    <row r="15" spans="1:6" x14ac:dyDescent="0.2">
      <c r="A15" s="10" t="s">
        <v>30</v>
      </c>
      <c r="B15" s="55">
        <v>8836.26</v>
      </c>
      <c r="C15" s="56">
        <v>2160</v>
      </c>
      <c r="D15" s="55">
        <v>4.0908611111111108</v>
      </c>
      <c r="F15" s="57">
        <f t="shared" si="0"/>
        <v>0</v>
      </c>
    </row>
    <row r="16" spans="1:6" x14ac:dyDescent="0.2">
      <c r="A16" s="10" t="s">
        <v>31</v>
      </c>
      <c r="B16" s="55">
        <v>8829.76</v>
      </c>
      <c r="C16" s="56">
        <v>2064</v>
      </c>
      <c r="D16" s="55">
        <v>4.2779844961240308</v>
      </c>
      <c r="F16" s="57">
        <f t="shared" si="0"/>
        <v>0</v>
      </c>
    </row>
    <row r="17" spans="1:6" x14ac:dyDescent="0.2">
      <c r="A17" s="10" t="s">
        <v>32</v>
      </c>
      <c r="B17" s="55">
        <v>8836.26</v>
      </c>
      <c r="C17" s="56">
        <v>2160</v>
      </c>
      <c r="D17" s="55">
        <v>4.0908611111111108</v>
      </c>
      <c r="F17" s="57">
        <f t="shared" si="0"/>
        <v>0</v>
      </c>
    </row>
    <row r="18" spans="1:6" x14ac:dyDescent="0.2">
      <c r="A18" s="10" t="s">
        <v>34</v>
      </c>
      <c r="B18" s="55">
        <v>8836.26</v>
      </c>
      <c r="C18" s="56">
        <v>2160</v>
      </c>
      <c r="D18" s="55">
        <v>4.0908611111111108</v>
      </c>
      <c r="F18" s="57">
        <f t="shared" si="0"/>
        <v>0</v>
      </c>
    </row>
    <row r="19" spans="1:6" x14ac:dyDescent="0.2">
      <c r="A19" s="9" t="s">
        <v>190</v>
      </c>
      <c r="B19" s="55">
        <v>132689.65999999997</v>
      </c>
      <c r="C19" s="56">
        <v>28317</v>
      </c>
      <c r="D19" s="55">
        <v>4.6858657343645147</v>
      </c>
      <c r="F19" s="60">
        <f>SUM(F5:F18)</f>
        <v>-6210.2675844899031</v>
      </c>
    </row>
    <row r="20" spans="1:6" x14ac:dyDescent="0.2">
      <c r="A20" s="9" t="s">
        <v>144</v>
      </c>
      <c r="B20" s="55"/>
      <c r="C20" s="56"/>
      <c r="D20" s="55"/>
    </row>
    <row r="21" spans="1:6" x14ac:dyDescent="0.2">
      <c r="A21" s="10" t="s">
        <v>5</v>
      </c>
      <c r="B21" s="55">
        <v>1905.28</v>
      </c>
      <c r="C21" s="56">
        <v>3689</v>
      </c>
      <c r="D21" s="55">
        <v>0.51647600975874219</v>
      </c>
      <c r="F21" s="59">
        <f>+IF(C21*($D$35-D21)&lt;0,C21*($D$35-D21),0)</f>
        <v>0</v>
      </c>
    </row>
    <row r="22" spans="1:6" x14ac:dyDescent="0.2">
      <c r="A22" s="10" t="s">
        <v>11</v>
      </c>
      <c r="B22" s="55">
        <v>2779.2</v>
      </c>
      <c r="C22" s="56">
        <v>1600</v>
      </c>
      <c r="D22" s="55">
        <v>1.7369999999999999</v>
      </c>
      <c r="F22" s="59">
        <f t="shared" ref="F22:F34" si="1">+IF(C22*($D$35-D22)&lt;0,C22*($D$35-D22),0)</f>
        <v>-1043.3296747536815</v>
      </c>
    </row>
    <row r="23" spans="1:6" x14ac:dyDescent="0.2">
      <c r="A23" s="10" t="s">
        <v>13</v>
      </c>
      <c r="B23" s="55">
        <v>2579.46</v>
      </c>
      <c r="C23" s="56">
        <v>1728</v>
      </c>
      <c r="D23" s="55">
        <v>1.4927430555555556</v>
      </c>
      <c r="F23" s="59">
        <f t="shared" si="1"/>
        <v>-704.72004873397634</v>
      </c>
    </row>
    <row r="24" spans="1:6" x14ac:dyDescent="0.2">
      <c r="A24" s="10" t="s">
        <v>15</v>
      </c>
      <c r="B24" s="55">
        <v>1851.95</v>
      </c>
      <c r="C24" s="56">
        <v>1300</v>
      </c>
      <c r="D24" s="55">
        <v>1.4245769230769232</v>
      </c>
      <c r="F24" s="59">
        <f t="shared" si="1"/>
        <v>-441.55536073736653</v>
      </c>
    </row>
    <row r="25" spans="1:6" x14ac:dyDescent="0.2">
      <c r="A25" s="10" t="s">
        <v>17</v>
      </c>
      <c r="B25" s="55">
        <v>3920</v>
      </c>
      <c r="C25" s="56">
        <v>2108</v>
      </c>
      <c r="D25" s="55">
        <v>1.8595825426944972</v>
      </c>
      <c r="F25" s="59">
        <f t="shared" si="1"/>
        <v>-1632.9908464879757</v>
      </c>
    </row>
    <row r="26" spans="1:6" x14ac:dyDescent="0.2">
      <c r="A26" s="10" t="s">
        <v>19</v>
      </c>
      <c r="B26" s="55">
        <v>3283.2</v>
      </c>
      <c r="C26" s="56">
        <v>2160</v>
      </c>
      <c r="D26" s="55">
        <v>1.52</v>
      </c>
      <c r="F26" s="59">
        <f t="shared" si="1"/>
        <v>-939.77506091747034</v>
      </c>
    </row>
    <row r="27" spans="1:6" x14ac:dyDescent="0.2">
      <c r="A27" s="10" t="s">
        <v>20</v>
      </c>
      <c r="B27" s="55">
        <v>453.66</v>
      </c>
      <c r="C27" s="56">
        <v>1920</v>
      </c>
      <c r="D27" s="55">
        <v>0.23628125000000003</v>
      </c>
      <c r="F27" s="59">
        <f t="shared" si="1"/>
        <v>0</v>
      </c>
    </row>
    <row r="28" spans="1:6" x14ac:dyDescent="0.2">
      <c r="A28" s="10" t="s">
        <v>22</v>
      </c>
      <c r="B28" s="55">
        <v>1009.92</v>
      </c>
      <c r="C28" s="56">
        <v>1932</v>
      </c>
      <c r="D28" s="55">
        <v>0.52273291925465837</v>
      </c>
      <c r="F28" s="59">
        <f t="shared" si="1"/>
        <v>0</v>
      </c>
    </row>
    <row r="29" spans="1:6" x14ac:dyDescent="0.2">
      <c r="A29" s="10" t="s">
        <v>24</v>
      </c>
      <c r="B29" s="55">
        <v>144</v>
      </c>
      <c r="C29" s="56">
        <v>1152</v>
      </c>
      <c r="D29" s="55">
        <v>0.125</v>
      </c>
      <c r="F29" s="59">
        <f t="shared" si="1"/>
        <v>0</v>
      </c>
    </row>
    <row r="30" spans="1:6" x14ac:dyDescent="0.2">
      <c r="A30" s="10" t="s">
        <v>26</v>
      </c>
      <c r="B30" s="55">
        <v>114.6</v>
      </c>
      <c r="C30" s="56">
        <v>2184</v>
      </c>
      <c r="D30" s="55">
        <v>5.2472527472527467E-2</v>
      </c>
      <c r="F30" s="59">
        <f t="shared" si="1"/>
        <v>0</v>
      </c>
    </row>
    <row r="31" spans="1:6" x14ac:dyDescent="0.2">
      <c r="A31" s="10" t="s">
        <v>30</v>
      </c>
      <c r="B31" s="55">
        <v>3243.94</v>
      </c>
      <c r="C31" s="56">
        <v>2160</v>
      </c>
      <c r="D31" s="55">
        <v>1.501824074074074</v>
      </c>
      <c r="F31" s="59">
        <f t="shared" si="1"/>
        <v>-900.51506091747024</v>
      </c>
    </row>
    <row r="32" spans="1:6" x14ac:dyDescent="0.2">
      <c r="A32" s="10" t="s">
        <v>31</v>
      </c>
      <c r="B32" s="55">
        <v>3152.64</v>
      </c>
      <c r="C32" s="56">
        <v>2064</v>
      </c>
      <c r="D32" s="55">
        <v>1.5274418604651163</v>
      </c>
      <c r="F32" s="59">
        <f t="shared" si="1"/>
        <v>-913.36728043224946</v>
      </c>
    </row>
    <row r="33" spans="1:6" x14ac:dyDescent="0.2">
      <c r="A33" s="10" t="s">
        <v>32</v>
      </c>
      <c r="B33" s="55">
        <v>4138.5600000000004</v>
      </c>
      <c r="C33" s="56">
        <v>2160</v>
      </c>
      <c r="D33" s="55">
        <v>1.9160000000000001</v>
      </c>
      <c r="F33" s="59">
        <f t="shared" si="1"/>
        <v>-1795.1350609174706</v>
      </c>
    </row>
    <row r="34" spans="1:6" x14ac:dyDescent="0.2">
      <c r="A34" s="10" t="s">
        <v>34</v>
      </c>
      <c r="B34" s="55">
        <v>2145.2399999999998</v>
      </c>
      <c r="C34" s="56">
        <v>2160</v>
      </c>
      <c r="D34" s="55">
        <v>0.99316666666666653</v>
      </c>
      <c r="F34" s="59">
        <f t="shared" si="1"/>
        <v>0</v>
      </c>
    </row>
    <row r="35" spans="1:6" x14ac:dyDescent="0.2">
      <c r="A35" s="9" t="s">
        <v>180</v>
      </c>
      <c r="B35" s="55">
        <v>30721.649999999994</v>
      </c>
      <c r="C35" s="56">
        <v>28317</v>
      </c>
      <c r="D35" s="55">
        <v>1.0849189532789489</v>
      </c>
      <c r="F35" s="61">
        <f>SUM(F21:F34)</f>
        <v>-8371.3883938976596</v>
      </c>
    </row>
    <row r="36" spans="1:6" x14ac:dyDescent="0.2">
      <c r="A36" s="9" t="s">
        <v>143</v>
      </c>
      <c r="B36" s="55"/>
      <c r="C36" s="56"/>
      <c r="D36" s="55"/>
    </row>
    <row r="37" spans="1:6" x14ac:dyDescent="0.2">
      <c r="A37" s="10" t="s">
        <v>5</v>
      </c>
      <c r="B37" s="55">
        <v>3320.1</v>
      </c>
      <c r="C37" s="56">
        <v>3689</v>
      </c>
      <c r="D37" s="55">
        <v>0.9</v>
      </c>
      <c r="F37" s="59">
        <f>+IF(C37*($D$51-D37)&lt;0,C37*($D$51-D37),0)</f>
        <v>-31.526574142741612</v>
      </c>
    </row>
    <row r="38" spans="1:6" x14ac:dyDescent="0.2">
      <c r="A38" s="10" t="s">
        <v>11</v>
      </c>
      <c r="B38" s="55">
        <v>1198</v>
      </c>
      <c r="C38" s="56">
        <v>1600</v>
      </c>
      <c r="D38" s="55">
        <v>0.74875000000000003</v>
      </c>
      <c r="F38" s="59">
        <f t="shared" ref="F38:F50" si="2">+IF(C38*($D$51-D38)&lt;0,C38*($D$51-D38),0)</f>
        <v>0</v>
      </c>
    </row>
    <row r="39" spans="1:6" x14ac:dyDescent="0.2">
      <c r="A39" s="10" t="s">
        <v>13</v>
      </c>
      <c r="B39" s="55">
        <v>1555.2</v>
      </c>
      <c r="C39" s="56">
        <v>1728</v>
      </c>
      <c r="D39" s="55">
        <v>0.9</v>
      </c>
      <c r="F39" s="59">
        <f t="shared" si="2"/>
        <v>-14.767666066320821</v>
      </c>
    </row>
    <row r="40" spans="1:6" x14ac:dyDescent="0.2">
      <c r="A40" s="10" t="s">
        <v>15</v>
      </c>
      <c r="B40" s="55">
        <v>1170</v>
      </c>
      <c r="C40" s="56">
        <v>1300</v>
      </c>
      <c r="D40" s="55">
        <v>0.9</v>
      </c>
      <c r="F40" s="59">
        <f t="shared" si="2"/>
        <v>-11.109933961931173</v>
      </c>
    </row>
    <row r="41" spans="1:6" x14ac:dyDescent="0.2">
      <c r="A41" s="10" t="s">
        <v>17</v>
      </c>
      <c r="B41" s="55">
        <v>1897.2</v>
      </c>
      <c r="C41" s="56">
        <v>2108</v>
      </c>
      <c r="D41" s="55">
        <v>0.9</v>
      </c>
      <c r="F41" s="59">
        <f t="shared" si="2"/>
        <v>-18.015185224423778</v>
      </c>
    </row>
    <row r="42" spans="1:6" x14ac:dyDescent="0.2">
      <c r="A42" s="10" t="s">
        <v>19</v>
      </c>
      <c r="B42" s="55">
        <v>1944</v>
      </c>
      <c r="C42" s="56">
        <v>2160</v>
      </c>
      <c r="D42" s="55">
        <v>0.9</v>
      </c>
      <c r="F42" s="59">
        <f t="shared" si="2"/>
        <v>-18.459582582901028</v>
      </c>
    </row>
    <row r="43" spans="1:6" x14ac:dyDescent="0.2">
      <c r="A43" s="10" t="s">
        <v>20</v>
      </c>
      <c r="B43" s="55">
        <v>1728</v>
      </c>
      <c r="C43" s="56">
        <v>1920</v>
      </c>
      <c r="D43" s="55">
        <v>0.9</v>
      </c>
      <c r="F43" s="59">
        <f t="shared" si="2"/>
        <v>-16.408517851467579</v>
      </c>
    </row>
    <row r="44" spans="1:6" x14ac:dyDescent="0.2">
      <c r="A44" s="10" t="s">
        <v>22</v>
      </c>
      <c r="B44" s="55">
        <v>1738.8</v>
      </c>
      <c r="C44" s="56">
        <v>1932</v>
      </c>
      <c r="D44" s="55">
        <v>0.9</v>
      </c>
      <c r="F44" s="59">
        <f t="shared" si="2"/>
        <v>-16.511071088039252</v>
      </c>
    </row>
    <row r="45" spans="1:6" x14ac:dyDescent="0.2">
      <c r="A45" s="10" t="s">
        <v>24</v>
      </c>
      <c r="B45" s="55">
        <v>1036.8</v>
      </c>
      <c r="C45" s="56">
        <v>1152</v>
      </c>
      <c r="D45" s="55">
        <v>0.89999999999999991</v>
      </c>
      <c r="F45" s="59">
        <f t="shared" si="2"/>
        <v>-9.8451107108804194</v>
      </c>
    </row>
    <row r="46" spans="1:6" x14ac:dyDescent="0.2">
      <c r="A46" s="10" t="s">
        <v>26</v>
      </c>
      <c r="B46" s="55">
        <v>1965.6</v>
      </c>
      <c r="C46" s="56">
        <v>2184</v>
      </c>
      <c r="D46" s="55">
        <v>0.89999999999999991</v>
      </c>
      <c r="F46" s="59">
        <f t="shared" si="2"/>
        <v>-18.664689056044129</v>
      </c>
    </row>
    <row r="47" spans="1:6" x14ac:dyDescent="0.2">
      <c r="A47" s="10" t="s">
        <v>30</v>
      </c>
      <c r="B47" s="55">
        <v>1944</v>
      </c>
      <c r="C47" s="56">
        <v>2160</v>
      </c>
      <c r="D47" s="55">
        <v>0.9</v>
      </c>
      <c r="F47" s="59">
        <f t="shared" si="2"/>
        <v>-18.459582582901028</v>
      </c>
    </row>
    <row r="48" spans="1:6" x14ac:dyDescent="0.2">
      <c r="A48" s="10" t="s">
        <v>31</v>
      </c>
      <c r="B48" s="55">
        <v>1857.6</v>
      </c>
      <c r="C48" s="56">
        <v>2064</v>
      </c>
      <c r="D48" s="55">
        <v>0.89999999999999991</v>
      </c>
      <c r="F48" s="59">
        <f t="shared" si="2"/>
        <v>-17.639156690327418</v>
      </c>
    </row>
    <row r="49" spans="1:6" x14ac:dyDescent="0.2">
      <c r="A49" s="10" t="s">
        <v>32</v>
      </c>
      <c r="B49" s="55">
        <v>1944</v>
      </c>
      <c r="C49" s="56">
        <v>2160</v>
      </c>
      <c r="D49" s="55">
        <v>0.9</v>
      </c>
      <c r="F49" s="59">
        <f t="shared" si="2"/>
        <v>-18.459582582901028</v>
      </c>
    </row>
    <row r="50" spans="1:6" x14ac:dyDescent="0.2">
      <c r="A50" s="10" t="s">
        <v>34</v>
      </c>
      <c r="B50" s="55">
        <v>1944</v>
      </c>
      <c r="C50" s="56">
        <v>2160</v>
      </c>
      <c r="D50" s="55">
        <v>0.9</v>
      </c>
      <c r="F50" s="59">
        <f t="shared" si="2"/>
        <v>-18.459582582901028</v>
      </c>
    </row>
    <row r="51" spans="1:6" x14ac:dyDescent="0.2">
      <c r="A51" s="9" t="s">
        <v>179</v>
      </c>
      <c r="B51" s="55">
        <v>25243.299999999996</v>
      </c>
      <c r="C51" s="56">
        <v>28317</v>
      </c>
      <c r="D51" s="55">
        <v>0.89145389695236066</v>
      </c>
      <c r="F51" s="61">
        <f>SUM(F37:F50)</f>
        <v>-228.32623512378026</v>
      </c>
    </row>
    <row r="52" spans="1:6" x14ac:dyDescent="0.2">
      <c r="A52" s="9" t="s">
        <v>155</v>
      </c>
      <c r="B52" s="55"/>
      <c r="C52" s="56"/>
      <c r="D52" s="55"/>
    </row>
    <row r="53" spans="1:6" x14ac:dyDescent="0.2">
      <c r="A53" s="10" t="s">
        <v>11</v>
      </c>
      <c r="B53" s="55">
        <v>12225.78</v>
      </c>
      <c r="C53" s="56">
        <v>1600</v>
      </c>
      <c r="D53" s="55">
        <v>7.6411125000000002</v>
      </c>
      <c r="F53" s="59">
        <f>+IF(C53*($D$57-D53)&lt;0,C53*($D$57-D53),0)</f>
        <v>-6907.8360093348892</v>
      </c>
    </row>
    <row r="54" spans="1:6" x14ac:dyDescent="0.2">
      <c r="A54" s="10" t="s">
        <v>20</v>
      </c>
      <c r="B54" s="55">
        <v>1356.73</v>
      </c>
      <c r="C54" s="56">
        <v>1920</v>
      </c>
      <c r="D54" s="55">
        <v>0.70663020833333334</v>
      </c>
      <c r="F54" s="59">
        <f t="shared" ref="F54:F56" si="3">+IF(C54*($D$57-D54)&lt;0,C54*($D$57-D54),0)</f>
        <v>0</v>
      </c>
    </row>
    <row r="55" spans="1:6" x14ac:dyDescent="0.2">
      <c r="A55" s="10" t="s">
        <v>24</v>
      </c>
      <c r="B55" s="55">
        <v>3632.56</v>
      </c>
      <c r="C55" s="56">
        <v>1152</v>
      </c>
      <c r="D55" s="55">
        <v>3.1532638888888886</v>
      </c>
      <c r="F55" s="59">
        <f t="shared" si="3"/>
        <v>0</v>
      </c>
    </row>
    <row r="56" spans="1:6" x14ac:dyDescent="0.2">
      <c r="A56" s="10" t="s">
        <v>26</v>
      </c>
      <c r="B56" s="55">
        <v>5572.32</v>
      </c>
      <c r="C56" s="56">
        <v>2184</v>
      </c>
      <c r="D56" s="55">
        <v>2.5514285714285712</v>
      </c>
      <c r="F56" s="59">
        <f t="shared" si="3"/>
        <v>0</v>
      </c>
    </row>
    <row r="57" spans="1:6" x14ac:dyDescent="0.2">
      <c r="A57" s="9" t="s">
        <v>193</v>
      </c>
      <c r="B57" s="55">
        <v>22787.39</v>
      </c>
      <c r="C57" s="56">
        <v>6856</v>
      </c>
      <c r="D57" s="55">
        <v>3.323714994165694</v>
      </c>
      <c r="F57" s="61">
        <f>SUM(F53:F56)</f>
        <v>-6907.8360093348892</v>
      </c>
    </row>
    <row r="58" spans="1:6" x14ac:dyDescent="0.2">
      <c r="A58" s="9" t="s">
        <v>151</v>
      </c>
      <c r="B58" s="55"/>
      <c r="C58" s="56"/>
      <c r="D58" s="55"/>
    </row>
    <row r="59" spans="1:6" x14ac:dyDescent="0.2">
      <c r="A59" s="10" t="s">
        <v>5</v>
      </c>
      <c r="B59" s="55">
        <v>2593.59</v>
      </c>
      <c r="C59" s="56">
        <v>3689</v>
      </c>
      <c r="D59" s="55">
        <v>0.70306044998644623</v>
      </c>
      <c r="F59" s="59">
        <f>+IF(C59*($D$73-D59)&lt;0,C59*($D$73-D59),0)</f>
        <v>0</v>
      </c>
    </row>
    <row r="60" spans="1:6" x14ac:dyDescent="0.2">
      <c r="A60" s="10" t="s">
        <v>11</v>
      </c>
      <c r="B60" s="55">
        <v>575</v>
      </c>
      <c r="C60" s="56">
        <v>1600</v>
      </c>
      <c r="D60" s="55">
        <v>0.359375</v>
      </c>
      <c r="F60" s="59">
        <f t="shared" ref="F60:F72" si="4">+IF(C60*($D$73-D60)&lt;0,C60*($D$73-D60),0)</f>
        <v>0</v>
      </c>
    </row>
    <row r="61" spans="1:6" x14ac:dyDescent="0.2">
      <c r="A61" s="10" t="s">
        <v>13</v>
      </c>
      <c r="B61" s="55">
        <v>1819.38</v>
      </c>
      <c r="C61" s="56">
        <v>1728</v>
      </c>
      <c r="D61" s="55">
        <v>1.0528819444444446</v>
      </c>
      <c r="F61" s="59">
        <f t="shared" si="4"/>
        <v>-463.33662252357288</v>
      </c>
    </row>
    <row r="62" spans="1:6" x14ac:dyDescent="0.2">
      <c r="A62" s="10" t="s">
        <v>15</v>
      </c>
      <c r="B62" s="55">
        <v>1057.78</v>
      </c>
      <c r="C62" s="56">
        <v>1300</v>
      </c>
      <c r="D62" s="55">
        <v>0.81367692307692308</v>
      </c>
      <c r="F62" s="59">
        <f t="shared" si="4"/>
        <v>-37.608477592965485</v>
      </c>
    </row>
    <row r="63" spans="1:6" x14ac:dyDescent="0.2">
      <c r="A63" s="10" t="s">
        <v>17</v>
      </c>
      <c r="B63" s="55">
        <v>1766.36</v>
      </c>
      <c r="C63" s="56">
        <v>2108</v>
      </c>
      <c r="D63" s="55">
        <v>0.83793168880455404</v>
      </c>
      <c r="F63" s="59">
        <f t="shared" si="4"/>
        <v>-112.11263905074703</v>
      </c>
    </row>
    <row r="64" spans="1:6" x14ac:dyDescent="0.2">
      <c r="A64" s="10" t="s">
        <v>19</v>
      </c>
      <c r="B64" s="55">
        <v>1491.36</v>
      </c>
      <c r="C64" s="56">
        <v>2160</v>
      </c>
      <c r="D64" s="55">
        <v>0.69044444444444442</v>
      </c>
      <c r="F64" s="59">
        <f t="shared" si="4"/>
        <v>0</v>
      </c>
    </row>
    <row r="65" spans="1:6" x14ac:dyDescent="0.2">
      <c r="A65" s="10" t="s">
        <v>20</v>
      </c>
      <c r="B65" s="55">
        <v>1400</v>
      </c>
      <c r="C65" s="56">
        <v>1920</v>
      </c>
      <c r="D65" s="55">
        <v>0.72916666666666663</v>
      </c>
      <c r="F65" s="59">
        <f t="shared" si="4"/>
        <v>0</v>
      </c>
    </row>
    <row r="66" spans="1:6" x14ac:dyDescent="0.2">
      <c r="A66" s="10" t="s">
        <v>22</v>
      </c>
      <c r="B66" s="55">
        <v>1400</v>
      </c>
      <c r="C66" s="56">
        <v>1932</v>
      </c>
      <c r="D66" s="55">
        <v>0.72463768115942029</v>
      </c>
      <c r="F66" s="59">
        <f t="shared" si="4"/>
        <v>0</v>
      </c>
    </row>
    <row r="67" spans="1:6" x14ac:dyDescent="0.2">
      <c r="A67" s="10" t="s">
        <v>24</v>
      </c>
      <c r="B67" s="55">
        <v>763.64</v>
      </c>
      <c r="C67" s="56">
        <v>1152</v>
      </c>
      <c r="D67" s="55">
        <v>0.66288194444444448</v>
      </c>
      <c r="F67" s="59">
        <f t="shared" si="4"/>
        <v>0</v>
      </c>
    </row>
    <row r="68" spans="1:6" x14ac:dyDescent="0.2">
      <c r="A68" s="10" t="s">
        <v>26</v>
      </c>
      <c r="B68" s="55">
        <v>3529.68</v>
      </c>
      <c r="C68" s="56">
        <v>2184</v>
      </c>
      <c r="D68" s="55">
        <v>1.6161538461538461</v>
      </c>
      <c r="F68" s="59">
        <f t="shared" si="4"/>
        <v>-1815.7918423561819</v>
      </c>
    </row>
    <row r="69" spans="1:6" x14ac:dyDescent="0.2">
      <c r="A69" s="10" t="s">
        <v>30</v>
      </c>
      <c r="B69" s="55">
        <v>1400</v>
      </c>
      <c r="C69" s="56">
        <v>2160</v>
      </c>
      <c r="D69" s="55">
        <v>0.64814814814814814</v>
      </c>
      <c r="F69" s="59">
        <f t="shared" si="4"/>
        <v>0</v>
      </c>
    </row>
    <row r="70" spans="1:6" x14ac:dyDescent="0.2">
      <c r="A70" s="10" t="s">
        <v>31</v>
      </c>
      <c r="B70" s="55">
        <v>1400</v>
      </c>
      <c r="C70" s="56">
        <v>2064</v>
      </c>
      <c r="D70" s="55">
        <v>0.67829457364341084</v>
      </c>
      <c r="F70" s="59">
        <f t="shared" si="4"/>
        <v>0</v>
      </c>
    </row>
    <row r="71" spans="1:6" x14ac:dyDescent="0.2">
      <c r="A71" s="10" t="s">
        <v>32</v>
      </c>
      <c r="B71" s="55">
        <v>1512.45</v>
      </c>
      <c r="C71" s="56">
        <v>2160</v>
      </c>
      <c r="D71" s="55">
        <v>0.70020833333333332</v>
      </c>
      <c r="F71" s="59">
        <f t="shared" si="4"/>
        <v>0</v>
      </c>
    </row>
    <row r="72" spans="1:6" x14ac:dyDescent="0.2">
      <c r="A72" s="10" t="s">
        <v>34</v>
      </c>
      <c r="B72" s="55">
        <v>1512.45</v>
      </c>
      <c r="C72" s="56">
        <v>2160</v>
      </c>
      <c r="D72" s="55">
        <v>0.70020833333333332</v>
      </c>
      <c r="F72" s="59">
        <f t="shared" si="4"/>
        <v>0</v>
      </c>
    </row>
    <row r="73" spans="1:6" x14ac:dyDescent="0.2">
      <c r="A73" s="9" t="s">
        <v>194</v>
      </c>
      <c r="B73" s="55">
        <v>22221.69</v>
      </c>
      <c r="C73" s="56">
        <v>28317</v>
      </c>
      <c r="D73" s="55">
        <v>0.78474732492848809</v>
      </c>
      <c r="F73" s="61">
        <f>SUM(F59:F72)</f>
        <v>-2428.8495815234674</v>
      </c>
    </row>
    <row r="74" spans="1:6" x14ac:dyDescent="0.2">
      <c r="A74" s="9" t="s">
        <v>148</v>
      </c>
      <c r="B74" s="55"/>
      <c r="C74" s="56"/>
      <c r="D74" s="55"/>
      <c r="F74" s="61"/>
    </row>
    <row r="75" spans="1:6" x14ac:dyDescent="0.2">
      <c r="A75" s="10" t="s">
        <v>5</v>
      </c>
      <c r="B75" s="55">
        <v>1352.77</v>
      </c>
      <c r="C75" s="56">
        <v>3689</v>
      </c>
      <c r="D75" s="55">
        <v>0.36670371374356192</v>
      </c>
      <c r="F75" s="59">
        <f>+IF(C75*($D$87-D75)&lt;0,C75*($D$87-D75),0)</f>
        <v>0</v>
      </c>
    </row>
    <row r="76" spans="1:6" x14ac:dyDescent="0.2">
      <c r="A76" s="10" t="s">
        <v>13</v>
      </c>
      <c r="B76" s="55">
        <v>743.04</v>
      </c>
      <c r="C76" s="56">
        <v>1728</v>
      </c>
      <c r="D76" s="55">
        <v>0.43</v>
      </c>
      <c r="F76" s="59">
        <f t="shared" ref="F76:F86" si="5">+IF(C76*($D$87-D76)&lt;0,C76*($D$87-D76),0)</f>
        <v>0</v>
      </c>
    </row>
    <row r="77" spans="1:6" x14ac:dyDescent="0.2">
      <c r="A77" s="10" t="s">
        <v>15</v>
      </c>
      <c r="B77" s="55">
        <v>593.74</v>
      </c>
      <c r="C77" s="56">
        <v>1300</v>
      </c>
      <c r="D77" s="55">
        <v>0.45672307692307695</v>
      </c>
      <c r="F77" s="59">
        <f t="shared" si="5"/>
        <v>0</v>
      </c>
    </row>
    <row r="78" spans="1:6" x14ac:dyDescent="0.2">
      <c r="A78" s="10" t="s">
        <v>19</v>
      </c>
      <c r="B78" s="55">
        <v>1300</v>
      </c>
      <c r="C78" s="56">
        <v>2160</v>
      </c>
      <c r="D78" s="55">
        <v>0.60185185185185186</v>
      </c>
      <c r="F78" s="59">
        <f t="shared" si="5"/>
        <v>-56.467048640741339</v>
      </c>
    </row>
    <row r="79" spans="1:6" x14ac:dyDescent="0.2">
      <c r="A79" s="10" t="s">
        <v>20</v>
      </c>
      <c r="B79" s="55">
        <v>1500</v>
      </c>
      <c r="C79" s="56">
        <v>1920</v>
      </c>
      <c r="D79" s="55">
        <v>0.78125</v>
      </c>
      <c r="F79" s="59">
        <f t="shared" si="5"/>
        <v>-394.63737656954783</v>
      </c>
    </row>
    <row r="80" spans="1:6" x14ac:dyDescent="0.2">
      <c r="A80" s="10" t="s">
        <v>22</v>
      </c>
      <c r="B80" s="55">
        <v>1500</v>
      </c>
      <c r="C80" s="56">
        <v>1932</v>
      </c>
      <c r="D80" s="55">
        <v>0.77639751552795033</v>
      </c>
      <c r="F80" s="59">
        <f t="shared" si="5"/>
        <v>-387.72886017310753</v>
      </c>
    </row>
    <row r="81" spans="1:6" x14ac:dyDescent="0.2">
      <c r="A81" s="10" t="s">
        <v>24</v>
      </c>
      <c r="B81" s="55">
        <v>495.36</v>
      </c>
      <c r="C81" s="56">
        <v>1152</v>
      </c>
      <c r="D81" s="55">
        <v>0.43</v>
      </c>
      <c r="F81" s="59">
        <f t="shared" si="5"/>
        <v>0</v>
      </c>
    </row>
    <row r="82" spans="1:6" x14ac:dyDescent="0.2">
      <c r="A82" s="10" t="s">
        <v>26</v>
      </c>
      <c r="B82" s="55">
        <v>1482.73</v>
      </c>
      <c r="C82" s="56">
        <v>2184</v>
      </c>
      <c r="D82" s="55">
        <v>0.67890567765567766</v>
      </c>
      <c r="F82" s="59">
        <f t="shared" si="5"/>
        <v>-225.38001584786068</v>
      </c>
    </row>
    <row r="83" spans="1:6" x14ac:dyDescent="0.2">
      <c r="A83" s="10" t="s">
        <v>30</v>
      </c>
      <c r="B83" s="55">
        <v>1300</v>
      </c>
      <c r="C83" s="56">
        <v>2160</v>
      </c>
      <c r="D83" s="55">
        <v>0.60185185185185186</v>
      </c>
      <c r="F83" s="59">
        <f t="shared" si="5"/>
        <v>-56.467048640741339</v>
      </c>
    </row>
    <row r="84" spans="1:6" x14ac:dyDescent="0.2">
      <c r="A84" s="10" t="s">
        <v>31</v>
      </c>
      <c r="B84" s="55">
        <v>1300</v>
      </c>
      <c r="C84" s="56">
        <v>2064</v>
      </c>
      <c r="D84" s="55">
        <v>0.62984496124031009</v>
      </c>
      <c r="F84" s="59">
        <f t="shared" si="5"/>
        <v>-111.73517981226395</v>
      </c>
    </row>
    <row r="85" spans="1:6" x14ac:dyDescent="0.2">
      <c r="A85" s="10" t="s">
        <v>32</v>
      </c>
      <c r="B85" s="55">
        <v>1300</v>
      </c>
      <c r="C85" s="56">
        <v>2160</v>
      </c>
      <c r="D85" s="55">
        <v>0.60185185185185186</v>
      </c>
      <c r="F85" s="59">
        <f t="shared" si="5"/>
        <v>-56.467048640741339</v>
      </c>
    </row>
    <row r="86" spans="1:6" x14ac:dyDescent="0.2">
      <c r="A86" s="10" t="s">
        <v>34</v>
      </c>
      <c r="B86" s="55">
        <v>1300</v>
      </c>
      <c r="C86" s="56">
        <v>2160</v>
      </c>
      <c r="D86" s="55">
        <v>0.60185185185185186</v>
      </c>
      <c r="F86" s="59">
        <f t="shared" si="5"/>
        <v>-56.467048640741339</v>
      </c>
    </row>
    <row r="87" spans="1:6" x14ac:dyDescent="0.2">
      <c r="A87" s="9" t="s">
        <v>188</v>
      </c>
      <c r="B87" s="55">
        <v>14167.64</v>
      </c>
      <c r="C87" s="56">
        <v>24609</v>
      </c>
      <c r="D87" s="55">
        <v>0.5757096997033605</v>
      </c>
      <c r="F87" s="61">
        <f>SUM(F75:F86)</f>
        <v>-1345.3496269657453</v>
      </c>
    </row>
    <row r="88" spans="1:6" x14ac:dyDescent="0.2">
      <c r="A88" s="9" t="s">
        <v>147</v>
      </c>
      <c r="B88" s="55"/>
      <c r="C88" s="56"/>
      <c r="D88" s="55"/>
    </row>
    <row r="89" spans="1:6" x14ac:dyDescent="0.2">
      <c r="A89" s="10" t="s">
        <v>5</v>
      </c>
      <c r="B89" s="55">
        <v>690</v>
      </c>
      <c r="C89" s="56">
        <v>3689</v>
      </c>
      <c r="D89" s="55">
        <v>0.18704255895906749</v>
      </c>
      <c r="F89" s="59">
        <f>+IF(C89*($D$102-D89)&lt;0,C89*($D$102-D89),0)</f>
        <v>0</v>
      </c>
    </row>
    <row r="90" spans="1:6" x14ac:dyDescent="0.2">
      <c r="A90" s="10" t="s">
        <v>13</v>
      </c>
      <c r="B90" s="55">
        <v>267.97000000000003</v>
      </c>
      <c r="C90" s="56">
        <v>1728</v>
      </c>
      <c r="D90" s="55">
        <v>0.1550752314814815</v>
      </c>
      <c r="F90" s="59">
        <f t="shared" ref="F90:F101" si="6">+IF(C90*($D$102-D90)&lt;0,C90*($D$102-D90),0)</f>
        <v>0</v>
      </c>
    </row>
    <row r="91" spans="1:6" x14ac:dyDescent="0.2">
      <c r="A91" s="10" t="s">
        <v>15</v>
      </c>
      <c r="B91" s="55">
        <v>492.07</v>
      </c>
      <c r="C91" s="56">
        <v>1300</v>
      </c>
      <c r="D91" s="55">
        <v>0.37851538461538459</v>
      </c>
      <c r="F91" s="59">
        <f t="shared" si="6"/>
        <v>-19.276198300707286</v>
      </c>
    </row>
    <row r="92" spans="1:6" x14ac:dyDescent="0.2">
      <c r="A92" s="10" t="s">
        <v>17</v>
      </c>
      <c r="B92" s="55">
        <v>1278</v>
      </c>
      <c r="C92" s="56">
        <v>2108</v>
      </c>
      <c r="D92" s="55">
        <v>0.60626185958254264</v>
      </c>
      <c r="F92" s="59">
        <f t="shared" si="6"/>
        <v>-511.34666616760836</v>
      </c>
    </row>
    <row r="93" spans="1:6" x14ac:dyDescent="0.2">
      <c r="A93" s="10" t="s">
        <v>19</v>
      </c>
      <c r="B93" s="55">
        <v>1278</v>
      </c>
      <c r="C93" s="56">
        <v>2160</v>
      </c>
      <c r="D93" s="55">
        <v>0.59166666666666667</v>
      </c>
      <c r="F93" s="59">
        <f t="shared" si="6"/>
        <v>-492.43491409963679</v>
      </c>
    </row>
    <row r="94" spans="1:6" x14ac:dyDescent="0.2">
      <c r="A94" s="10" t="s">
        <v>20</v>
      </c>
      <c r="B94" s="55">
        <v>696.85</v>
      </c>
      <c r="C94" s="56">
        <v>1920</v>
      </c>
      <c r="D94" s="55">
        <v>0.36294270833333336</v>
      </c>
      <c r="F94" s="59">
        <f t="shared" si="6"/>
        <v>0</v>
      </c>
    </row>
    <row r="95" spans="1:6" x14ac:dyDescent="0.2">
      <c r="A95" s="10" t="s">
        <v>22</v>
      </c>
      <c r="B95" s="55">
        <v>696.85</v>
      </c>
      <c r="C95" s="56">
        <v>1932</v>
      </c>
      <c r="D95" s="55">
        <v>0.36068840579710149</v>
      </c>
      <c r="F95" s="59">
        <f t="shared" si="6"/>
        <v>0</v>
      </c>
    </row>
    <row r="96" spans="1:6" x14ac:dyDescent="0.2">
      <c r="A96" s="10" t="s">
        <v>24</v>
      </c>
      <c r="B96" s="55">
        <v>505.6</v>
      </c>
      <c r="C96" s="56">
        <v>1152</v>
      </c>
      <c r="D96" s="55">
        <v>0.43888888888888888</v>
      </c>
      <c r="F96" s="59">
        <f t="shared" si="6"/>
        <v>-86.631954186472939</v>
      </c>
    </row>
    <row r="97" spans="1:6" x14ac:dyDescent="0.2">
      <c r="A97" s="10" t="s">
        <v>26</v>
      </c>
      <c r="B97" s="55">
        <v>290</v>
      </c>
      <c r="C97" s="56">
        <v>2184</v>
      </c>
      <c r="D97" s="55">
        <v>0.13278388278388278</v>
      </c>
      <c r="F97" s="59">
        <f t="shared" si="6"/>
        <v>0</v>
      </c>
    </row>
    <row r="98" spans="1:6" x14ac:dyDescent="0.2">
      <c r="A98" s="10" t="s">
        <v>30</v>
      </c>
      <c r="B98" s="55">
        <v>842.68</v>
      </c>
      <c r="C98" s="56">
        <v>2160</v>
      </c>
      <c r="D98" s="55">
        <v>0.3901296296296296</v>
      </c>
      <c r="F98" s="59">
        <f t="shared" si="6"/>
        <v>-57.114914099636728</v>
      </c>
    </row>
    <row r="99" spans="1:6" x14ac:dyDescent="0.2">
      <c r="A99" s="10" t="s">
        <v>31</v>
      </c>
      <c r="B99" s="55">
        <v>842.68</v>
      </c>
      <c r="C99" s="56">
        <v>2064</v>
      </c>
      <c r="D99" s="55">
        <v>0.40827519379844956</v>
      </c>
      <c r="F99" s="59">
        <f t="shared" si="6"/>
        <v>-92.028917917430604</v>
      </c>
    </row>
    <row r="100" spans="1:6" x14ac:dyDescent="0.2">
      <c r="A100" s="10" t="s">
        <v>32</v>
      </c>
      <c r="B100" s="55">
        <v>917.97</v>
      </c>
      <c r="C100" s="56">
        <v>2160</v>
      </c>
      <c r="D100" s="55">
        <v>0.42498611111111112</v>
      </c>
      <c r="F100" s="59">
        <f t="shared" si="6"/>
        <v>-132.40491409963681</v>
      </c>
    </row>
    <row r="101" spans="1:6" x14ac:dyDescent="0.2">
      <c r="A101" s="10" t="s">
        <v>34</v>
      </c>
      <c r="B101" s="55">
        <v>917.97</v>
      </c>
      <c r="C101" s="56">
        <v>2160</v>
      </c>
      <c r="D101" s="55">
        <v>0.42498611111111112</v>
      </c>
      <c r="F101" s="59">
        <f t="shared" si="6"/>
        <v>-132.40491409963681</v>
      </c>
    </row>
    <row r="102" spans="1:6" x14ac:dyDescent="0.2">
      <c r="A102" s="9" t="s">
        <v>185</v>
      </c>
      <c r="B102" s="55">
        <v>9716.6400000000012</v>
      </c>
      <c r="C102" s="56">
        <v>26717</v>
      </c>
      <c r="D102" s="55">
        <v>0.36368753976868667</v>
      </c>
      <c r="F102" s="61">
        <f>+SUM(F89:F101)</f>
        <v>-1523.6433929707664</v>
      </c>
    </row>
    <row r="103" spans="1:6" x14ac:dyDescent="0.2">
      <c r="A103" s="9" t="s">
        <v>145</v>
      </c>
      <c r="B103" s="55"/>
      <c r="C103" s="56"/>
      <c r="D103" s="55"/>
    </row>
    <row r="104" spans="1:6" x14ac:dyDescent="0.2">
      <c r="A104" s="10" t="s">
        <v>5</v>
      </c>
      <c r="B104" s="55">
        <v>358</v>
      </c>
      <c r="C104" s="56">
        <v>3689</v>
      </c>
      <c r="D104" s="55">
        <v>9.7045269720791541E-2</v>
      </c>
      <c r="F104" s="59">
        <f>+IF(C104*($D$118-D104)&lt;0,C104*($D$118-D104),0)</f>
        <v>0</v>
      </c>
    </row>
    <row r="105" spans="1:6" x14ac:dyDescent="0.2">
      <c r="A105" s="10" t="s">
        <v>11</v>
      </c>
      <c r="B105" s="55">
        <v>261</v>
      </c>
      <c r="C105" s="56">
        <v>1600</v>
      </c>
      <c r="D105" s="55">
        <v>0.16312499999999999</v>
      </c>
      <c r="F105" s="59">
        <f t="shared" ref="F105:F117" si="7">+IF(C105*($D$118-D105)&lt;0,C105*($D$118-D105),0)</f>
        <v>-14.808383656460755</v>
      </c>
    </row>
    <row r="106" spans="1:6" x14ac:dyDescent="0.2">
      <c r="A106" s="10" t="s">
        <v>13</v>
      </c>
      <c r="B106" s="55">
        <v>303.88</v>
      </c>
      <c r="C106" s="56">
        <v>1728</v>
      </c>
      <c r="D106" s="55">
        <v>0.17585648148148147</v>
      </c>
      <c r="F106" s="59">
        <f t="shared" si="7"/>
        <v>-37.993054348977616</v>
      </c>
    </row>
    <row r="107" spans="1:6" x14ac:dyDescent="0.2">
      <c r="A107" s="10" t="s">
        <v>15</v>
      </c>
      <c r="B107" s="55">
        <v>304.25</v>
      </c>
      <c r="C107" s="56">
        <v>1300</v>
      </c>
      <c r="D107" s="55">
        <v>0.23403846153846153</v>
      </c>
      <c r="F107" s="59">
        <f t="shared" si="7"/>
        <v>-104.21931172087436</v>
      </c>
    </row>
    <row r="108" spans="1:6" x14ac:dyDescent="0.2">
      <c r="A108" s="10" t="s">
        <v>17</v>
      </c>
      <c r="B108" s="55">
        <v>312.43</v>
      </c>
      <c r="C108" s="56">
        <v>2108</v>
      </c>
      <c r="D108" s="55">
        <v>0.14821157495256168</v>
      </c>
      <c r="F108" s="59">
        <f t="shared" si="7"/>
        <v>0</v>
      </c>
    </row>
    <row r="109" spans="1:6" x14ac:dyDescent="0.2">
      <c r="A109" s="10" t="s">
        <v>19</v>
      </c>
      <c r="B109" s="55">
        <v>313.60000000000002</v>
      </c>
      <c r="C109" s="56">
        <v>2160</v>
      </c>
      <c r="D109" s="55">
        <v>0.14518518518518519</v>
      </c>
      <c r="F109" s="59">
        <f t="shared" si="7"/>
        <v>0</v>
      </c>
    </row>
    <row r="110" spans="1:6" x14ac:dyDescent="0.2">
      <c r="A110" s="10" t="s">
        <v>20</v>
      </c>
      <c r="B110" s="55">
        <v>308.2</v>
      </c>
      <c r="C110" s="56">
        <v>1920</v>
      </c>
      <c r="D110" s="55">
        <v>0.16052083333333333</v>
      </c>
      <c r="F110" s="59">
        <f t="shared" si="7"/>
        <v>-12.770060387752924</v>
      </c>
    </row>
    <row r="111" spans="1:6" x14ac:dyDescent="0.2">
      <c r="A111" s="10" t="s">
        <v>22</v>
      </c>
      <c r="B111" s="55">
        <v>318.47000000000003</v>
      </c>
      <c r="C111" s="56">
        <v>1932</v>
      </c>
      <c r="D111" s="55">
        <v>0.16483954451345756</v>
      </c>
      <c r="F111" s="59">
        <f t="shared" si="7"/>
        <v>-21.193623265176381</v>
      </c>
    </row>
    <row r="112" spans="1:6" x14ac:dyDescent="0.2">
      <c r="A112" s="10" t="s">
        <v>24</v>
      </c>
      <c r="B112" s="55">
        <v>290.92</v>
      </c>
      <c r="C112" s="56">
        <v>1152</v>
      </c>
      <c r="D112" s="55">
        <v>0.25253472222222223</v>
      </c>
      <c r="F112" s="59">
        <f t="shared" si="7"/>
        <v>-113.66203623265176</v>
      </c>
    </row>
    <row r="113" spans="1:6" x14ac:dyDescent="0.2">
      <c r="A113" s="10" t="s">
        <v>26</v>
      </c>
      <c r="B113" s="55">
        <v>324.14</v>
      </c>
      <c r="C113" s="56">
        <v>2184</v>
      </c>
      <c r="D113" s="55">
        <v>0.1484157509157509</v>
      </c>
      <c r="F113" s="59">
        <f t="shared" si="7"/>
        <v>0</v>
      </c>
    </row>
    <row r="114" spans="1:6" x14ac:dyDescent="0.2">
      <c r="A114" s="10" t="s">
        <v>30</v>
      </c>
      <c r="B114" s="55">
        <v>313.60000000000002</v>
      </c>
      <c r="C114" s="56">
        <v>2160</v>
      </c>
      <c r="D114" s="55">
        <v>0.14518518518518519</v>
      </c>
      <c r="F114" s="59">
        <f t="shared" si="7"/>
        <v>0</v>
      </c>
    </row>
    <row r="115" spans="1:6" x14ac:dyDescent="0.2">
      <c r="A115" s="10" t="s">
        <v>31</v>
      </c>
      <c r="B115" s="55">
        <v>321.44</v>
      </c>
      <c r="C115" s="56">
        <v>2064</v>
      </c>
      <c r="D115" s="55">
        <v>0.15573643410852714</v>
      </c>
      <c r="F115" s="59">
        <f t="shared" si="7"/>
        <v>-3.8528149168344044</v>
      </c>
    </row>
    <row r="116" spans="1:6" x14ac:dyDescent="0.2">
      <c r="A116" s="10" t="s">
        <v>32</v>
      </c>
      <c r="B116" s="55">
        <v>313.60000000000002</v>
      </c>
      <c r="C116" s="56">
        <v>2160</v>
      </c>
      <c r="D116" s="55">
        <v>0.14518518518518519</v>
      </c>
      <c r="F116" s="59">
        <f t="shared" si="7"/>
        <v>0</v>
      </c>
    </row>
    <row r="117" spans="1:6" x14ac:dyDescent="0.2">
      <c r="A117" s="10" t="s">
        <v>34</v>
      </c>
      <c r="B117" s="55">
        <v>313.60000000000002</v>
      </c>
      <c r="C117" s="56">
        <v>2160</v>
      </c>
      <c r="D117" s="55">
        <v>0.14518518518518519</v>
      </c>
      <c r="F117" s="59">
        <f t="shared" si="7"/>
        <v>0</v>
      </c>
    </row>
    <row r="118" spans="1:6" x14ac:dyDescent="0.2">
      <c r="A118" s="9" t="s">
        <v>182</v>
      </c>
      <c r="B118" s="55">
        <v>4357.13</v>
      </c>
      <c r="C118" s="56">
        <v>28317</v>
      </c>
      <c r="D118" s="55">
        <v>0.15386976021471202</v>
      </c>
      <c r="F118" s="61">
        <f>SUM(F104:F117)</f>
        <v>-308.49928452872814</v>
      </c>
    </row>
    <row r="119" spans="1:6" x14ac:dyDescent="0.2">
      <c r="A119" s="9" t="s">
        <v>152</v>
      </c>
      <c r="B119" s="55"/>
      <c r="C119" s="56"/>
      <c r="D119" s="55"/>
    </row>
    <row r="120" spans="1:6" x14ac:dyDescent="0.2">
      <c r="A120" s="10" t="s">
        <v>11</v>
      </c>
      <c r="B120" s="55">
        <v>1262.47</v>
      </c>
      <c r="C120" s="56">
        <v>1600</v>
      </c>
      <c r="D120" s="55">
        <v>0.78904375000000004</v>
      </c>
    </row>
    <row r="121" spans="1:6" x14ac:dyDescent="0.2">
      <c r="A121" s="9" t="s">
        <v>181</v>
      </c>
      <c r="B121" s="55">
        <v>1262.47</v>
      </c>
      <c r="C121" s="56">
        <v>1600</v>
      </c>
      <c r="D121" s="55">
        <v>0.78904375000000004</v>
      </c>
    </row>
    <row r="122" spans="1:6" x14ac:dyDescent="0.2">
      <c r="A122" s="9" t="s">
        <v>157</v>
      </c>
      <c r="B122" s="55"/>
      <c r="C122" s="56"/>
      <c r="D122" s="55"/>
    </row>
    <row r="123" spans="1:6" x14ac:dyDescent="0.2">
      <c r="A123" s="10" t="s">
        <v>20</v>
      </c>
      <c r="B123" s="55">
        <v>600</v>
      </c>
      <c r="C123" s="56">
        <v>1920</v>
      </c>
      <c r="D123" s="55">
        <v>0.3125</v>
      </c>
      <c r="F123" s="59"/>
    </row>
    <row r="124" spans="1:6" x14ac:dyDescent="0.2">
      <c r="A124" s="10" t="s">
        <v>24</v>
      </c>
      <c r="B124" s="55">
        <v>500</v>
      </c>
      <c r="C124" s="56">
        <v>1152</v>
      </c>
      <c r="D124" s="55">
        <v>0.43402777777777779</v>
      </c>
      <c r="F124" s="59"/>
    </row>
    <row r="125" spans="1:6" x14ac:dyDescent="0.2">
      <c r="A125" s="9" t="s">
        <v>186</v>
      </c>
      <c r="B125" s="55">
        <v>1100</v>
      </c>
      <c r="C125" s="56">
        <v>3072</v>
      </c>
      <c r="D125" s="55">
        <v>0.35807291666666669</v>
      </c>
    </row>
    <row r="126" spans="1:6" x14ac:dyDescent="0.2">
      <c r="A126" s="9" t="s">
        <v>150</v>
      </c>
      <c r="B126" s="55"/>
      <c r="C126" s="56"/>
      <c r="D126" s="55"/>
    </row>
    <row r="127" spans="1:6" x14ac:dyDescent="0.2">
      <c r="A127" s="10" t="s">
        <v>5</v>
      </c>
      <c r="B127" s="55">
        <v>158</v>
      </c>
      <c r="C127" s="56">
        <v>3689</v>
      </c>
      <c r="D127" s="55">
        <v>4.2830035239902413E-2</v>
      </c>
    </row>
    <row r="128" spans="1:6" x14ac:dyDescent="0.2">
      <c r="A128" s="10" t="s">
        <v>11</v>
      </c>
      <c r="B128" s="55">
        <v>135</v>
      </c>
      <c r="C128" s="56">
        <v>1600</v>
      </c>
      <c r="D128" s="55">
        <v>8.4375000000000006E-2</v>
      </c>
    </row>
    <row r="129" spans="1:4" x14ac:dyDescent="0.2">
      <c r="A129" s="10" t="s">
        <v>13</v>
      </c>
      <c r="B129" s="55">
        <v>158</v>
      </c>
      <c r="C129" s="56">
        <v>1728</v>
      </c>
      <c r="D129" s="55">
        <v>9.1435185185185189E-2</v>
      </c>
    </row>
    <row r="130" spans="1:4" x14ac:dyDescent="0.2">
      <c r="A130" s="10" t="s">
        <v>17</v>
      </c>
      <c r="B130" s="55">
        <v>158</v>
      </c>
      <c r="C130" s="56">
        <v>2108</v>
      </c>
      <c r="D130" s="55">
        <v>7.4952561669829221E-2</v>
      </c>
    </row>
    <row r="131" spans="1:4" x14ac:dyDescent="0.2">
      <c r="A131" s="10" t="s">
        <v>19</v>
      </c>
      <c r="B131" s="55">
        <v>158</v>
      </c>
      <c r="C131" s="56">
        <v>2160</v>
      </c>
      <c r="D131" s="55">
        <v>7.3148148148148143E-2</v>
      </c>
    </row>
    <row r="132" spans="1:4" x14ac:dyDescent="0.2">
      <c r="A132" s="10" t="s">
        <v>32</v>
      </c>
      <c r="B132" s="55">
        <v>158</v>
      </c>
      <c r="C132" s="56">
        <v>2160</v>
      </c>
      <c r="D132" s="55">
        <v>7.3148148148148143E-2</v>
      </c>
    </row>
    <row r="133" spans="1:4" x14ac:dyDescent="0.2">
      <c r="A133" s="10" t="s">
        <v>34</v>
      </c>
      <c r="B133" s="55">
        <v>158</v>
      </c>
      <c r="C133" s="56">
        <v>2160</v>
      </c>
      <c r="D133" s="55">
        <v>7.3148148148148143E-2</v>
      </c>
    </row>
    <row r="134" spans="1:4" x14ac:dyDescent="0.2">
      <c r="A134" s="9" t="s">
        <v>192</v>
      </c>
      <c r="B134" s="55">
        <v>1083</v>
      </c>
      <c r="C134" s="56">
        <v>15605</v>
      </c>
      <c r="D134" s="55">
        <v>6.9400833066324899E-2</v>
      </c>
    </row>
    <row r="135" spans="1:4" x14ac:dyDescent="0.2">
      <c r="A135" s="9" t="s">
        <v>158</v>
      </c>
      <c r="B135" s="55"/>
      <c r="C135" s="56"/>
      <c r="D135" s="55"/>
    </row>
    <row r="136" spans="1:4" x14ac:dyDescent="0.2">
      <c r="A136" s="10" t="s">
        <v>20</v>
      </c>
      <c r="B136" s="55">
        <v>270.72000000000003</v>
      </c>
      <c r="C136" s="56">
        <v>1920</v>
      </c>
      <c r="D136" s="55">
        <v>0.14100000000000001</v>
      </c>
    </row>
    <row r="137" spans="1:4" x14ac:dyDescent="0.2">
      <c r="A137" s="10" t="s">
        <v>24</v>
      </c>
      <c r="B137" s="55">
        <v>500</v>
      </c>
      <c r="C137" s="56">
        <v>1152</v>
      </c>
      <c r="D137" s="55">
        <v>0.43402777777777779</v>
      </c>
    </row>
    <row r="138" spans="1:4" x14ac:dyDescent="0.2">
      <c r="A138" s="9" t="s">
        <v>187</v>
      </c>
      <c r="B138" s="55">
        <v>770.72</v>
      </c>
      <c r="C138" s="56">
        <v>3072</v>
      </c>
      <c r="D138" s="55">
        <v>0.25088541666666669</v>
      </c>
    </row>
    <row r="139" spans="1:4" x14ac:dyDescent="0.2">
      <c r="A139" s="9" t="s">
        <v>156</v>
      </c>
      <c r="B139" s="55"/>
      <c r="C139" s="56"/>
      <c r="D139" s="55"/>
    </row>
    <row r="140" spans="1:4" x14ac:dyDescent="0.2">
      <c r="A140" s="10" t="s">
        <v>20</v>
      </c>
      <c r="B140" s="55">
        <v>339.5</v>
      </c>
      <c r="C140" s="56">
        <v>1920</v>
      </c>
      <c r="D140" s="55">
        <v>0.17682291666666666</v>
      </c>
    </row>
    <row r="141" spans="1:4" x14ac:dyDescent="0.2">
      <c r="A141" s="10" t="s">
        <v>22</v>
      </c>
      <c r="B141" s="55">
        <v>339.5</v>
      </c>
      <c r="C141" s="56">
        <v>1932</v>
      </c>
      <c r="D141" s="55">
        <v>0.17572463768115942</v>
      </c>
    </row>
    <row r="142" spans="1:4" x14ac:dyDescent="0.2">
      <c r="A142" s="9" t="s">
        <v>183</v>
      </c>
      <c r="B142" s="55">
        <v>679</v>
      </c>
      <c r="C142" s="56">
        <v>3852</v>
      </c>
      <c r="D142" s="55">
        <v>0.17627206645898236</v>
      </c>
    </row>
    <row r="143" spans="1:4" x14ac:dyDescent="0.2">
      <c r="A143" s="9" t="s">
        <v>154</v>
      </c>
      <c r="B143" s="55"/>
      <c r="C143" s="56"/>
      <c r="D143" s="55"/>
    </row>
    <row r="144" spans="1:4" x14ac:dyDescent="0.2">
      <c r="A144" s="10" t="s">
        <v>11</v>
      </c>
      <c r="B144" s="55">
        <v>367.5</v>
      </c>
      <c r="C144" s="56">
        <v>1600</v>
      </c>
      <c r="D144" s="55">
        <v>0.22968749999999999</v>
      </c>
    </row>
    <row r="145" spans="1:4" x14ac:dyDescent="0.2">
      <c r="A145" s="10" t="s">
        <v>20</v>
      </c>
      <c r="B145" s="55">
        <v>11.34</v>
      </c>
      <c r="C145" s="56">
        <v>1920</v>
      </c>
      <c r="D145" s="55">
        <v>5.90625E-3</v>
      </c>
    </row>
    <row r="146" spans="1:4" x14ac:dyDescent="0.2">
      <c r="A146" s="10" t="s">
        <v>24</v>
      </c>
      <c r="B146" s="55">
        <v>14.38</v>
      </c>
      <c r="C146" s="56">
        <v>1152</v>
      </c>
      <c r="D146" s="55">
        <v>1.248263888888889E-2</v>
      </c>
    </row>
    <row r="147" spans="1:4" x14ac:dyDescent="0.2">
      <c r="A147" s="10" t="s">
        <v>26</v>
      </c>
      <c r="B147" s="55">
        <v>79.66</v>
      </c>
      <c r="C147" s="56">
        <v>2184</v>
      </c>
      <c r="D147" s="55">
        <v>3.6474358974358974E-2</v>
      </c>
    </row>
    <row r="148" spans="1:4" x14ac:dyDescent="0.2">
      <c r="A148" s="9" t="s">
        <v>191</v>
      </c>
      <c r="B148" s="55">
        <v>472.88</v>
      </c>
      <c r="C148" s="56">
        <v>6856</v>
      </c>
      <c r="D148" s="55">
        <v>6.897316219369895E-2</v>
      </c>
    </row>
    <row r="149" spans="1:4" x14ac:dyDescent="0.2">
      <c r="A149" s="9" t="s">
        <v>153</v>
      </c>
      <c r="B149" s="55"/>
      <c r="C149" s="56"/>
      <c r="D149" s="55"/>
    </row>
    <row r="150" spans="1:4" x14ac:dyDescent="0.2">
      <c r="A150" s="10" t="s">
        <v>11</v>
      </c>
      <c r="B150" s="55">
        <v>288</v>
      </c>
      <c r="C150" s="56">
        <v>1600</v>
      </c>
      <c r="D150" s="55">
        <v>0.18</v>
      </c>
    </row>
    <row r="151" spans="1:4" x14ac:dyDescent="0.2">
      <c r="A151" s="9" t="s">
        <v>189</v>
      </c>
      <c r="B151" s="55">
        <v>288</v>
      </c>
      <c r="C151" s="56">
        <v>1600</v>
      </c>
      <c r="D151" s="55">
        <v>0.18</v>
      </c>
    </row>
    <row r="152" spans="1:4" x14ac:dyDescent="0.2">
      <c r="A152" s="9" t="s">
        <v>146</v>
      </c>
      <c r="B152" s="55"/>
      <c r="C152" s="56"/>
      <c r="D152" s="55"/>
    </row>
    <row r="153" spans="1:4" x14ac:dyDescent="0.2">
      <c r="A153" s="10" t="s">
        <v>5</v>
      </c>
      <c r="B153" s="55">
        <v>25</v>
      </c>
      <c r="C153" s="56">
        <v>3689</v>
      </c>
      <c r="D153" s="55">
        <v>6.776904310111141E-3</v>
      </c>
    </row>
    <row r="154" spans="1:4" x14ac:dyDescent="0.2">
      <c r="A154" s="10" t="s">
        <v>13</v>
      </c>
      <c r="B154" s="55">
        <v>25</v>
      </c>
      <c r="C154" s="56">
        <v>1728</v>
      </c>
      <c r="D154" s="55">
        <v>1.4467592592592593E-2</v>
      </c>
    </row>
    <row r="155" spans="1:4" x14ac:dyDescent="0.2">
      <c r="A155" s="10" t="s">
        <v>17</v>
      </c>
      <c r="B155" s="55">
        <v>25</v>
      </c>
      <c r="C155" s="56">
        <v>2108</v>
      </c>
      <c r="D155" s="55">
        <v>1.1859582542694497E-2</v>
      </c>
    </row>
    <row r="156" spans="1:4" x14ac:dyDescent="0.2">
      <c r="A156" s="10" t="s">
        <v>19</v>
      </c>
      <c r="B156" s="55">
        <v>25</v>
      </c>
      <c r="C156" s="56">
        <v>2160</v>
      </c>
      <c r="D156" s="55">
        <v>1.1574074074074073E-2</v>
      </c>
    </row>
    <row r="157" spans="1:4" x14ac:dyDescent="0.2">
      <c r="A157" s="10" t="s">
        <v>32</v>
      </c>
      <c r="B157" s="55">
        <v>25</v>
      </c>
      <c r="C157" s="56">
        <v>2160</v>
      </c>
      <c r="D157" s="55">
        <v>1.1574074074074073E-2</v>
      </c>
    </row>
    <row r="158" spans="1:4" x14ac:dyDescent="0.2">
      <c r="A158" s="10" t="s">
        <v>34</v>
      </c>
      <c r="B158" s="55">
        <v>25</v>
      </c>
      <c r="C158" s="56">
        <v>2160</v>
      </c>
      <c r="D158" s="55">
        <v>1.1574074074074073E-2</v>
      </c>
    </row>
    <row r="159" spans="1:4" x14ac:dyDescent="0.2">
      <c r="A159" s="9" t="s">
        <v>184</v>
      </c>
      <c r="B159" s="55">
        <v>150</v>
      </c>
      <c r="C159" s="56">
        <v>14005</v>
      </c>
      <c r="D159" s="55">
        <v>1.0710460549803642E-2</v>
      </c>
    </row>
    <row r="160" spans="1:4" x14ac:dyDescent="0.2">
      <c r="A160" s="9" t="s">
        <v>160</v>
      </c>
      <c r="B160" s="55">
        <v>267711.17000000004</v>
      </c>
      <c r="C160" s="56">
        <v>249429</v>
      </c>
      <c r="D160" s="55">
        <v>1.0732960882655989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opLeftCell="A2" zoomScale="130" zoomScaleNormal="130" workbookViewId="0">
      <selection sqref="A1:E48"/>
    </sheetView>
    <sheetView workbookViewId="1"/>
  </sheetViews>
  <sheetFormatPr baseColWidth="10" defaultColWidth="8.83203125" defaultRowHeight="15" x14ac:dyDescent="0.2"/>
  <cols>
    <col min="1" max="1" width="11.1640625" bestFit="1" customWidth="1"/>
    <col min="2" max="2" width="13.6640625" customWidth="1"/>
    <col min="3" max="3" width="11.5" customWidth="1"/>
    <col min="4" max="4" width="10.83203125" customWidth="1"/>
    <col min="5" max="5" width="10.6640625" bestFit="1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5</v>
      </c>
      <c r="B2" t="s">
        <v>6</v>
      </c>
      <c r="C2">
        <v>96</v>
      </c>
      <c r="D2" t="s">
        <v>7</v>
      </c>
      <c r="E2" t="s">
        <v>8</v>
      </c>
    </row>
    <row r="3" spans="1:5" x14ac:dyDescent="0.2">
      <c r="A3" t="s">
        <v>5</v>
      </c>
      <c r="B3" t="s">
        <v>6</v>
      </c>
      <c r="C3">
        <v>1193</v>
      </c>
      <c r="D3" t="s">
        <v>7</v>
      </c>
      <c r="E3" t="s">
        <v>9</v>
      </c>
    </row>
    <row r="4" spans="1:5" x14ac:dyDescent="0.2">
      <c r="A4" t="s">
        <v>5</v>
      </c>
      <c r="B4" t="s">
        <v>6</v>
      </c>
      <c r="C4">
        <v>288</v>
      </c>
      <c r="D4" t="s">
        <v>7</v>
      </c>
      <c r="E4" t="s">
        <v>9</v>
      </c>
    </row>
    <row r="5" spans="1:5" x14ac:dyDescent="0.2">
      <c r="A5" t="s">
        <v>5</v>
      </c>
      <c r="B5" t="s">
        <v>6</v>
      </c>
      <c r="C5">
        <v>192</v>
      </c>
      <c r="D5" t="s">
        <v>7</v>
      </c>
      <c r="E5" t="s">
        <v>9</v>
      </c>
    </row>
    <row r="6" spans="1:5" x14ac:dyDescent="0.2">
      <c r="A6" t="s">
        <v>5</v>
      </c>
      <c r="B6" t="s">
        <v>6</v>
      </c>
      <c r="C6">
        <v>672</v>
      </c>
      <c r="D6" t="s">
        <v>7</v>
      </c>
      <c r="E6" t="s">
        <v>10</v>
      </c>
    </row>
    <row r="7" spans="1:5" x14ac:dyDescent="0.2">
      <c r="A7" t="s">
        <v>5</v>
      </c>
      <c r="B7" t="s">
        <v>6</v>
      </c>
      <c r="C7">
        <v>192</v>
      </c>
      <c r="D7" t="s">
        <v>7</v>
      </c>
      <c r="E7" t="s">
        <v>10</v>
      </c>
    </row>
    <row r="8" spans="1:5" x14ac:dyDescent="0.2">
      <c r="A8" t="s">
        <v>5</v>
      </c>
      <c r="B8" t="s">
        <v>6</v>
      </c>
      <c r="C8">
        <v>1056</v>
      </c>
      <c r="D8" t="s">
        <v>7</v>
      </c>
      <c r="E8" t="s">
        <v>10</v>
      </c>
    </row>
    <row r="9" spans="1:5" x14ac:dyDescent="0.2">
      <c r="A9" t="s">
        <v>11</v>
      </c>
      <c r="B9" t="s">
        <v>6</v>
      </c>
      <c r="C9">
        <v>1600</v>
      </c>
      <c r="D9" t="s">
        <v>12</v>
      </c>
      <c r="E9" t="s">
        <v>8</v>
      </c>
    </row>
    <row r="10" spans="1:5" x14ac:dyDescent="0.2">
      <c r="A10" t="s">
        <v>13</v>
      </c>
      <c r="B10" t="s">
        <v>6</v>
      </c>
      <c r="C10">
        <v>192</v>
      </c>
      <c r="D10" t="s">
        <v>14</v>
      </c>
      <c r="E10" t="s">
        <v>9</v>
      </c>
    </row>
    <row r="11" spans="1:5" x14ac:dyDescent="0.2">
      <c r="A11" t="s">
        <v>13</v>
      </c>
      <c r="B11" t="s">
        <v>6</v>
      </c>
      <c r="C11">
        <v>96</v>
      </c>
      <c r="D11" t="s">
        <v>14</v>
      </c>
      <c r="E11" t="s">
        <v>9</v>
      </c>
    </row>
    <row r="12" spans="1:5" x14ac:dyDescent="0.2">
      <c r="A12" t="s">
        <v>13</v>
      </c>
      <c r="B12" t="s">
        <v>6</v>
      </c>
      <c r="C12">
        <v>576</v>
      </c>
      <c r="D12" t="s">
        <v>14</v>
      </c>
      <c r="E12" t="s">
        <v>9</v>
      </c>
    </row>
    <row r="13" spans="1:5" x14ac:dyDescent="0.2">
      <c r="A13" t="s">
        <v>13</v>
      </c>
      <c r="B13" t="s">
        <v>6</v>
      </c>
      <c r="C13">
        <v>480</v>
      </c>
      <c r="D13" t="s">
        <v>14</v>
      </c>
      <c r="E13" t="s">
        <v>9</v>
      </c>
    </row>
    <row r="14" spans="1:5" x14ac:dyDescent="0.2">
      <c r="A14" t="s">
        <v>13</v>
      </c>
      <c r="B14" t="s">
        <v>6</v>
      </c>
      <c r="C14">
        <v>384</v>
      </c>
      <c r="D14" t="s">
        <v>14</v>
      </c>
      <c r="E14" t="s">
        <v>9</v>
      </c>
    </row>
    <row r="15" spans="1:5" x14ac:dyDescent="0.2">
      <c r="A15" t="s">
        <v>15</v>
      </c>
      <c r="B15" t="s">
        <v>6</v>
      </c>
      <c r="C15">
        <v>1111</v>
      </c>
      <c r="D15" t="s">
        <v>16</v>
      </c>
      <c r="E15" t="s">
        <v>8</v>
      </c>
    </row>
    <row r="16" spans="1:5" x14ac:dyDescent="0.2">
      <c r="A16" t="s">
        <v>15</v>
      </c>
      <c r="B16" t="s">
        <v>6</v>
      </c>
      <c r="C16">
        <v>189</v>
      </c>
      <c r="D16" t="s">
        <v>16</v>
      </c>
      <c r="E16" t="s">
        <v>10</v>
      </c>
    </row>
    <row r="17" spans="1:5" x14ac:dyDescent="0.2">
      <c r="A17" t="s">
        <v>17</v>
      </c>
      <c r="B17" t="s">
        <v>6</v>
      </c>
      <c r="C17">
        <v>1080</v>
      </c>
      <c r="D17" t="s">
        <v>18</v>
      </c>
      <c r="E17" t="s">
        <v>9</v>
      </c>
    </row>
    <row r="18" spans="1:5" x14ac:dyDescent="0.2">
      <c r="A18" t="s">
        <v>17</v>
      </c>
      <c r="B18" t="s">
        <v>6</v>
      </c>
      <c r="C18">
        <v>1028</v>
      </c>
      <c r="D18" t="s">
        <v>18</v>
      </c>
      <c r="E18" t="s">
        <v>9</v>
      </c>
    </row>
    <row r="19" spans="1:5" x14ac:dyDescent="0.2">
      <c r="A19" t="s">
        <v>19</v>
      </c>
      <c r="B19" t="s">
        <v>6</v>
      </c>
      <c r="C19">
        <v>108</v>
      </c>
      <c r="D19" t="s">
        <v>18</v>
      </c>
      <c r="E19" t="s">
        <v>8</v>
      </c>
    </row>
    <row r="20" spans="1:5" x14ac:dyDescent="0.2">
      <c r="A20" t="s">
        <v>19</v>
      </c>
      <c r="B20" t="s">
        <v>6</v>
      </c>
      <c r="C20">
        <v>864</v>
      </c>
      <c r="D20" t="s">
        <v>18</v>
      </c>
      <c r="E20" t="s">
        <v>8</v>
      </c>
    </row>
    <row r="21" spans="1:5" x14ac:dyDescent="0.2">
      <c r="A21" t="s">
        <v>19</v>
      </c>
      <c r="B21" t="s">
        <v>6</v>
      </c>
      <c r="C21">
        <v>1188</v>
      </c>
      <c r="D21" t="s">
        <v>18</v>
      </c>
      <c r="E21" t="s">
        <v>8</v>
      </c>
    </row>
    <row r="22" spans="1:5" x14ac:dyDescent="0.2">
      <c r="A22" t="s">
        <v>20</v>
      </c>
      <c r="B22" t="s">
        <v>6</v>
      </c>
      <c r="C22">
        <v>864</v>
      </c>
      <c r="D22" t="s">
        <v>21</v>
      </c>
      <c r="E22" t="s">
        <v>10</v>
      </c>
    </row>
    <row r="23" spans="1:5" x14ac:dyDescent="0.2">
      <c r="A23" t="s">
        <v>20</v>
      </c>
      <c r="B23" t="s">
        <v>6</v>
      </c>
      <c r="C23">
        <v>1056</v>
      </c>
      <c r="D23" t="s">
        <v>21</v>
      </c>
      <c r="E23" t="s">
        <v>10</v>
      </c>
    </row>
    <row r="24" spans="1:5" x14ac:dyDescent="0.2">
      <c r="A24" t="s">
        <v>22</v>
      </c>
      <c r="B24" t="s">
        <v>6</v>
      </c>
      <c r="C24">
        <v>384</v>
      </c>
      <c r="D24" t="s">
        <v>21</v>
      </c>
      <c r="E24" t="s">
        <v>8</v>
      </c>
    </row>
    <row r="25" spans="1:5" x14ac:dyDescent="0.2">
      <c r="A25" t="s">
        <v>22</v>
      </c>
      <c r="B25" t="s">
        <v>6</v>
      </c>
      <c r="C25">
        <v>288</v>
      </c>
      <c r="D25" t="s">
        <v>21</v>
      </c>
      <c r="E25" t="s">
        <v>10</v>
      </c>
    </row>
    <row r="26" spans="1:5" x14ac:dyDescent="0.2">
      <c r="A26" t="s">
        <v>22</v>
      </c>
      <c r="B26" t="s">
        <v>6</v>
      </c>
      <c r="C26">
        <v>1056</v>
      </c>
      <c r="D26" t="s">
        <v>21</v>
      </c>
      <c r="E26" t="s">
        <v>10</v>
      </c>
    </row>
    <row r="27" spans="1:5" x14ac:dyDescent="0.2">
      <c r="A27" t="s">
        <v>22</v>
      </c>
      <c r="B27" t="s">
        <v>6</v>
      </c>
      <c r="C27">
        <v>96</v>
      </c>
      <c r="D27" t="s">
        <v>21</v>
      </c>
      <c r="E27" t="s">
        <v>23</v>
      </c>
    </row>
    <row r="28" spans="1:5" x14ac:dyDescent="0.2">
      <c r="A28" t="s">
        <v>22</v>
      </c>
      <c r="B28" t="s">
        <v>6</v>
      </c>
      <c r="C28">
        <v>108</v>
      </c>
      <c r="D28" t="s">
        <v>21</v>
      </c>
      <c r="E28" t="s">
        <v>23</v>
      </c>
    </row>
    <row r="29" spans="1:5" x14ac:dyDescent="0.2">
      <c r="A29" t="s">
        <v>24</v>
      </c>
      <c r="B29" t="s">
        <v>6</v>
      </c>
      <c r="C29">
        <v>1152</v>
      </c>
      <c r="D29" t="s">
        <v>25</v>
      </c>
      <c r="E29" t="s">
        <v>10</v>
      </c>
    </row>
    <row r="30" spans="1:5" x14ac:dyDescent="0.2">
      <c r="A30" t="s">
        <v>26</v>
      </c>
      <c r="B30" t="s">
        <v>6</v>
      </c>
      <c r="C30">
        <v>342</v>
      </c>
      <c r="D30" t="s">
        <v>27</v>
      </c>
      <c r="E30" t="s">
        <v>28</v>
      </c>
    </row>
    <row r="31" spans="1:5" x14ac:dyDescent="0.2">
      <c r="A31" t="s">
        <v>26</v>
      </c>
      <c r="B31" t="s">
        <v>6</v>
      </c>
      <c r="C31">
        <v>1080</v>
      </c>
      <c r="D31" t="s">
        <v>27</v>
      </c>
      <c r="E31" t="s">
        <v>29</v>
      </c>
    </row>
    <row r="32" spans="1:5" x14ac:dyDescent="0.2">
      <c r="A32" t="s">
        <v>26</v>
      </c>
      <c r="B32" t="s">
        <v>6</v>
      </c>
      <c r="C32">
        <v>648</v>
      </c>
      <c r="D32" t="s">
        <v>27</v>
      </c>
      <c r="E32" t="s">
        <v>29</v>
      </c>
    </row>
    <row r="33" spans="1:5" x14ac:dyDescent="0.2">
      <c r="A33" t="s">
        <v>26</v>
      </c>
      <c r="B33" t="s">
        <v>6</v>
      </c>
      <c r="C33">
        <v>114</v>
      </c>
      <c r="D33" t="s">
        <v>27</v>
      </c>
      <c r="E33" t="s">
        <v>29</v>
      </c>
    </row>
    <row r="34" spans="1:5" x14ac:dyDescent="0.2">
      <c r="A34" t="s">
        <v>30</v>
      </c>
      <c r="B34" t="s">
        <v>6</v>
      </c>
      <c r="C34">
        <v>1080</v>
      </c>
      <c r="D34" t="s">
        <v>25</v>
      </c>
      <c r="E34" t="s">
        <v>8</v>
      </c>
    </row>
    <row r="35" spans="1:5" x14ac:dyDescent="0.2">
      <c r="A35" t="s">
        <v>30</v>
      </c>
      <c r="B35" t="s">
        <v>6</v>
      </c>
      <c r="C35">
        <v>1080</v>
      </c>
      <c r="D35" t="s">
        <v>25</v>
      </c>
      <c r="E35" t="s">
        <v>8</v>
      </c>
    </row>
    <row r="36" spans="1:5" x14ac:dyDescent="0.2">
      <c r="A36" t="s">
        <v>31</v>
      </c>
      <c r="B36" t="s">
        <v>6</v>
      </c>
      <c r="C36">
        <v>216</v>
      </c>
      <c r="D36" t="s">
        <v>25</v>
      </c>
      <c r="E36" t="s">
        <v>8</v>
      </c>
    </row>
    <row r="37" spans="1:5" x14ac:dyDescent="0.2">
      <c r="A37" t="s">
        <v>31</v>
      </c>
      <c r="B37" t="s">
        <v>6</v>
      </c>
      <c r="C37">
        <v>324</v>
      </c>
      <c r="D37" t="s">
        <v>25</v>
      </c>
      <c r="E37" t="s">
        <v>8</v>
      </c>
    </row>
    <row r="38" spans="1:5" x14ac:dyDescent="0.2">
      <c r="A38" t="s">
        <v>31</v>
      </c>
      <c r="B38" t="s">
        <v>6</v>
      </c>
      <c r="C38">
        <v>672</v>
      </c>
      <c r="D38" t="s">
        <v>25</v>
      </c>
      <c r="E38" t="s">
        <v>9</v>
      </c>
    </row>
    <row r="39" spans="1:5" x14ac:dyDescent="0.2">
      <c r="A39" t="s">
        <v>31</v>
      </c>
      <c r="B39" t="s">
        <v>6</v>
      </c>
      <c r="C39">
        <v>96</v>
      </c>
      <c r="D39" t="s">
        <v>25</v>
      </c>
      <c r="E39" t="s">
        <v>10</v>
      </c>
    </row>
    <row r="40" spans="1:5" x14ac:dyDescent="0.2">
      <c r="A40" t="s">
        <v>31</v>
      </c>
      <c r="B40" t="s">
        <v>6</v>
      </c>
      <c r="C40">
        <v>540</v>
      </c>
      <c r="D40" t="s">
        <v>25</v>
      </c>
      <c r="E40" t="s">
        <v>23</v>
      </c>
    </row>
    <row r="41" spans="1:5" x14ac:dyDescent="0.2">
      <c r="A41" t="s">
        <v>31</v>
      </c>
      <c r="B41" t="s">
        <v>6</v>
      </c>
      <c r="C41">
        <v>216</v>
      </c>
      <c r="D41" t="s">
        <v>25</v>
      </c>
      <c r="E41" t="s">
        <v>23</v>
      </c>
    </row>
    <row r="42" spans="1:5" x14ac:dyDescent="0.2">
      <c r="A42" t="s">
        <v>32</v>
      </c>
      <c r="B42" t="s">
        <v>6</v>
      </c>
      <c r="C42">
        <v>648</v>
      </c>
      <c r="D42" t="s">
        <v>14</v>
      </c>
      <c r="E42" t="s">
        <v>33</v>
      </c>
    </row>
    <row r="43" spans="1:5" x14ac:dyDescent="0.2">
      <c r="A43" t="s">
        <v>32</v>
      </c>
      <c r="B43" t="s">
        <v>6</v>
      </c>
      <c r="C43">
        <v>1512</v>
      </c>
      <c r="D43" t="s">
        <v>14</v>
      </c>
      <c r="E43" t="s">
        <v>33</v>
      </c>
    </row>
    <row r="44" spans="1:5" x14ac:dyDescent="0.2">
      <c r="A44" t="s">
        <v>34</v>
      </c>
      <c r="B44" t="s">
        <v>6</v>
      </c>
      <c r="C44">
        <v>432</v>
      </c>
      <c r="D44" t="s">
        <v>14</v>
      </c>
      <c r="E44" t="s">
        <v>8</v>
      </c>
    </row>
    <row r="45" spans="1:5" x14ac:dyDescent="0.2">
      <c r="A45" t="s">
        <v>34</v>
      </c>
      <c r="B45" t="s">
        <v>6</v>
      </c>
      <c r="C45">
        <v>108</v>
      </c>
      <c r="D45" t="s">
        <v>14</v>
      </c>
      <c r="E45" t="s">
        <v>8</v>
      </c>
    </row>
    <row r="46" spans="1:5" x14ac:dyDescent="0.2">
      <c r="A46" t="s">
        <v>34</v>
      </c>
      <c r="B46" t="s">
        <v>6</v>
      </c>
      <c r="C46">
        <v>756</v>
      </c>
      <c r="D46" t="s">
        <v>14</v>
      </c>
      <c r="E46" t="s">
        <v>9</v>
      </c>
    </row>
    <row r="47" spans="1:5" x14ac:dyDescent="0.2">
      <c r="A47" t="s">
        <v>34</v>
      </c>
      <c r="B47" t="s">
        <v>6</v>
      </c>
      <c r="C47">
        <v>108</v>
      </c>
      <c r="D47" t="s">
        <v>14</v>
      </c>
      <c r="E47" t="s">
        <v>9</v>
      </c>
    </row>
    <row r="48" spans="1:5" x14ac:dyDescent="0.2">
      <c r="A48" t="s">
        <v>34</v>
      </c>
      <c r="B48" t="s">
        <v>6</v>
      </c>
      <c r="C48">
        <v>756</v>
      </c>
      <c r="D48" t="s">
        <v>14</v>
      </c>
      <c r="E48" t="s">
        <v>9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9"/>
  <sheetViews>
    <sheetView topLeftCell="A2" zoomScaleNormal="100" workbookViewId="0">
      <selection activeCell="H38" sqref="H38"/>
    </sheetView>
    <sheetView workbookViewId="1"/>
  </sheetViews>
  <sheetFormatPr baseColWidth="10" defaultColWidth="8.83203125" defaultRowHeight="15" x14ac:dyDescent="0.2"/>
  <cols>
    <col min="1" max="1" width="14.83203125" customWidth="1"/>
    <col min="2" max="2" width="11.1640625" bestFit="1" customWidth="1"/>
    <col min="3" max="3" width="27.6640625" bestFit="1" customWidth="1"/>
    <col min="4" max="4" width="10.6640625" customWidth="1"/>
    <col min="5" max="5" width="13.83203125" customWidth="1"/>
    <col min="6" max="6" width="14" customWidth="1"/>
    <col min="7" max="7" width="15.1640625" customWidth="1"/>
    <col min="8" max="8" width="16" customWidth="1"/>
    <col min="9" max="9" width="16.6640625" customWidth="1"/>
    <col min="10" max="10" width="10.1640625" bestFit="1" customWidth="1"/>
    <col min="11" max="12" width="9" bestFit="1" customWidth="1"/>
    <col min="13" max="13" width="8.83203125" style="3"/>
    <col min="14" max="14" width="8.83203125" style="15"/>
  </cols>
  <sheetData>
    <row r="1" spans="1:14" s="19" customFormat="1" ht="39" customHeight="1" x14ac:dyDescent="0.2">
      <c r="A1" s="16" t="s">
        <v>1</v>
      </c>
      <c r="B1" s="16" t="s">
        <v>0</v>
      </c>
      <c r="C1" s="16" t="s">
        <v>35</v>
      </c>
      <c r="D1" s="16" t="s">
        <v>36</v>
      </c>
      <c r="E1" s="16" t="s">
        <v>37</v>
      </c>
      <c r="F1" s="17" t="s">
        <v>163</v>
      </c>
      <c r="G1" s="17" t="s">
        <v>39</v>
      </c>
      <c r="H1" s="17" t="s">
        <v>40</v>
      </c>
      <c r="I1" s="18" t="s">
        <v>164</v>
      </c>
      <c r="J1" s="16" t="s">
        <v>4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4" x14ac:dyDescent="0.2">
      <c r="A2" s="11" t="s">
        <v>6</v>
      </c>
      <c r="B2" s="11" t="s">
        <v>11</v>
      </c>
      <c r="C2" s="11" t="s">
        <v>68</v>
      </c>
      <c r="D2" s="11" t="s">
        <v>69</v>
      </c>
      <c r="E2" s="13">
        <v>21</v>
      </c>
      <c r="F2" s="12">
        <v>0</v>
      </c>
      <c r="G2" s="12">
        <v>0</v>
      </c>
      <c r="H2" s="12">
        <v>0</v>
      </c>
      <c r="I2" s="14">
        <f>IFERROR(Tabla3[[#This Row],[Sale Amount]]/Tabla3[[#This Row],[Price Four Star]]-Tabla3[[#This Row],[Sale Quantity]],0)</f>
        <v>0</v>
      </c>
      <c r="J2" s="11" t="s">
        <v>8</v>
      </c>
      <c r="K2" s="11" t="s">
        <v>66</v>
      </c>
      <c r="L2" s="11" t="s">
        <v>67</v>
      </c>
      <c r="M2" s="11" t="s">
        <v>49</v>
      </c>
      <c r="N2" s="11" t="s">
        <v>50</v>
      </c>
    </row>
    <row r="3" spans="1:14" x14ac:dyDescent="0.2">
      <c r="A3" s="11" t="s">
        <v>6</v>
      </c>
      <c r="B3" s="11" t="s">
        <v>20</v>
      </c>
      <c r="C3" s="11" t="s">
        <v>60</v>
      </c>
      <c r="D3" s="11" t="s">
        <v>61</v>
      </c>
      <c r="E3" s="13">
        <v>864</v>
      </c>
      <c r="F3" s="12">
        <v>-593.19000000000005</v>
      </c>
      <c r="G3" s="12">
        <v>-0.69</v>
      </c>
      <c r="H3" s="12">
        <v>-0.68700000000000006</v>
      </c>
      <c r="I3" s="14">
        <f>IFERROR(Tabla3[[#This Row],[Sale Amount]]/Tabla3[[#This Row],[Price Four Star]]-Tabla3[[#This Row],[Sale Quantity]],0)</f>
        <v>-4.3043478260867687</v>
      </c>
      <c r="J3" s="11" t="s">
        <v>10</v>
      </c>
      <c r="K3" s="11" t="s">
        <v>47</v>
      </c>
      <c r="L3" s="11" t="s">
        <v>48</v>
      </c>
      <c r="M3" s="11" t="s">
        <v>62</v>
      </c>
      <c r="N3" s="11" t="s">
        <v>50</v>
      </c>
    </row>
    <row r="4" spans="1:14" x14ac:dyDescent="0.2">
      <c r="A4" s="11" t="s">
        <v>6</v>
      </c>
      <c r="B4" s="11" t="s">
        <v>5</v>
      </c>
      <c r="C4" s="11" t="s">
        <v>60</v>
      </c>
      <c r="D4" s="11" t="s">
        <v>61</v>
      </c>
      <c r="E4" s="13">
        <v>672</v>
      </c>
      <c r="F4" s="12">
        <v>-461.37</v>
      </c>
      <c r="G4" s="12">
        <v>-0.69</v>
      </c>
      <c r="H4" s="12">
        <v>-0.68700000000000006</v>
      </c>
      <c r="I4" s="14">
        <f>IFERROR(Tabla3[[#This Row],[Sale Amount]]/Tabla3[[#This Row],[Price Four Star]]-Tabla3[[#This Row],[Sale Quantity]],0)</f>
        <v>-3.347826086956502</v>
      </c>
      <c r="J4" s="11" t="s">
        <v>10</v>
      </c>
      <c r="K4" s="11" t="s">
        <v>47</v>
      </c>
      <c r="L4" s="11" t="s">
        <v>48</v>
      </c>
      <c r="M4" s="11" t="s">
        <v>62</v>
      </c>
      <c r="N4" s="11" t="s">
        <v>50</v>
      </c>
    </row>
    <row r="5" spans="1:14" x14ac:dyDescent="0.2">
      <c r="A5" s="11" t="s">
        <v>6</v>
      </c>
      <c r="B5" s="11" t="s">
        <v>22</v>
      </c>
      <c r="C5" s="11" t="s">
        <v>60</v>
      </c>
      <c r="D5" s="11" t="s">
        <v>61</v>
      </c>
      <c r="E5" s="13">
        <v>288</v>
      </c>
      <c r="F5" s="12">
        <v>-197.73</v>
      </c>
      <c r="G5" s="12">
        <v>-0.69</v>
      </c>
      <c r="H5" s="12">
        <v>-0.68700000000000006</v>
      </c>
      <c r="I5" s="14">
        <f>IFERROR(Tabla3[[#This Row],[Sale Amount]]/Tabla3[[#This Row],[Price Four Star]]-Tabla3[[#This Row],[Sale Quantity]],0)</f>
        <v>-1.4347826086956275</v>
      </c>
      <c r="J5" s="11" t="s">
        <v>10</v>
      </c>
      <c r="K5" s="11" t="s">
        <v>47</v>
      </c>
      <c r="L5" s="11" t="s">
        <v>48</v>
      </c>
      <c r="M5" s="11" t="s">
        <v>62</v>
      </c>
      <c r="N5" s="11" t="s">
        <v>50</v>
      </c>
    </row>
    <row r="6" spans="1:14" x14ac:dyDescent="0.2">
      <c r="A6" s="11" t="s">
        <v>6</v>
      </c>
      <c r="B6" s="11" t="s">
        <v>15</v>
      </c>
      <c r="C6" s="11" t="s">
        <v>60</v>
      </c>
      <c r="D6" s="11" t="s">
        <v>61</v>
      </c>
      <c r="E6" s="13">
        <v>96</v>
      </c>
      <c r="F6" s="12">
        <v>-65.91</v>
      </c>
      <c r="G6" s="12">
        <v>-0.69</v>
      </c>
      <c r="H6" s="12">
        <v>-0.68700000000000006</v>
      </c>
      <c r="I6" s="14">
        <f>IFERROR(Tabla3[[#This Row],[Sale Amount]]/Tabla3[[#This Row],[Price Four Star]]-Tabla3[[#This Row],[Sale Quantity]],0)</f>
        <v>-0.47826086956521863</v>
      </c>
      <c r="J6" s="11" t="s">
        <v>10</v>
      </c>
      <c r="K6" s="11" t="s">
        <v>47</v>
      </c>
      <c r="L6" s="11" t="s">
        <v>48</v>
      </c>
      <c r="M6" s="11" t="s">
        <v>62</v>
      </c>
      <c r="N6" s="11" t="s">
        <v>50</v>
      </c>
    </row>
    <row r="7" spans="1:14" x14ac:dyDescent="0.2">
      <c r="A7" s="11" t="s">
        <v>6</v>
      </c>
      <c r="B7" s="11" t="s">
        <v>20</v>
      </c>
      <c r="C7" s="11" t="s">
        <v>60</v>
      </c>
      <c r="D7" s="11" t="s">
        <v>61</v>
      </c>
      <c r="E7" s="13">
        <v>96</v>
      </c>
      <c r="F7" s="12">
        <v>-65.91</v>
      </c>
      <c r="G7" s="12">
        <v>-0.69</v>
      </c>
      <c r="H7" s="12">
        <v>-0.68700000000000006</v>
      </c>
      <c r="I7" s="14">
        <f>IFERROR(Tabla3[[#This Row],[Sale Amount]]/Tabla3[[#This Row],[Price Four Star]]-Tabla3[[#This Row],[Sale Quantity]],0)</f>
        <v>-0.47826086956521863</v>
      </c>
      <c r="J7" s="11" t="s">
        <v>10</v>
      </c>
      <c r="K7" s="11" t="s">
        <v>47</v>
      </c>
      <c r="L7" s="11" t="s">
        <v>48</v>
      </c>
      <c r="M7" s="11" t="s">
        <v>62</v>
      </c>
      <c r="N7" s="11" t="s">
        <v>50</v>
      </c>
    </row>
    <row r="8" spans="1:14" x14ac:dyDescent="0.2">
      <c r="A8" s="11" t="s">
        <v>6</v>
      </c>
      <c r="B8" s="11" t="s">
        <v>31</v>
      </c>
      <c r="C8" s="11" t="s">
        <v>60</v>
      </c>
      <c r="D8" s="11" t="s">
        <v>61</v>
      </c>
      <c r="E8" s="13">
        <v>96</v>
      </c>
      <c r="F8" s="12">
        <v>-65.91</v>
      </c>
      <c r="G8" s="12">
        <v>-0.69</v>
      </c>
      <c r="H8" s="12">
        <v>-0.68700000000000006</v>
      </c>
      <c r="I8" s="14">
        <f>IFERROR(Tabla3[[#This Row],[Sale Amount]]/Tabla3[[#This Row],[Price Four Star]]-Tabla3[[#This Row],[Sale Quantity]],0)</f>
        <v>-0.47826086956521863</v>
      </c>
      <c r="J8" s="11" t="s">
        <v>10</v>
      </c>
      <c r="K8" s="11" t="s">
        <v>47</v>
      </c>
      <c r="L8" s="11" t="s">
        <v>48</v>
      </c>
      <c r="M8" s="11" t="s">
        <v>62</v>
      </c>
      <c r="N8" s="11" t="s">
        <v>50</v>
      </c>
    </row>
    <row r="9" spans="1:14" x14ac:dyDescent="0.2">
      <c r="A9" s="11" t="s">
        <v>6</v>
      </c>
      <c r="B9" s="11" t="s">
        <v>22</v>
      </c>
      <c r="C9" s="11" t="s">
        <v>63</v>
      </c>
      <c r="D9" s="11" t="s">
        <v>61</v>
      </c>
      <c r="E9" s="13">
        <v>672</v>
      </c>
      <c r="F9" s="12">
        <v>-476.91</v>
      </c>
      <c r="G9" s="12">
        <v>-0.71</v>
      </c>
      <c r="H9" s="12">
        <v>-0.71</v>
      </c>
      <c r="I9" s="14">
        <f>IFERROR(Tabla3[[#This Row],[Sale Amount]]/Tabla3[[#This Row],[Price Four Star]]-Tabla3[[#This Row],[Sale Quantity]],0)</f>
        <v>-0.29577464788724228</v>
      </c>
      <c r="J9" s="11" t="s">
        <v>10</v>
      </c>
      <c r="K9" s="11" t="s">
        <v>47</v>
      </c>
      <c r="L9" s="11" t="s">
        <v>48</v>
      </c>
      <c r="M9" s="11" t="s">
        <v>62</v>
      </c>
      <c r="N9" s="11" t="s">
        <v>50</v>
      </c>
    </row>
    <row r="10" spans="1:14" x14ac:dyDescent="0.2">
      <c r="A10" s="11" t="s">
        <v>6</v>
      </c>
      <c r="B10" s="11" t="s">
        <v>22</v>
      </c>
      <c r="C10" s="11" t="s">
        <v>63</v>
      </c>
      <c r="D10" s="11" t="s">
        <v>61</v>
      </c>
      <c r="E10" s="13">
        <v>288</v>
      </c>
      <c r="F10" s="12">
        <v>-204.39</v>
      </c>
      <c r="G10" s="12">
        <v>-0.71</v>
      </c>
      <c r="H10" s="12">
        <v>-0.71</v>
      </c>
      <c r="I10" s="14">
        <f>IFERROR(Tabla3[[#This Row],[Sale Amount]]/Tabla3[[#This Row],[Price Four Star]]-Tabla3[[#This Row],[Sale Quantity]],0)</f>
        <v>-0.12676056338028729</v>
      </c>
      <c r="J10" s="11" t="s">
        <v>10</v>
      </c>
      <c r="K10" s="11" t="s">
        <v>47</v>
      </c>
      <c r="L10" s="11" t="s">
        <v>48</v>
      </c>
      <c r="M10" s="11" t="s">
        <v>62</v>
      </c>
      <c r="N10" s="11" t="s">
        <v>50</v>
      </c>
    </row>
    <row r="11" spans="1:14" x14ac:dyDescent="0.2">
      <c r="A11" s="11" t="s">
        <v>6</v>
      </c>
      <c r="B11" s="11" t="s">
        <v>20</v>
      </c>
      <c r="C11" s="11" t="s">
        <v>63</v>
      </c>
      <c r="D11" s="11" t="s">
        <v>61</v>
      </c>
      <c r="E11" s="13">
        <v>252</v>
      </c>
      <c r="F11" s="12">
        <v>-178.84</v>
      </c>
      <c r="G11" s="12">
        <v>-0.71</v>
      </c>
      <c r="H11" s="12">
        <v>-0.71</v>
      </c>
      <c r="I11" s="14">
        <f>IFERROR(Tabla3[[#This Row],[Sale Amount]]/Tabla3[[#This Row],[Price Four Star]]-Tabla3[[#This Row],[Sale Quantity]],0)</f>
        <v>-0.11267605633801736</v>
      </c>
      <c r="J11" s="11" t="s">
        <v>10</v>
      </c>
      <c r="K11" s="11" t="s">
        <v>47</v>
      </c>
      <c r="L11" s="11" t="s">
        <v>48</v>
      </c>
      <c r="M11" s="11" t="s">
        <v>62</v>
      </c>
      <c r="N11" s="11" t="s">
        <v>50</v>
      </c>
    </row>
    <row r="12" spans="1:14" x14ac:dyDescent="0.2">
      <c r="A12" s="11" t="s">
        <v>6</v>
      </c>
      <c r="B12" s="11" t="s">
        <v>5</v>
      </c>
      <c r="C12" s="11" t="s">
        <v>63</v>
      </c>
      <c r="D12" s="11" t="s">
        <v>61</v>
      </c>
      <c r="E12" s="13">
        <v>192</v>
      </c>
      <c r="F12" s="12">
        <v>-136.26</v>
      </c>
      <c r="G12" s="12">
        <v>-0.71</v>
      </c>
      <c r="H12" s="12">
        <v>-0.71</v>
      </c>
      <c r="I12" s="14">
        <f>IFERROR(Tabla3[[#This Row],[Sale Amount]]/Tabla3[[#This Row],[Price Four Star]]-Tabla3[[#This Row],[Sale Quantity]],0)</f>
        <v>-8.4507042253534337E-2</v>
      </c>
      <c r="J12" s="11" t="s">
        <v>10</v>
      </c>
      <c r="K12" s="11" t="s">
        <v>47</v>
      </c>
      <c r="L12" s="11" t="s">
        <v>48</v>
      </c>
      <c r="M12" s="11" t="s">
        <v>57</v>
      </c>
      <c r="N12" s="11" t="s">
        <v>50</v>
      </c>
    </row>
    <row r="13" spans="1:14" x14ac:dyDescent="0.2">
      <c r="A13" s="11" t="s">
        <v>6</v>
      </c>
      <c r="B13" s="11" t="s">
        <v>20</v>
      </c>
      <c r="C13" s="11" t="s">
        <v>63</v>
      </c>
      <c r="D13" s="11" t="s">
        <v>61</v>
      </c>
      <c r="E13" s="13">
        <v>192</v>
      </c>
      <c r="F13" s="12">
        <v>-136.26</v>
      </c>
      <c r="G13" s="12">
        <v>-0.71</v>
      </c>
      <c r="H13" s="12">
        <v>-0.71</v>
      </c>
      <c r="I13" s="14">
        <f>IFERROR(Tabla3[[#This Row],[Sale Amount]]/Tabla3[[#This Row],[Price Four Star]]-Tabla3[[#This Row],[Sale Quantity]],0)</f>
        <v>-8.4507042253534337E-2</v>
      </c>
      <c r="J13" s="11" t="s">
        <v>10</v>
      </c>
      <c r="K13" s="11" t="s">
        <v>47</v>
      </c>
      <c r="L13" s="11" t="s">
        <v>48</v>
      </c>
      <c r="M13" s="11" t="s">
        <v>62</v>
      </c>
      <c r="N13" s="11" t="s">
        <v>50</v>
      </c>
    </row>
    <row r="14" spans="1:14" x14ac:dyDescent="0.2">
      <c r="A14" s="11" t="s">
        <v>6</v>
      </c>
      <c r="B14" s="11" t="s">
        <v>5</v>
      </c>
      <c r="C14" s="11" t="s">
        <v>63</v>
      </c>
      <c r="D14" s="11" t="s">
        <v>61</v>
      </c>
      <c r="E14" s="13">
        <v>96</v>
      </c>
      <c r="F14" s="12">
        <v>-68.13</v>
      </c>
      <c r="G14" s="12">
        <v>-0.71</v>
      </c>
      <c r="H14" s="12">
        <v>-0.71</v>
      </c>
      <c r="I14" s="14">
        <f>IFERROR(Tabla3[[#This Row],[Sale Amount]]/Tabla3[[#This Row],[Price Four Star]]-Tabla3[[#This Row],[Sale Quantity]],0)</f>
        <v>-4.2253521126767168E-2</v>
      </c>
      <c r="J14" s="11" t="s">
        <v>10</v>
      </c>
      <c r="K14" s="11" t="s">
        <v>47</v>
      </c>
      <c r="L14" s="11" t="s">
        <v>48</v>
      </c>
      <c r="M14" s="11" t="s">
        <v>62</v>
      </c>
      <c r="N14" s="11" t="s">
        <v>50</v>
      </c>
    </row>
    <row r="15" spans="1:14" x14ac:dyDescent="0.2">
      <c r="A15" s="11" t="s">
        <v>6</v>
      </c>
      <c r="B15" s="11" t="s">
        <v>15</v>
      </c>
      <c r="C15" s="11" t="s">
        <v>63</v>
      </c>
      <c r="D15" s="11" t="s">
        <v>61</v>
      </c>
      <c r="E15" s="13">
        <v>93</v>
      </c>
      <c r="F15" s="12">
        <v>-66</v>
      </c>
      <c r="G15" s="12">
        <v>-0.71</v>
      </c>
      <c r="H15" s="12">
        <v>-0.71</v>
      </c>
      <c r="I15" s="14">
        <f>IFERROR(Tabla3[[#This Row],[Sale Amount]]/Tabla3[[#This Row],[Price Four Star]]-Tabla3[[#This Row],[Sale Quantity]],0)</f>
        <v>-4.2253521126752958E-2</v>
      </c>
      <c r="J15" s="11" t="s">
        <v>10</v>
      </c>
      <c r="K15" s="11" t="s">
        <v>47</v>
      </c>
      <c r="L15" s="11" t="s">
        <v>48</v>
      </c>
      <c r="M15" s="11" t="s">
        <v>62</v>
      </c>
      <c r="N15" s="11" t="s">
        <v>50</v>
      </c>
    </row>
    <row r="16" spans="1:14" x14ac:dyDescent="0.2">
      <c r="A16" s="11" t="s">
        <v>6</v>
      </c>
      <c r="B16" s="11" t="s">
        <v>5</v>
      </c>
      <c r="C16" s="11" t="s">
        <v>45</v>
      </c>
      <c r="D16" s="11" t="s">
        <v>51</v>
      </c>
      <c r="E16" s="13">
        <v>1108</v>
      </c>
      <c r="F16" s="12">
        <v>13296</v>
      </c>
      <c r="G16" s="12">
        <v>12</v>
      </c>
      <c r="H16" s="12">
        <v>12</v>
      </c>
      <c r="I16" s="14">
        <f>IFERROR(Tabla3[[#This Row],[Sale Amount]]/Tabla3[[#This Row],[Price Four Star]]-Tabla3[[#This Row],[Sale Quantity]],0)</f>
        <v>0</v>
      </c>
      <c r="J16" s="11" t="s">
        <v>9</v>
      </c>
      <c r="K16" s="11" t="s">
        <v>47</v>
      </c>
      <c r="L16" s="11" t="s">
        <v>48</v>
      </c>
      <c r="M16" s="11" t="s">
        <v>52</v>
      </c>
      <c r="N16" s="11" t="s">
        <v>50</v>
      </c>
    </row>
    <row r="17" spans="1:14" x14ac:dyDescent="0.2">
      <c r="A17" s="11" t="s">
        <v>6</v>
      </c>
      <c r="B17" s="11" t="s">
        <v>19</v>
      </c>
      <c r="C17" s="11" t="s">
        <v>86</v>
      </c>
      <c r="D17" s="11" t="s">
        <v>87</v>
      </c>
      <c r="E17" s="13">
        <v>1080</v>
      </c>
      <c r="F17" s="12">
        <v>21600</v>
      </c>
      <c r="G17" s="12">
        <v>20</v>
      </c>
      <c r="H17" s="12">
        <v>20</v>
      </c>
      <c r="I17" s="14">
        <f>IFERROR(Tabla3[[#This Row],[Sale Amount]]/Tabla3[[#This Row],[Price Four Star]]-Tabla3[[#This Row],[Sale Quantity]],0)</f>
        <v>0</v>
      </c>
      <c r="J17" s="11" t="s">
        <v>8</v>
      </c>
      <c r="K17" s="11" t="s">
        <v>47</v>
      </c>
      <c r="L17" s="11" t="s">
        <v>48</v>
      </c>
      <c r="M17" s="11" t="s">
        <v>49</v>
      </c>
      <c r="N17" s="11" t="s">
        <v>50</v>
      </c>
    </row>
    <row r="18" spans="1:14" x14ac:dyDescent="0.2">
      <c r="A18" s="11" t="s">
        <v>6</v>
      </c>
      <c r="B18" s="11" t="s">
        <v>5</v>
      </c>
      <c r="C18" s="11" t="s">
        <v>58</v>
      </c>
      <c r="D18" s="11" t="s">
        <v>59</v>
      </c>
      <c r="E18" s="13">
        <v>960</v>
      </c>
      <c r="F18" s="12">
        <v>2160</v>
      </c>
      <c r="G18" s="12">
        <v>2.25</v>
      </c>
      <c r="H18" s="12">
        <v>2.25</v>
      </c>
      <c r="I18" s="14">
        <f>IFERROR(Tabla3[[#This Row],[Sale Amount]]/Tabla3[[#This Row],[Price Four Star]]-Tabla3[[#This Row],[Sale Quantity]],0)</f>
        <v>0</v>
      </c>
      <c r="J18" s="11" t="s">
        <v>10</v>
      </c>
      <c r="K18" s="11" t="s">
        <v>47</v>
      </c>
      <c r="L18" s="11" t="s">
        <v>48</v>
      </c>
      <c r="M18" s="11" t="s">
        <v>49</v>
      </c>
      <c r="N18" s="11" t="s">
        <v>50</v>
      </c>
    </row>
    <row r="19" spans="1:14" x14ac:dyDescent="0.2">
      <c r="A19" s="11" t="s">
        <v>6</v>
      </c>
      <c r="B19" s="11" t="s">
        <v>26</v>
      </c>
      <c r="C19" s="11" t="s">
        <v>102</v>
      </c>
      <c r="D19" s="11" t="s">
        <v>75</v>
      </c>
      <c r="E19" s="13">
        <v>864</v>
      </c>
      <c r="F19" s="12">
        <v>864</v>
      </c>
      <c r="G19" s="12">
        <v>1</v>
      </c>
      <c r="H19" s="12">
        <v>1</v>
      </c>
      <c r="I19" s="14">
        <f>IFERROR(Tabla3[[#This Row],[Sale Amount]]/Tabla3[[#This Row],[Price Four Star]]-Tabla3[[#This Row],[Sale Quantity]],0)</f>
        <v>0</v>
      </c>
      <c r="J19" s="11" t="s">
        <v>29</v>
      </c>
      <c r="K19" s="11" t="s">
        <v>47</v>
      </c>
      <c r="L19" s="11" t="s">
        <v>48</v>
      </c>
      <c r="M19" s="11" t="s">
        <v>74</v>
      </c>
      <c r="N19" s="11" t="s">
        <v>50</v>
      </c>
    </row>
    <row r="20" spans="1:14" x14ac:dyDescent="0.2">
      <c r="A20" s="11" t="s">
        <v>6</v>
      </c>
      <c r="B20" s="11" t="s">
        <v>30</v>
      </c>
      <c r="C20" s="11" t="s">
        <v>83</v>
      </c>
      <c r="D20" s="11" t="s">
        <v>104</v>
      </c>
      <c r="E20" s="13">
        <v>864</v>
      </c>
      <c r="F20" s="12">
        <v>15552</v>
      </c>
      <c r="G20" s="12">
        <v>18</v>
      </c>
      <c r="H20" s="12">
        <v>18</v>
      </c>
      <c r="I20" s="14">
        <f>IFERROR(Tabla3[[#This Row],[Sale Amount]]/Tabla3[[#This Row],[Price Four Star]]-Tabla3[[#This Row],[Sale Quantity]],0)</f>
        <v>0</v>
      </c>
      <c r="J20" s="11" t="s">
        <v>8</v>
      </c>
      <c r="K20" s="11" t="s">
        <v>47</v>
      </c>
      <c r="L20" s="11" t="s">
        <v>48</v>
      </c>
      <c r="M20" s="11" t="s">
        <v>62</v>
      </c>
      <c r="N20" s="11" t="s">
        <v>50</v>
      </c>
    </row>
    <row r="21" spans="1:14" x14ac:dyDescent="0.2">
      <c r="A21" s="11" t="s">
        <v>6</v>
      </c>
      <c r="B21" s="11" t="s">
        <v>19</v>
      </c>
      <c r="C21" s="11" t="s">
        <v>86</v>
      </c>
      <c r="D21" s="11" t="s">
        <v>87</v>
      </c>
      <c r="E21" s="13">
        <v>756</v>
      </c>
      <c r="F21" s="12">
        <v>13608</v>
      </c>
      <c r="G21" s="12">
        <v>18</v>
      </c>
      <c r="H21" s="12">
        <v>18</v>
      </c>
      <c r="I21" s="14">
        <f>IFERROR(Tabla3[[#This Row],[Sale Amount]]/Tabla3[[#This Row],[Price Four Star]]-Tabla3[[#This Row],[Sale Quantity]],0)</f>
        <v>0</v>
      </c>
      <c r="J21" s="11" t="s">
        <v>8</v>
      </c>
      <c r="K21" s="11" t="s">
        <v>47</v>
      </c>
      <c r="L21" s="11" t="s">
        <v>48</v>
      </c>
      <c r="M21" s="11" t="s">
        <v>88</v>
      </c>
      <c r="N21" s="11" t="s">
        <v>50</v>
      </c>
    </row>
    <row r="22" spans="1:14" x14ac:dyDescent="0.2">
      <c r="A22" s="11" t="s">
        <v>6</v>
      </c>
      <c r="B22" s="11" t="s">
        <v>30</v>
      </c>
      <c r="C22" s="11" t="s">
        <v>105</v>
      </c>
      <c r="D22" s="11" t="s">
        <v>16</v>
      </c>
      <c r="E22" s="13">
        <v>756</v>
      </c>
      <c r="F22" s="12">
        <v>13608</v>
      </c>
      <c r="G22" s="12">
        <v>18</v>
      </c>
      <c r="H22" s="12">
        <v>18</v>
      </c>
      <c r="I22" s="14">
        <f>IFERROR(Tabla3[[#This Row],[Sale Amount]]/Tabla3[[#This Row],[Price Four Star]]-Tabla3[[#This Row],[Sale Quantity]],0)</f>
        <v>0</v>
      </c>
      <c r="J22" s="11" t="s">
        <v>8</v>
      </c>
      <c r="K22" s="11" t="s">
        <v>47</v>
      </c>
      <c r="L22" s="11" t="s">
        <v>48</v>
      </c>
      <c r="M22" s="11" t="s">
        <v>57</v>
      </c>
      <c r="N22" s="11" t="s">
        <v>50</v>
      </c>
    </row>
    <row r="23" spans="1:14" x14ac:dyDescent="0.2">
      <c r="A23" s="11" t="s">
        <v>6</v>
      </c>
      <c r="B23" s="11" t="s">
        <v>32</v>
      </c>
      <c r="C23" s="11" t="s">
        <v>86</v>
      </c>
      <c r="D23" s="11" t="s">
        <v>109</v>
      </c>
      <c r="E23" s="13">
        <v>756</v>
      </c>
      <c r="F23" s="12">
        <v>20412</v>
      </c>
      <c r="G23" s="12">
        <v>27</v>
      </c>
      <c r="H23" s="12">
        <v>27</v>
      </c>
      <c r="I23" s="14">
        <f>IFERROR(Tabla3[[#This Row],[Sale Amount]]/Tabla3[[#This Row],[Price Four Star]]-Tabla3[[#This Row],[Sale Quantity]],0)</f>
        <v>0</v>
      </c>
      <c r="J23" s="11" t="s">
        <v>33</v>
      </c>
      <c r="K23" s="11" t="s">
        <v>47</v>
      </c>
      <c r="L23" s="11" t="s">
        <v>48</v>
      </c>
      <c r="M23" s="11" t="s">
        <v>49</v>
      </c>
      <c r="N23" s="11" t="s">
        <v>50</v>
      </c>
    </row>
    <row r="24" spans="1:14" x14ac:dyDescent="0.2">
      <c r="A24" s="11" t="s">
        <v>6</v>
      </c>
      <c r="B24" s="11" t="s">
        <v>32</v>
      </c>
      <c r="C24" s="11" t="s">
        <v>86</v>
      </c>
      <c r="D24" s="11" t="s">
        <v>110</v>
      </c>
      <c r="E24" s="13">
        <v>756</v>
      </c>
      <c r="F24" s="12">
        <v>18144</v>
      </c>
      <c r="G24" s="12">
        <v>24</v>
      </c>
      <c r="H24" s="12">
        <v>24</v>
      </c>
      <c r="I24" s="14">
        <f>IFERROR(Tabla3[[#This Row],[Sale Amount]]/Tabla3[[#This Row],[Price Four Star]]-Tabla3[[#This Row],[Sale Quantity]],0)</f>
        <v>0</v>
      </c>
      <c r="J24" s="11" t="s">
        <v>33</v>
      </c>
      <c r="K24" s="11" t="s">
        <v>47</v>
      </c>
      <c r="L24" s="11" t="s">
        <v>48</v>
      </c>
      <c r="M24" s="11" t="s">
        <v>49</v>
      </c>
      <c r="N24" s="11" t="s">
        <v>50</v>
      </c>
    </row>
    <row r="25" spans="1:14" x14ac:dyDescent="0.2">
      <c r="A25" s="11" t="s">
        <v>6</v>
      </c>
      <c r="B25" s="11" t="s">
        <v>31</v>
      </c>
      <c r="C25" s="11" t="s">
        <v>106</v>
      </c>
      <c r="D25" s="11" t="s">
        <v>16</v>
      </c>
      <c r="E25" s="13">
        <v>672</v>
      </c>
      <c r="F25" s="12">
        <v>14784</v>
      </c>
      <c r="G25" s="12">
        <v>22</v>
      </c>
      <c r="H25" s="12">
        <v>22</v>
      </c>
      <c r="I25" s="14">
        <f>IFERROR(Tabla3[[#This Row],[Sale Amount]]/Tabla3[[#This Row],[Price Four Star]]-Tabla3[[#This Row],[Sale Quantity]],0)</f>
        <v>0</v>
      </c>
      <c r="J25" s="11" t="s">
        <v>9</v>
      </c>
      <c r="K25" s="11" t="s">
        <v>47</v>
      </c>
      <c r="L25" s="11" t="s">
        <v>48</v>
      </c>
      <c r="M25" s="11" t="s">
        <v>49</v>
      </c>
      <c r="N25" s="11" t="s">
        <v>50</v>
      </c>
    </row>
    <row r="26" spans="1:14" x14ac:dyDescent="0.2">
      <c r="A26" s="11" t="s">
        <v>6</v>
      </c>
      <c r="B26" s="11" t="s">
        <v>24</v>
      </c>
      <c r="C26" s="11" t="s">
        <v>100</v>
      </c>
      <c r="D26" s="11" t="s">
        <v>101</v>
      </c>
      <c r="E26" s="13">
        <v>480</v>
      </c>
      <c r="F26" s="12">
        <v>0</v>
      </c>
      <c r="G26" s="12">
        <v>0</v>
      </c>
      <c r="H26" s="12">
        <v>0</v>
      </c>
      <c r="I26" s="14">
        <f>IFERROR(Tabla3[[#This Row],[Sale Amount]]/Tabla3[[#This Row],[Price Four Star]]-Tabla3[[#This Row],[Sale Quantity]],0)</f>
        <v>0</v>
      </c>
      <c r="J26" s="11" t="s">
        <v>10</v>
      </c>
      <c r="K26" s="11" t="s">
        <v>47</v>
      </c>
      <c r="L26" s="11" t="s">
        <v>48</v>
      </c>
      <c r="M26" s="11" t="s">
        <v>62</v>
      </c>
      <c r="N26" s="11" t="s">
        <v>50</v>
      </c>
    </row>
    <row r="27" spans="1:14" x14ac:dyDescent="0.2">
      <c r="A27" s="11" t="s">
        <v>6</v>
      </c>
      <c r="B27" s="11" t="s">
        <v>26</v>
      </c>
      <c r="C27" s="11" t="s">
        <v>102</v>
      </c>
      <c r="D27" s="11" t="s">
        <v>75</v>
      </c>
      <c r="E27" s="13">
        <v>475</v>
      </c>
      <c r="F27" s="12">
        <v>475</v>
      </c>
      <c r="G27" s="12">
        <v>1</v>
      </c>
      <c r="H27" s="12">
        <v>1</v>
      </c>
      <c r="I27" s="14">
        <f>IFERROR(Tabla3[[#This Row],[Sale Amount]]/Tabla3[[#This Row],[Price Four Star]]-Tabla3[[#This Row],[Sale Quantity]],0)</f>
        <v>0</v>
      </c>
      <c r="J27" s="11" t="s">
        <v>29</v>
      </c>
      <c r="K27" s="11" t="s">
        <v>47</v>
      </c>
      <c r="L27" s="11" t="s">
        <v>48</v>
      </c>
      <c r="M27" s="11" t="s">
        <v>85</v>
      </c>
      <c r="N27" s="11" t="s">
        <v>50</v>
      </c>
    </row>
    <row r="28" spans="1:14" x14ac:dyDescent="0.2">
      <c r="A28" s="11" t="s">
        <v>6</v>
      </c>
      <c r="B28" s="11" t="s">
        <v>15</v>
      </c>
      <c r="C28" s="11" t="s">
        <v>54</v>
      </c>
      <c r="D28" s="11" t="s">
        <v>78</v>
      </c>
      <c r="E28" s="13">
        <v>432</v>
      </c>
      <c r="F28" s="12">
        <v>8640</v>
      </c>
      <c r="G28" s="12">
        <v>20</v>
      </c>
      <c r="H28" s="12">
        <v>20</v>
      </c>
      <c r="I28" s="14">
        <f>IFERROR(Tabla3[[#This Row],[Sale Amount]]/Tabla3[[#This Row],[Price Four Star]]-Tabla3[[#This Row],[Sale Quantity]],0)</f>
        <v>0</v>
      </c>
      <c r="J28" s="11" t="s">
        <v>8</v>
      </c>
      <c r="K28" s="11" t="s">
        <v>47</v>
      </c>
      <c r="L28" s="11" t="s">
        <v>48</v>
      </c>
      <c r="M28" s="11" t="s">
        <v>62</v>
      </c>
      <c r="N28" s="11" t="s">
        <v>50</v>
      </c>
    </row>
    <row r="29" spans="1:14" x14ac:dyDescent="0.2">
      <c r="A29" s="11" t="s">
        <v>6</v>
      </c>
      <c r="B29" s="11" t="s">
        <v>34</v>
      </c>
      <c r="C29" s="11" t="s">
        <v>106</v>
      </c>
      <c r="D29" s="11" t="s">
        <v>7</v>
      </c>
      <c r="E29" s="13">
        <v>432</v>
      </c>
      <c r="F29" s="12">
        <v>8640</v>
      </c>
      <c r="G29" s="12">
        <v>20</v>
      </c>
      <c r="H29" s="12">
        <v>20</v>
      </c>
      <c r="I29" s="14">
        <f>IFERROR(Tabla3[[#This Row],[Sale Amount]]/Tabla3[[#This Row],[Price Four Star]]-Tabla3[[#This Row],[Sale Quantity]],0)</f>
        <v>0</v>
      </c>
      <c r="J29" s="11" t="s">
        <v>9</v>
      </c>
      <c r="K29" s="11" t="s">
        <v>47</v>
      </c>
      <c r="L29" s="11" t="s">
        <v>48</v>
      </c>
      <c r="M29" s="11" t="s">
        <v>85</v>
      </c>
      <c r="N29" s="11" t="s">
        <v>50</v>
      </c>
    </row>
    <row r="30" spans="1:14" x14ac:dyDescent="0.2">
      <c r="A30" s="11" t="s">
        <v>6</v>
      </c>
      <c r="B30" s="11" t="s">
        <v>34</v>
      </c>
      <c r="C30" s="11" t="s">
        <v>112</v>
      </c>
      <c r="D30" s="11" t="s">
        <v>51</v>
      </c>
      <c r="E30" s="13">
        <v>432</v>
      </c>
      <c r="F30" s="12">
        <v>2160</v>
      </c>
      <c r="G30" s="12">
        <v>5</v>
      </c>
      <c r="H30" s="12">
        <v>5</v>
      </c>
      <c r="I30" s="14">
        <f>IFERROR(Tabla3[[#This Row],[Sale Amount]]/Tabla3[[#This Row],[Price Four Star]]-Tabla3[[#This Row],[Sale Quantity]],0)</f>
        <v>0</v>
      </c>
      <c r="J30" s="11" t="s">
        <v>9</v>
      </c>
      <c r="K30" s="11" t="s">
        <v>47</v>
      </c>
      <c r="L30" s="11" t="s">
        <v>48</v>
      </c>
      <c r="M30" s="11" t="s">
        <v>52</v>
      </c>
      <c r="N30" s="11" t="s">
        <v>50</v>
      </c>
    </row>
    <row r="31" spans="1:14" x14ac:dyDescent="0.2">
      <c r="A31" s="11" t="s">
        <v>6</v>
      </c>
      <c r="B31" s="11" t="s">
        <v>34</v>
      </c>
      <c r="C31" s="11" t="s">
        <v>54</v>
      </c>
      <c r="D31" s="11" t="s">
        <v>21</v>
      </c>
      <c r="E31" s="13">
        <v>432</v>
      </c>
      <c r="F31" s="12">
        <v>3456</v>
      </c>
      <c r="G31" s="12">
        <v>8</v>
      </c>
      <c r="H31" s="12">
        <v>8</v>
      </c>
      <c r="I31" s="14">
        <f>IFERROR(Tabla3[[#This Row],[Sale Amount]]/Tabla3[[#This Row],[Price Four Star]]-Tabla3[[#This Row],[Sale Quantity]],0)</f>
        <v>0</v>
      </c>
      <c r="J31" s="11" t="s">
        <v>8</v>
      </c>
      <c r="K31" s="11" t="s">
        <v>47</v>
      </c>
      <c r="L31" s="11" t="s">
        <v>48</v>
      </c>
      <c r="M31" s="11" t="s">
        <v>52</v>
      </c>
      <c r="N31" s="11" t="s">
        <v>50</v>
      </c>
    </row>
    <row r="32" spans="1:14" x14ac:dyDescent="0.2">
      <c r="A32" s="11" t="s">
        <v>6</v>
      </c>
      <c r="B32" s="11" t="s">
        <v>17</v>
      </c>
      <c r="C32" s="11" t="s">
        <v>54</v>
      </c>
      <c r="D32" s="11" t="s">
        <v>82</v>
      </c>
      <c r="E32" s="13">
        <v>406</v>
      </c>
      <c r="F32" s="12">
        <v>6496</v>
      </c>
      <c r="G32" s="12">
        <v>16</v>
      </c>
      <c r="H32" s="12">
        <v>16</v>
      </c>
      <c r="I32" s="14">
        <f>IFERROR(Tabla3[[#This Row],[Sale Amount]]/Tabla3[[#This Row],[Price Four Star]]-Tabla3[[#This Row],[Sale Quantity]],0)</f>
        <v>0</v>
      </c>
      <c r="J32" s="11" t="s">
        <v>9</v>
      </c>
      <c r="K32" s="11" t="s">
        <v>47</v>
      </c>
      <c r="L32" s="11" t="s">
        <v>48</v>
      </c>
      <c r="M32" s="11" t="s">
        <v>72</v>
      </c>
      <c r="N32" s="11" t="s">
        <v>50</v>
      </c>
    </row>
    <row r="33" spans="1:14" x14ac:dyDescent="0.2">
      <c r="A33" s="11" t="s">
        <v>6</v>
      </c>
      <c r="B33" s="11" t="s">
        <v>11</v>
      </c>
      <c r="C33" s="11" t="s">
        <v>64</v>
      </c>
      <c r="D33" s="11" t="s">
        <v>65</v>
      </c>
      <c r="E33" s="13">
        <v>400</v>
      </c>
      <c r="F33" s="12">
        <v>11580</v>
      </c>
      <c r="G33" s="12">
        <v>28.95</v>
      </c>
      <c r="H33" s="12">
        <v>28.95</v>
      </c>
      <c r="I33" s="14">
        <f>IFERROR(Tabla3[[#This Row],[Sale Amount]]/Tabla3[[#This Row],[Price Four Star]]-Tabla3[[#This Row],[Sale Quantity]],0)</f>
        <v>0</v>
      </c>
      <c r="J33" s="11" t="s">
        <v>8</v>
      </c>
      <c r="K33" s="11" t="s">
        <v>66</v>
      </c>
      <c r="L33" s="11" t="s">
        <v>67</v>
      </c>
      <c r="M33" s="11" t="s">
        <v>49</v>
      </c>
      <c r="N33" s="11" t="s">
        <v>50</v>
      </c>
    </row>
    <row r="34" spans="1:14" x14ac:dyDescent="0.2">
      <c r="A34" s="11" t="s">
        <v>6</v>
      </c>
      <c r="B34" s="11" t="s">
        <v>11</v>
      </c>
      <c r="C34" s="11" t="s">
        <v>64</v>
      </c>
      <c r="D34" s="11" t="s">
        <v>61</v>
      </c>
      <c r="E34" s="13">
        <v>400</v>
      </c>
      <c r="F34" s="12">
        <v>11580</v>
      </c>
      <c r="G34" s="12">
        <v>28.95</v>
      </c>
      <c r="H34" s="12">
        <v>28.95</v>
      </c>
      <c r="I34" s="14">
        <f>IFERROR(Tabla3[[#This Row],[Sale Amount]]/Tabla3[[#This Row],[Price Four Star]]-Tabla3[[#This Row],[Sale Quantity]],0)</f>
        <v>0</v>
      </c>
      <c r="J34" s="11" t="s">
        <v>8</v>
      </c>
      <c r="K34" s="11" t="s">
        <v>66</v>
      </c>
      <c r="L34" s="11" t="s">
        <v>67</v>
      </c>
      <c r="M34" s="11" t="s">
        <v>49</v>
      </c>
      <c r="N34" s="11" t="s">
        <v>50</v>
      </c>
    </row>
    <row r="35" spans="1:14" x14ac:dyDescent="0.2">
      <c r="A35" s="11" t="s">
        <v>6</v>
      </c>
      <c r="B35" s="11" t="s">
        <v>31</v>
      </c>
      <c r="C35" s="11" t="s">
        <v>107</v>
      </c>
      <c r="D35" s="11" t="s">
        <v>108</v>
      </c>
      <c r="E35" s="13">
        <v>324</v>
      </c>
      <c r="F35" s="12">
        <v>5832</v>
      </c>
      <c r="G35" s="12">
        <v>18</v>
      </c>
      <c r="H35" s="12">
        <v>18</v>
      </c>
      <c r="I35" s="14">
        <f>IFERROR(Tabla3[[#This Row],[Sale Amount]]/Tabla3[[#This Row],[Price Four Star]]-Tabla3[[#This Row],[Sale Quantity]],0)</f>
        <v>0</v>
      </c>
      <c r="J35" s="11" t="s">
        <v>23</v>
      </c>
      <c r="K35" s="11" t="s">
        <v>47</v>
      </c>
      <c r="L35" s="11" t="s">
        <v>48</v>
      </c>
      <c r="M35" s="11" t="s">
        <v>62</v>
      </c>
      <c r="N35" s="11" t="s">
        <v>50</v>
      </c>
    </row>
    <row r="36" spans="1:14" x14ac:dyDescent="0.2">
      <c r="A36" s="11" t="s">
        <v>6</v>
      </c>
      <c r="B36" s="11" t="s">
        <v>32</v>
      </c>
      <c r="C36" s="11" t="s">
        <v>86</v>
      </c>
      <c r="D36" s="11" t="s">
        <v>110</v>
      </c>
      <c r="E36" s="13">
        <v>324</v>
      </c>
      <c r="F36" s="12">
        <v>7776</v>
      </c>
      <c r="G36" s="12">
        <v>24</v>
      </c>
      <c r="H36" s="12">
        <v>24</v>
      </c>
      <c r="I36" s="14">
        <f>IFERROR(Tabla3[[#This Row],[Sale Amount]]/Tabla3[[#This Row],[Price Four Star]]-Tabla3[[#This Row],[Sale Quantity]],0)</f>
        <v>0</v>
      </c>
      <c r="J36" s="11" t="s">
        <v>33</v>
      </c>
      <c r="K36" s="11" t="s">
        <v>47</v>
      </c>
      <c r="L36" s="11" t="s">
        <v>48</v>
      </c>
      <c r="M36" s="11" t="s">
        <v>62</v>
      </c>
      <c r="N36" s="11" t="s">
        <v>50</v>
      </c>
    </row>
    <row r="37" spans="1:14" x14ac:dyDescent="0.2">
      <c r="A37" s="11" t="s">
        <v>6</v>
      </c>
      <c r="B37" s="11" t="s">
        <v>11</v>
      </c>
      <c r="C37" s="11" t="s">
        <v>64</v>
      </c>
      <c r="D37" s="11" t="s">
        <v>61</v>
      </c>
      <c r="E37" s="13">
        <v>323</v>
      </c>
      <c r="F37" s="12">
        <v>9350.85</v>
      </c>
      <c r="G37" s="12">
        <v>28.95</v>
      </c>
      <c r="H37" s="12">
        <v>28.95</v>
      </c>
      <c r="I37" s="14">
        <f>IFERROR(Tabla3[[#This Row],[Sale Amount]]/Tabla3[[#This Row],[Price Four Star]]-Tabla3[[#This Row],[Sale Quantity]],0)</f>
        <v>0</v>
      </c>
      <c r="J37" s="11" t="s">
        <v>8</v>
      </c>
      <c r="K37" s="11" t="s">
        <v>66</v>
      </c>
      <c r="L37" s="11" t="s">
        <v>67</v>
      </c>
      <c r="M37" s="11" t="s">
        <v>49</v>
      </c>
      <c r="N37" s="11" t="s">
        <v>50</v>
      </c>
    </row>
    <row r="38" spans="1:14" x14ac:dyDescent="0.2">
      <c r="A38" s="11" t="s">
        <v>6</v>
      </c>
      <c r="B38" s="11" t="s">
        <v>17</v>
      </c>
      <c r="C38" s="11" t="s">
        <v>83</v>
      </c>
      <c r="D38" s="11" t="s">
        <v>82</v>
      </c>
      <c r="E38" s="13">
        <v>298</v>
      </c>
      <c r="F38" s="12">
        <v>5662</v>
      </c>
      <c r="G38" s="12">
        <v>19</v>
      </c>
      <c r="H38" s="12">
        <v>19</v>
      </c>
      <c r="I38" s="14">
        <f>IFERROR(Tabla3[[#This Row],[Sale Amount]]/Tabla3[[#This Row],[Price Four Star]]-Tabla3[[#This Row],[Sale Quantity]],0)</f>
        <v>0</v>
      </c>
      <c r="J38" s="11" t="s">
        <v>9</v>
      </c>
      <c r="K38" s="11" t="s">
        <v>47</v>
      </c>
      <c r="L38" s="11" t="s">
        <v>48</v>
      </c>
      <c r="M38" s="11" t="s">
        <v>72</v>
      </c>
      <c r="N38" s="11" t="s">
        <v>50</v>
      </c>
    </row>
    <row r="39" spans="1:14" x14ac:dyDescent="0.2">
      <c r="A39" s="11" t="s">
        <v>6</v>
      </c>
      <c r="B39" s="11" t="s">
        <v>5</v>
      </c>
      <c r="C39" s="11" t="s">
        <v>45</v>
      </c>
      <c r="D39" s="11" t="s">
        <v>51</v>
      </c>
      <c r="E39" s="13">
        <v>288</v>
      </c>
      <c r="F39" s="12">
        <v>3456</v>
      </c>
      <c r="G39" s="12">
        <v>12</v>
      </c>
      <c r="H39" s="12">
        <v>12</v>
      </c>
      <c r="I39" s="14">
        <f>IFERROR(Tabla3[[#This Row],[Sale Amount]]/Tabla3[[#This Row],[Price Four Star]]-Tabla3[[#This Row],[Sale Quantity]],0)</f>
        <v>0</v>
      </c>
      <c r="J39" s="11" t="s">
        <v>9</v>
      </c>
      <c r="K39" s="11" t="s">
        <v>47</v>
      </c>
      <c r="L39" s="11" t="s">
        <v>48</v>
      </c>
      <c r="M39" s="11" t="s">
        <v>53</v>
      </c>
      <c r="N39" s="11" t="s">
        <v>50</v>
      </c>
    </row>
    <row r="40" spans="1:14" x14ac:dyDescent="0.2">
      <c r="A40" s="11" t="s">
        <v>6</v>
      </c>
      <c r="B40" s="11" t="s">
        <v>13</v>
      </c>
      <c r="C40" s="11" t="s">
        <v>45</v>
      </c>
      <c r="D40" s="11" t="s">
        <v>46</v>
      </c>
      <c r="E40" s="13">
        <v>288</v>
      </c>
      <c r="F40" s="12">
        <v>3456</v>
      </c>
      <c r="G40" s="12">
        <v>12</v>
      </c>
      <c r="H40" s="12">
        <v>12</v>
      </c>
      <c r="I40" s="14">
        <f>IFERROR(Tabla3[[#This Row],[Sale Amount]]/Tabla3[[#This Row],[Price Four Star]]-Tabla3[[#This Row],[Sale Quantity]],0)</f>
        <v>0</v>
      </c>
      <c r="J40" s="11" t="s">
        <v>9</v>
      </c>
      <c r="K40" s="11" t="s">
        <v>47</v>
      </c>
      <c r="L40" s="11" t="s">
        <v>48</v>
      </c>
      <c r="M40" s="11" t="s">
        <v>57</v>
      </c>
      <c r="N40" s="11" t="s">
        <v>50</v>
      </c>
    </row>
    <row r="41" spans="1:14" x14ac:dyDescent="0.2">
      <c r="A41" s="11" t="s">
        <v>6</v>
      </c>
      <c r="B41" s="11" t="s">
        <v>22</v>
      </c>
      <c r="C41" s="11" t="s">
        <v>86</v>
      </c>
      <c r="D41" s="11" t="s">
        <v>97</v>
      </c>
      <c r="E41" s="13">
        <v>288</v>
      </c>
      <c r="F41" s="12">
        <v>6912</v>
      </c>
      <c r="G41" s="12">
        <v>24</v>
      </c>
      <c r="H41" s="12">
        <v>24</v>
      </c>
      <c r="I41" s="14">
        <f>IFERROR(Tabla3[[#This Row],[Sale Amount]]/Tabla3[[#This Row],[Price Four Star]]-Tabla3[[#This Row],[Sale Quantity]],0)</f>
        <v>0</v>
      </c>
      <c r="J41" s="11" t="s">
        <v>8</v>
      </c>
      <c r="K41" s="11" t="s">
        <v>47</v>
      </c>
      <c r="L41" s="11" t="s">
        <v>48</v>
      </c>
      <c r="M41" s="11" t="s">
        <v>49</v>
      </c>
      <c r="N41" s="11" t="s">
        <v>50</v>
      </c>
    </row>
    <row r="42" spans="1:14" x14ac:dyDescent="0.2">
      <c r="A42" s="11" t="s">
        <v>6</v>
      </c>
      <c r="B42" s="11" t="s">
        <v>30</v>
      </c>
      <c r="C42" s="11" t="s">
        <v>54</v>
      </c>
      <c r="D42" s="11" t="s">
        <v>16</v>
      </c>
      <c r="E42" s="13">
        <v>216</v>
      </c>
      <c r="F42" s="12">
        <v>3888</v>
      </c>
      <c r="G42" s="12">
        <v>18</v>
      </c>
      <c r="H42" s="12">
        <v>18</v>
      </c>
      <c r="I42" s="14">
        <f>IFERROR(Tabla3[[#This Row],[Sale Amount]]/Tabla3[[#This Row],[Price Four Star]]-Tabla3[[#This Row],[Sale Quantity]],0)</f>
        <v>0</v>
      </c>
      <c r="J42" s="11" t="s">
        <v>8</v>
      </c>
      <c r="K42" s="11" t="s">
        <v>47</v>
      </c>
      <c r="L42" s="11" t="s">
        <v>48</v>
      </c>
      <c r="M42" s="11" t="s">
        <v>57</v>
      </c>
      <c r="N42" s="11" t="s">
        <v>50</v>
      </c>
    </row>
    <row r="43" spans="1:14" x14ac:dyDescent="0.2">
      <c r="A43" s="11" t="s">
        <v>6</v>
      </c>
      <c r="B43" s="11" t="s">
        <v>31</v>
      </c>
      <c r="C43" s="11" t="s">
        <v>83</v>
      </c>
      <c r="D43" s="11" t="s">
        <v>104</v>
      </c>
      <c r="E43" s="13">
        <v>216</v>
      </c>
      <c r="F43" s="12">
        <v>3888</v>
      </c>
      <c r="G43" s="12">
        <v>18</v>
      </c>
      <c r="H43" s="12">
        <v>18</v>
      </c>
      <c r="I43" s="14">
        <f>IFERROR(Tabla3[[#This Row],[Sale Amount]]/Tabla3[[#This Row],[Price Four Star]]-Tabla3[[#This Row],[Sale Quantity]],0)</f>
        <v>0</v>
      </c>
      <c r="J43" s="11" t="s">
        <v>8</v>
      </c>
      <c r="K43" s="11" t="s">
        <v>47</v>
      </c>
      <c r="L43" s="11" t="s">
        <v>48</v>
      </c>
      <c r="M43" s="11" t="s">
        <v>62</v>
      </c>
      <c r="N43" s="11" t="s">
        <v>50</v>
      </c>
    </row>
    <row r="44" spans="1:14" x14ac:dyDescent="0.2">
      <c r="A44" s="11" t="s">
        <v>6</v>
      </c>
      <c r="B44" s="11" t="s">
        <v>31</v>
      </c>
      <c r="C44" s="11" t="s">
        <v>54</v>
      </c>
      <c r="D44" s="11" t="s">
        <v>98</v>
      </c>
      <c r="E44" s="13">
        <v>216</v>
      </c>
      <c r="F44" s="12">
        <v>3888</v>
      </c>
      <c r="G44" s="12">
        <v>18</v>
      </c>
      <c r="H44" s="12">
        <v>18</v>
      </c>
      <c r="I44" s="14">
        <f>IFERROR(Tabla3[[#This Row],[Sale Amount]]/Tabla3[[#This Row],[Price Four Star]]-Tabla3[[#This Row],[Sale Quantity]],0)</f>
        <v>0</v>
      </c>
      <c r="J44" s="11" t="s">
        <v>8</v>
      </c>
      <c r="K44" s="11" t="s">
        <v>47</v>
      </c>
      <c r="L44" s="11" t="s">
        <v>48</v>
      </c>
      <c r="M44" s="11" t="s">
        <v>57</v>
      </c>
      <c r="N44" s="11" t="s">
        <v>50</v>
      </c>
    </row>
    <row r="45" spans="1:14" x14ac:dyDescent="0.2">
      <c r="A45" s="11" t="s">
        <v>6</v>
      </c>
      <c r="B45" s="11" t="s">
        <v>31</v>
      </c>
      <c r="C45" s="11" t="s">
        <v>54</v>
      </c>
      <c r="D45" s="11" t="s">
        <v>99</v>
      </c>
      <c r="E45" s="13">
        <v>216</v>
      </c>
      <c r="F45" s="12">
        <v>4320</v>
      </c>
      <c r="G45" s="12">
        <v>20</v>
      </c>
      <c r="H45" s="12">
        <v>20</v>
      </c>
      <c r="I45" s="14">
        <f>IFERROR(Tabla3[[#This Row],[Sale Amount]]/Tabla3[[#This Row],[Price Four Star]]-Tabla3[[#This Row],[Sale Quantity]],0)</f>
        <v>0</v>
      </c>
      <c r="J45" s="11" t="s">
        <v>23</v>
      </c>
      <c r="K45" s="11" t="s">
        <v>47</v>
      </c>
      <c r="L45" s="11" t="s">
        <v>48</v>
      </c>
      <c r="M45" s="11" t="s">
        <v>57</v>
      </c>
      <c r="N45" s="11" t="s">
        <v>50</v>
      </c>
    </row>
    <row r="46" spans="1:14" x14ac:dyDescent="0.2">
      <c r="A46" s="11" t="s">
        <v>6</v>
      </c>
      <c r="B46" s="11" t="s">
        <v>31</v>
      </c>
      <c r="C46" s="11" t="s">
        <v>54</v>
      </c>
      <c r="D46" s="11" t="s">
        <v>81</v>
      </c>
      <c r="E46" s="13">
        <v>216</v>
      </c>
      <c r="F46" s="12">
        <v>4752</v>
      </c>
      <c r="G46" s="12">
        <v>22</v>
      </c>
      <c r="H46" s="12">
        <v>22</v>
      </c>
      <c r="I46" s="14">
        <f>IFERROR(Tabla3[[#This Row],[Sale Amount]]/Tabla3[[#This Row],[Price Four Star]]-Tabla3[[#This Row],[Sale Quantity]],0)</f>
        <v>0</v>
      </c>
      <c r="J46" s="11" t="s">
        <v>23</v>
      </c>
      <c r="K46" s="11" t="s">
        <v>47</v>
      </c>
      <c r="L46" s="11" t="s">
        <v>48</v>
      </c>
      <c r="M46" s="11" t="s">
        <v>62</v>
      </c>
      <c r="N46" s="11" t="s">
        <v>50</v>
      </c>
    </row>
    <row r="47" spans="1:14" x14ac:dyDescent="0.2">
      <c r="A47" s="11" t="s">
        <v>6</v>
      </c>
      <c r="B47" s="11" t="s">
        <v>32</v>
      </c>
      <c r="C47" s="11" t="s">
        <v>83</v>
      </c>
      <c r="D47" s="11" t="s">
        <v>111</v>
      </c>
      <c r="E47" s="13">
        <v>216</v>
      </c>
      <c r="F47" s="12">
        <v>2808</v>
      </c>
      <c r="G47" s="12">
        <v>13</v>
      </c>
      <c r="H47" s="12">
        <v>13</v>
      </c>
      <c r="I47" s="14">
        <f>IFERROR(Tabla3[[#This Row],[Sale Amount]]/Tabla3[[#This Row],[Price Four Star]]-Tabla3[[#This Row],[Sale Quantity]],0)</f>
        <v>0</v>
      </c>
      <c r="J47" s="11" t="s">
        <v>33</v>
      </c>
      <c r="K47" s="11" t="s">
        <v>47</v>
      </c>
      <c r="L47" s="11" t="s">
        <v>48</v>
      </c>
      <c r="M47" s="11" t="s">
        <v>62</v>
      </c>
      <c r="N47" s="11" t="s">
        <v>50</v>
      </c>
    </row>
    <row r="48" spans="1:14" x14ac:dyDescent="0.2">
      <c r="A48" s="11" t="s">
        <v>6</v>
      </c>
      <c r="B48" s="11" t="s">
        <v>34</v>
      </c>
      <c r="C48" s="11" t="s">
        <v>93</v>
      </c>
      <c r="D48" s="11" t="s">
        <v>7</v>
      </c>
      <c r="E48" s="13">
        <v>216</v>
      </c>
      <c r="F48" s="12">
        <v>4320</v>
      </c>
      <c r="G48" s="12">
        <v>20</v>
      </c>
      <c r="H48" s="12">
        <v>20</v>
      </c>
      <c r="I48" s="14">
        <f>IFERROR(Tabla3[[#This Row],[Sale Amount]]/Tabla3[[#This Row],[Price Four Star]]-Tabla3[[#This Row],[Sale Quantity]],0)</f>
        <v>0</v>
      </c>
      <c r="J48" s="11" t="s">
        <v>9</v>
      </c>
      <c r="K48" s="11" t="s">
        <v>47</v>
      </c>
      <c r="L48" s="11" t="s">
        <v>48</v>
      </c>
      <c r="M48" s="11" t="s">
        <v>85</v>
      </c>
      <c r="N48" s="11" t="s">
        <v>50</v>
      </c>
    </row>
    <row r="49" spans="1:14" x14ac:dyDescent="0.2">
      <c r="A49" s="11" t="s">
        <v>6</v>
      </c>
      <c r="B49" s="11" t="s">
        <v>34</v>
      </c>
      <c r="C49" s="11" t="s">
        <v>112</v>
      </c>
      <c r="D49" s="11" t="s">
        <v>51</v>
      </c>
      <c r="E49" s="13">
        <v>216</v>
      </c>
      <c r="F49" s="12">
        <v>1728</v>
      </c>
      <c r="G49" s="12">
        <v>8</v>
      </c>
      <c r="H49" s="12">
        <v>8</v>
      </c>
      <c r="I49" s="14">
        <f>IFERROR(Tabla3[[#This Row],[Sale Amount]]/Tabla3[[#This Row],[Price Four Star]]-Tabla3[[#This Row],[Sale Quantity]],0)</f>
        <v>0</v>
      </c>
      <c r="J49" s="11" t="s">
        <v>9</v>
      </c>
      <c r="K49" s="11" t="s">
        <v>47</v>
      </c>
      <c r="L49" s="11" t="s">
        <v>48</v>
      </c>
      <c r="M49" s="11" t="s">
        <v>52</v>
      </c>
      <c r="N49" s="11" t="s">
        <v>50</v>
      </c>
    </row>
    <row r="50" spans="1:14" x14ac:dyDescent="0.2">
      <c r="A50" s="11" t="s">
        <v>6</v>
      </c>
      <c r="B50" s="11" t="s">
        <v>5</v>
      </c>
      <c r="C50" s="11" t="s">
        <v>45</v>
      </c>
      <c r="D50" s="11" t="s">
        <v>46</v>
      </c>
      <c r="E50" s="13">
        <v>192</v>
      </c>
      <c r="F50" s="12">
        <v>2304</v>
      </c>
      <c r="G50" s="12">
        <v>12</v>
      </c>
      <c r="H50" s="12">
        <v>12</v>
      </c>
      <c r="I50" s="14">
        <f>IFERROR(Tabla3[[#This Row],[Sale Amount]]/Tabla3[[#This Row],[Price Four Star]]-Tabla3[[#This Row],[Sale Quantity]],0)</f>
        <v>0</v>
      </c>
      <c r="J50" s="11" t="s">
        <v>9</v>
      </c>
      <c r="K50" s="11" t="s">
        <v>47</v>
      </c>
      <c r="L50" s="11" t="s">
        <v>48</v>
      </c>
      <c r="M50" s="11" t="s">
        <v>49</v>
      </c>
      <c r="N50" s="11" t="s">
        <v>50</v>
      </c>
    </row>
    <row r="51" spans="1:14" x14ac:dyDescent="0.2">
      <c r="A51" s="11" t="s">
        <v>6</v>
      </c>
      <c r="B51" s="11" t="s">
        <v>15</v>
      </c>
      <c r="C51" s="11" t="s">
        <v>54</v>
      </c>
      <c r="D51" s="11" t="s">
        <v>77</v>
      </c>
      <c r="E51" s="13">
        <v>192</v>
      </c>
      <c r="F51" s="12">
        <v>3840</v>
      </c>
      <c r="G51" s="12">
        <v>20</v>
      </c>
      <c r="H51" s="12">
        <v>20</v>
      </c>
      <c r="I51" s="14">
        <f>IFERROR(Tabla3[[#This Row],[Sale Amount]]/Tabla3[[#This Row],[Price Four Star]]-Tabla3[[#This Row],[Sale Quantity]],0)</f>
        <v>0</v>
      </c>
      <c r="J51" s="11" t="s">
        <v>8</v>
      </c>
      <c r="K51" s="11" t="s">
        <v>47</v>
      </c>
      <c r="L51" s="11" t="s">
        <v>48</v>
      </c>
      <c r="M51" s="11" t="s">
        <v>62</v>
      </c>
      <c r="N51" s="11" t="s">
        <v>50</v>
      </c>
    </row>
    <row r="52" spans="1:14" x14ac:dyDescent="0.2">
      <c r="A52" s="11" t="s">
        <v>6</v>
      </c>
      <c r="B52" s="11" t="s">
        <v>15</v>
      </c>
      <c r="C52" s="11" t="s">
        <v>54</v>
      </c>
      <c r="D52" s="11" t="s">
        <v>81</v>
      </c>
      <c r="E52" s="13">
        <v>192</v>
      </c>
      <c r="F52" s="12">
        <v>4022.4</v>
      </c>
      <c r="G52" s="12">
        <v>20.95</v>
      </c>
      <c r="H52" s="12">
        <v>20.95</v>
      </c>
      <c r="I52" s="14">
        <f>IFERROR(Tabla3[[#This Row],[Sale Amount]]/Tabla3[[#This Row],[Price Four Star]]-Tabla3[[#This Row],[Sale Quantity]],0)</f>
        <v>0</v>
      </c>
      <c r="J52" s="11" t="s">
        <v>8</v>
      </c>
      <c r="K52" s="11" t="s">
        <v>47</v>
      </c>
      <c r="L52" s="11" t="s">
        <v>48</v>
      </c>
      <c r="M52" s="11" t="s">
        <v>62</v>
      </c>
      <c r="N52" s="11" t="s">
        <v>50</v>
      </c>
    </row>
    <row r="53" spans="1:14" x14ac:dyDescent="0.2">
      <c r="A53" s="11" t="s">
        <v>6</v>
      </c>
      <c r="B53" s="11" t="s">
        <v>20</v>
      </c>
      <c r="C53" s="11" t="s">
        <v>90</v>
      </c>
      <c r="D53" s="11" t="s">
        <v>91</v>
      </c>
      <c r="E53" s="13">
        <v>192</v>
      </c>
      <c r="F53" s="12">
        <v>1200</v>
      </c>
      <c r="G53" s="12">
        <v>6.25</v>
      </c>
      <c r="H53" s="12">
        <v>6.25</v>
      </c>
      <c r="I53" s="14">
        <f>IFERROR(Tabla3[[#This Row],[Sale Amount]]/Tabla3[[#This Row],[Price Four Star]]-Tabla3[[#This Row],[Sale Quantity]],0)</f>
        <v>0</v>
      </c>
      <c r="J53" s="11" t="s">
        <v>10</v>
      </c>
      <c r="K53" s="11" t="s">
        <v>47</v>
      </c>
      <c r="L53" s="11" t="s">
        <v>48</v>
      </c>
      <c r="M53" s="11" t="s">
        <v>62</v>
      </c>
      <c r="N53" s="11" t="s">
        <v>50</v>
      </c>
    </row>
    <row r="54" spans="1:14" x14ac:dyDescent="0.2">
      <c r="A54" s="11" t="s">
        <v>6</v>
      </c>
      <c r="B54" s="11" t="s">
        <v>19</v>
      </c>
      <c r="C54" s="11" t="s">
        <v>86</v>
      </c>
      <c r="D54" s="11" t="s">
        <v>87</v>
      </c>
      <c r="E54" s="13">
        <v>108</v>
      </c>
      <c r="F54" s="12">
        <v>1944</v>
      </c>
      <c r="G54" s="12">
        <v>18</v>
      </c>
      <c r="H54" s="12">
        <v>18</v>
      </c>
      <c r="I54" s="14">
        <f>IFERROR(Tabla3[[#This Row],[Sale Amount]]/Tabla3[[#This Row],[Price Four Star]]-Tabla3[[#This Row],[Sale Quantity]],0)</f>
        <v>0</v>
      </c>
      <c r="J54" s="11" t="s">
        <v>8</v>
      </c>
      <c r="K54" s="11" t="s">
        <v>47</v>
      </c>
      <c r="L54" s="11" t="s">
        <v>48</v>
      </c>
      <c r="M54" s="11" t="s">
        <v>49</v>
      </c>
      <c r="N54" s="11" t="s">
        <v>50</v>
      </c>
    </row>
    <row r="55" spans="1:14" x14ac:dyDescent="0.2">
      <c r="A55" s="11" t="s">
        <v>6</v>
      </c>
      <c r="B55" s="11" t="s">
        <v>19</v>
      </c>
      <c r="C55" s="11" t="s">
        <v>54</v>
      </c>
      <c r="D55" s="11" t="s">
        <v>89</v>
      </c>
      <c r="E55" s="13">
        <v>108</v>
      </c>
      <c r="F55" s="12">
        <v>1728</v>
      </c>
      <c r="G55" s="12">
        <v>16</v>
      </c>
      <c r="H55" s="12">
        <v>16</v>
      </c>
      <c r="I55" s="14">
        <f>IFERROR(Tabla3[[#This Row],[Sale Amount]]/Tabla3[[#This Row],[Price Four Star]]-Tabla3[[#This Row],[Sale Quantity]],0)</f>
        <v>0</v>
      </c>
      <c r="J55" s="11" t="s">
        <v>8</v>
      </c>
      <c r="K55" s="11" t="s">
        <v>47</v>
      </c>
      <c r="L55" s="11" t="s">
        <v>48</v>
      </c>
      <c r="M55" s="11" t="s">
        <v>74</v>
      </c>
      <c r="N55" s="11" t="s">
        <v>50</v>
      </c>
    </row>
    <row r="56" spans="1:14" x14ac:dyDescent="0.2">
      <c r="A56" s="11" t="s">
        <v>6</v>
      </c>
      <c r="B56" s="11" t="s">
        <v>19</v>
      </c>
      <c r="C56" s="11" t="s">
        <v>54</v>
      </c>
      <c r="D56" s="11" t="s">
        <v>77</v>
      </c>
      <c r="E56" s="13">
        <v>108</v>
      </c>
      <c r="F56" s="12">
        <v>2160</v>
      </c>
      <c r="G56" s="12">
        <v>20</v>
      </c>
      <c r="H56" s="12">
        <v>20</v>
      </c>
      <c r="I56" s="14">
        <f>IFERROR(Tabla3[[#This Row],[Sale Amount]]/Tabla3[[#This Row],[Price Four Star]]-Tabla3[[#This Row],[Sale Quantity]],0)</f>
        <v>0</v>
      </c>
      <c r="J56" s="11" t="s">
        <v>8</v>
      </c>
      <c r="K56" s="11" t="s">
        <v>47</v>
      </c>
      <c r="L56" s="11" t="s">
        <v>48</v>
      </c>
      <c r="M56" s="11" t="s">
        <v>88</v>
      </c>
      <c r="N56" s="11" t="s">
        <v>50</v>
      </c>
    </row>
    <row r="57" spans="1:14" x14ac:dyDescent="0.2">
      <c r="A57" s="11" t="s">
        <v>6</v>
      </c>
      <c r="B57" s="11" t="s">
        <v>22</v>
      </c>
      <c r="C57" s="11" t="s">
        <v>54</v>
      </c>
      <c r="D57" s="11" t="s">
        <v>99</v>
      </c>
      <c r="E57" s="13">
        <v>108</v>
      </c>
      <c r="F57" s="12">
        <v>2160</v>
      </c>
      <c r="G57" s="12">
        <v>20</v>
      </c>
      <c r="H57" s="12">
        <v>20</v>
      </c>
      <c r="I57" s="14">
        <f>IFERROR(Tabla3[[#This Row],[Sale Amount]]/Tabla3[[#This Row],[Price Four Star]]-Tabla3[[#This Row],[Sale Quantity]],0)</f>
        <v>0</v>
      </c>
      <c r="J57" s="11" t="s">
        <v>23</v>
      </c>
      <c r="K57" s="11" t="s">
        <v>47</v>
      </c>
      <c r="L57" s="11" t="s">
        <v>48</v>
      </c>
      <c r="M57" s="11" t="s">
        <v>57</v>
      </c>
      <c r="N57" s="11" t="s">
        <v>50</v>
      </c>
    </row>
    <row r="58" spans="1:14" x14ac:dyDescent="0.2">
      <c r="A58" s="11" t="s">
        <v>6</v>
      </c>
      <c r="B58" s="11" t="s">
        <v>30</v>
      </c>
      <c r="C58" s="11" t="s">
        <v>54</v>
      </c>
      <c r="D58" s="11" t="s">
        <v>16</v>
      </c>
      <c r="E58" s="13">
        <v>108</v>
      </c>
      <c r="F58" s="12">
        <v>2478.6</v>
      </c>
      <c r="G58" s="12">
        <v>22.95</v>
      </c>
      <c r="H58" s="12">
        <v>22.95</v>
      </c>
      <c r="I58" s="14">
        <f>IFERROR(Tabla3[[#This Row],[Sale Amount]]/Tabla3[[#This Row],[Price Four Star]]-Tabla3[[#This Row],[Sale Quantity]],0)</f>
        <v>0</v>
      </c>
      <c r="J58" s="11" t="s">
        <v>8</v>
      </c>
      <c r="K58" s="11" t="s">
        <v>47</v>
      </c>
      <c r="L58" s="11" t="s">
        <v>48</v>
      </c>
      <c r="M58" s="11" t="s">
        <v>62</v>
      </c>
      <c r="N58" s="11" t="s">
        <v>50</v>
      </c>
    </row>
    <row r="59" spans="1:14" x14ac:dyDescent="0.2">
      <c r="A59" s="11" t="s">
        <v>6</v>
      </c>
      <c r="B59" s="11" t="s">
        <v>30</v>
      </c>
      <c r="C59" s="11" t="s">
        <v>54</v>
      </c>
      <c r="D59" s="11" t="s">
        <v>59</v>
      </c>
      <c r="E59" s="13">
        <v>108</v>
      </c>
      <c r="F59" s="12">
        <v>2478.6</v>
      </c>
      <c r="G59" s="12">
        <v>22.95</v>
      </c>
      <c r="H59" s="12">
        <v>22.95</v>
      </c>
      <c r="I59" s="14">
        <f>IFERROR(Tabla3[[#This Row],[Sale Amount]]/Tabla3[[#This Row],[Price Four Star]]-Tabla3[[#This Row],[Sale Quantity]],0)</f>
        <v>0</v>
      </c>
      <c r="J59" s="11" t="s">
        <v>8</v>
      </c>
      <c r="K59" s="11" t="s">
        <v>47</v>
      </c>
      <c r="L59" s="11" t="s">
        <v>48</v>
      </c>
      <c r="M59" s="11" t="s">
        <v>57</v>
      </c>
      <c r="N59" s="11" t="s">
        <v>50</v>
      </c>
    </row>
    <row r="60" spans="1:14" x14ac:dyDescent="0.2">
      <c r="A60" s="11" t="s">
        <v>6</v>
      </c>
      <c r="B60" s="11" t="s">
        <v>31</v>
      </c>
      <c r="C60" s="11" t="s">
        <v>105</v>
      </c>
      <c r="D60" s="11" t="s">
        <v>16</v>
      </c>
      <c r="E60" s="13">
        <v>108</v>
      </c>
      <c r="F60" s="12">
        <v>1944</v>
      </c>
      <c r="G60" s="12">
        <v>18</v>
      </c>
      <c r="H60" s="12">
        <v>18</v>
      </c>
      <c r="I60" s="14">
        <f>IFERROR(Tabla3[[#This Row],[Sale Amount]]/Tabla3[[#This Row],[Price Four Star]]-Tabla3[[#This Row],[Sale Quantity]],0)</f>
        <v>0</v>
      </c>
      <c r="J60" s="11" t="s">
        <v>8</v>
      </c>
      <c r="K60" s="11" t="s">
        <v>47</v>
      </c>
      <c r="L60" s="11" t="s">
        <v>48</v>
      </c>
      <c r="M60" s="11" t="s">
        <v>57</v>
      </c>
      <c r="N60" s="11" t="s">
        <v>50</v>
      </c>
    </row>
    <row r="61" spans="1:14" x14ac:dyDescent="0.2">
      <c r="A61" s="11" t="s">
        <v>6</v>
      </c>
      <c r="B61" s="11" t="s">
        <v>32</v>
      </c>
      <c r="C61" s="11" t="s">
        <v>86</v>
      </c>
      <c r="D61" s="11" t="s">
        <v>110</v>
      </c>
      <c r="E61" s="13">
        <v>108</v>
      </c>
      <c r="F61" s="12">
        <v>2592</v>
      </c>
      <c r="G61" s="12">
        <v>24</v>
      </c>
      <c r="H61" s="12">
        <v>24</v>
      </c>
      <c r="I61" s="14">
        <f>IFERROR(Tabla3[[#This Row],[Sale Amount]]/Tabla3[[#This Row],[Price Four Star]]-Tabla3[[#This Row],[Sale Quantity]],0)</f>
        <v>0</v>
      </c>
      <c r="J61" s="11" t="s">
        <v>33</v>
      </c>
      <c r="K61" s="11" t="s">
        <v>47</v>
      </c>
      <c r="L61" s="11" t="s">
        <v>48</v>
      </c>
      <c r="M61" s="11" t="s">
        <v>62</v>
      </c>
      <c r="N61" s="11" t="s">
        <v>50</v>
      </c>
    </row>
    <row r="62" spans="1:14" x14ac:dyDescent="0.2">
      <c r="A62" s="11" t="s">
        <v>6</v>
      </c>
      <c r="B62" s="11" t="s">
        <v>34</v>
      </c>
      <c r="C62" s="11" t="s">
        <v>54</v>
      </c>
      <c r="D62" s="11" t="s">
        <v>113</v>
      </c>
      <c r="E62" s="13">
        <v>108</v>
      </c>
      <c r="F62" s="12">
        <v>2160</v>
      </c>
      <c r="G62" s="12">
        <v>20</v>
      </c>
      <c r="H62" s="12">
        <v>20</v>
      </c>
      <c r="I62" s="14">
        <f>IFERROR(Tabla3[[#This Row],[Sale Amount]]/Tabla3[[#This Row],[Price Four Star]]-Tabla3[[#This Row],[Sale Quantity]],0)</f>
        <v>0</v>
      </c>
      <c r="J62" s="11" t="s">
        <v>8</v>
      </c>
      <c r="K62" s="11" t="s">
        <v>47</v>
      </c>
      <c r="L62" s="11" t="s">
        <v>48</v>
      </c>
      <c r="M62" s="11" t="s">
        <v>49</v>
      </c>
      <c r="N62" s="11" t="s">
        <v>50</v>
      </c>
    </row>
    <row r="63" spans="1:14" x14ac:dyDescent="0.2">
      <c r="A63" s="11" t="s">
        <v>6</v>
      </c>
      <c r="B63" s="11" t="s">
        <v>34</v>
      </c>
      <c r="C63" s="11" t="s">
        <v>54</v>
      </c>
      <c r="D63" s="11" t="s">
        <v>21</v>
      </c>
      <c r="E63" s="13">
        <v>108</v>
      </c>
      <c r="F63" s="12">
        <v>864</v>
      </c>
      <c r="G63" s="12">
        <v>8</v>
      </c>
      <c r="H63" s="12">
        <v>8</v>
      </c>
      <c r="I63" s="14">
        <f>IFERROR(Tabla3[[#This Row],[Sale Amount]]/Tabla3[[#This Row],[Price Four Star]]-Tabla3[[#This Row],[Sale Quantity]],0)</f>
        <v>0</v>
      </c>
      <c r="J63" s="11" t="s">
        <v>9</v>
      </c>
      <c r="K63" s="11" t="s">
        <v>47</v>
      </c>
      <c r="L63" s="11" t="s">
        <v>48</v>
      </c>
      <c r="M63" s="11" t="s">
        <v>52</v>
      </c>
      <c r="N63" s="11" t="s">
        <v>50</v>
      </c>
    </row>
    <row r="64" spans="1:14" x14ac:dyDescent="0.2">
      <c r="A64" s="11" t="s">
        <v>6</v>
      </c>
      <c r="B64" s="11" t="s">
        <v>34</v>
      </c>
      <c r="C64" s="11" t="s">
        <v>54</v>
      </c>
      <c r="D64" s="11" t="s">
        <v>21</v>
      </c>
      <c r="E64" s="13">
        <v>108</v>
      </c>
      <c r="F64" s="12">
        <v>864</v>
      </c>
      <c r="G64" s="12">
        <v>8</v>
      </c>
      <c r="H64" s="12">
        <v>8</v>
      </c>
      <c r="I64" s="14">
        <f>IFERROR(Tabla3[[#This Row],[Sale Amount]]/Tabla3[[#This Row],[Price Four Star]]-Tabla3[[#This Row],[Sale Quantity]],0)</f>
        <v>0</v>
      </c>
      <c r="J64" s="11" t="s">
        <v>9</v>
      </c>
      <c r="K64" s="11" t="s">
        <v>47</v>
      </c>
      <c r="L64" s="11" t="s">
        <v>48</v>
      </c>
      <c r="M64" s="11" t="s">
        <v>74</v>
      </c>
      <c r="N64" s="11" t="s">
        <v>50</v>
      </c>
    </row>
    <row r="65" spans="1:14" x14ac:dyDescent="0.2">
      <c r="A65" s="11" t="s">
        <v>6</v>
      </c>
      <c r="B65" s="11" t="s">
        <v>30</v>
      </c>
      <c r="C65" s="11" t="s">
        <v>54</v>
      </c>
      <c r="D65" s="11" t="s">
        <v>61</v>
      </c>
      <c r="E65" s="13">
        <v>106</v>
      </c>
      <c r="F65" s="12">
        <v>2544</v>
      </c>
      <c r="G65" s="12">
        <v>24</v>
      </c>
      <c r="H65" s="12">
        <v>24</v>
      </c>
      <c r="I65" s="14">
        <f>IFERROR(Tabla3[[#This Row],[Sale Amount]]/Tabla3[[#This Row],[Price Four Star]]-Tabla3[[#This Row],[Sale Quantity]],0)</f>
        <v>0</v>
      </c>
      <c r="J65" s="11" t="s">
        <v>8</v>
      </c>
      <c r="K65" s="11" t="s">
        <v>47</v>
      </c>
      <c r="L65" s="11" t="s">
        <v>48</v>
      </c>
      <c r="M65" s="11" t="s">
        <v>62</v>
      </c>
      <c r="N65" s="11" t="s">
        <v>50</v>
      </c>
    </row>
    <row r="66" spans="1:14" x14ac:dyDescent="0.2">
      <c r="A66" s="11" t="s">
        <v>6</v>
      </c>
      <c r="B66" s="11" t="s">
        <v>5</v>
      </c>
      <c r="C66" s="11" t="s">
        <v>54</v>
      </c>
      <c r="D66" s="11" t="s">
        <v>55</v>
      </c>
      <c r="E66" s="13">
        <v>96</v>
      </c>
      <c r="F66" s="12">
        <v>1920</v>
      </c>
      <c r="G66" s="12">
        <v>20</v>
      </c>
      <c r="H66" s="12">
        <v>20</v>
      </c>
      <c r="I66" s="14">
        <f>IFERROR(Tabla3[[#This Row],[Sale Amount]]/Tabla3[[#This Row],[Price Four Star]]-Tabla3[[#This Row],[Sale Quantity]],0)</f>
        <v>0</v>
      </c>
      <c r="J66" s="11" t="s">
        <v>8</v>
      </c>
      <c r="K66" s="11" t="s">
        <v>47</v>
      </c>
      <c r="L66" s="11" t="s">
        <v>48</v>
      </c>
      <c r="M66" s="11" t="s">
        <v>57</v>
      </c>
      <c r="N66" s="11" t="s">
        <v>50</v>
      </c>
    </row>
    <row r="67" spans="1:14" x14ac:dyDescent="0.2">
      <c r="A67" s="11" t="s">
        <v>6</v>
      </c>
      <c r="B67" s="11" t="s">
        <v>13</v>
      </c>
      <c r="C67" s="11" t="s">
        <v>54</v>
      </c>
      <c r="D67" s="11" t="s">
        <v>73</v>
      </c>
      <c r="E67" s="13">
        <v>96</v>
      </c>
      <c r="F67" s="12">
        <v>2011.2</v>
      </c>
      <c r="G67" s="12">
        <v>20.95</v>
      </c>
      <c r="H67" s="12">
        <v>20.95</v>
      </c>
      <c r="I67" s="14">
        <f>IFERROR(Tabla3[[#This Row],[Sale Amount]]/Tabla3[[#This Row],[Price Four Star]]-Tabla3[[#This Row],[Sale Quantity]],0)</f>
        <v>0</v>
      </c>
      <c r="J67" s="11" t="s">
        <v>9</v>
      </c>
      <c r="K67" s="11" t="s">
        <v>47</v>
      </c>
      <c r="L67" s="11" t="s">
        <v>48</v>
      </c>
      <c r="M67" s="11" t="s">
        <v>74</v>
      </c>
      <c r="N67" s="11" t="s">
        <v>50</v>
      </c>
    </row>
    <row r="68" spans="1:14" x14ac:dyDescent="0.2">
      <c r="A68" s="11" t="s">
        <v>6</v>
      </c>
      <c r="B68" s="11" t="s">
        <v>13</v>
      </c>
      <c r="C68" s="11" t="s">
        <v>54</v>
      </c>
      <c r="D68" s="11" t="s">
        <v>21</v>
      </c>
      <c r="E68" s="13">
        <v>96</v>
      </c>
      <c r="F68" s="12">
        <v>768</v>
      </c>
      <c r="G68" s="12">
        <v>8</v>
      </c>
      <c r="H68" s="12">
        <v>8</v>
      </c>
      <c r="I68" s="14">
        <f>IFERROR(Tabla3[[#This Row],[Sale Amount]]/Tabla3[[#This Row],[Price Four Star]]-Tabla3[[#This Row],[Sale Quantity]],0)</f>
        <v>0</v>
      </c>
      <c r="J68" s="11" t="s">
        <v>9</v>
      </c>
      <c r="K68" s="11" t="s">
        <v>47</v>
      </c>
      <c r="L68" s="11" t="s">
        <v>48</v>
      </c>
      <c r="M68" s="11" t="s">
        <v>74</v>
      </c>
      <c r="N68" s="11" t="s">
        <v>50</v>
      </c>
    </row>
    <row r="69" spans="1:14" x14ac:dyDescent="0.2">
      <c r="A69" s="11" t="s">
        <v>6</v>
      </c>
      <c r="B69" s="11" t="s">
        <v>13</v>
      </c>
      <c r="C69" s="11" t="s">
        <v>54</v>
      </c>
      <c r="D69" s="11" t="s">
        <v>75</v>
      </c>
      <c r="E69" s="13">
        <v>96</v>
      </c>
      <c r="F69" s="12">
        <v>1248</v>
      </c>
      <c r="G69" s="12">
        <v>13</v>
      </c>
      <c r="H69" s="12">
        <v>13</v>
      </c>
      <c r="I69" s="14">
        <f>IFERROR(Tabla3[[#This Row],[Sale Amount]]/Tabla3[[#This Row],[Price Four Star]]-Tabla3[[#This Row],[Sale Quantity]],0)</f>
        <v>0</v>
      </c>
      <c r="J69" s="11" t="s">
        <v>9</v>
      </c>
      <c r="K69" s="11" t="s">
        <v>47</v>
      </c>
      <c r="L69" s="11" t="s">
        <v>48</v>
      </c>
      <c r="M69" s="11" t="s">
        <v>57</v>
      </c>
      <c r="N69" s="11" t="s">
        <v>50</v>
      </c>
    </row>
    <row r="70" spans="1:14" x14ac:dyDescent="0.2">
      <c r="A70" s="11" t="s">
        <v>6</v>
      </c>
      <c r="B70" s="11" t="s">
        <v>13</v>
      </c>
      <c r="C70" s="11" t="s">
        <v>54</v>
      </c>
      <c r="D70" s="11" t="s">
        <v>76</v>
      </c>
      <c r="E70" s="13">
        <v>96</v>
      </c>
      <c r="F70" s="12">
        <v>1440</v>
      </c>
      <c r="G70" s="12">
        <v>15</v>
      </c>
      <c r="H70" s="12">
        <v>15</v>
      </c>
      <c r="I70" s="14">
        <f>IFERROR(Tabla3[[#This Row],[Sale Amount]]/Tabla3[[#This Row],[Price Four Star]]-Tabla3[[#This Row],[Sale Quantity]],0)</f>
        <v>0</v>
      </c>
      <c r="J70" s="11" t="s">
        <v>9</v>
      </c>
      <c r="K70" s="11" t="s">
        <v>47</v>
      </c>
      <c r="L70" s="11" t="s">
        <v>48</v>
      </c>
      <c r="M70" s="11" t="s">
        <v>57</v>
      </c>
      <c r="N70" s="11" t="s">
        <v>50</v>
      </c>
    </row>
    <row r="71" spans="1:14" x14ac:dyDescent="0.2">
      <c r="A71" s="11" t="s">
        <v>6</v>
      </c>
      <c r="B71" s="11" t="s">
        <v>15</v>
      </c>
      <c r="C71" s="11" t="s">
        <v>54</v>
      </c>
      <c r="D71" s="11" t="s">
        <v>81</v>
      </c>
      <c r="E71" s="13">
        <v>96</v>
      </c>
      <c r="F71" s="12">
        <v>2203.1999999999998</v>
      </c>
      <c r="G71" s="12">
        <v>22.95</v>
      </c>
      <c r="H71" s="12">
        <v>22.95</v>
      </c>
      <c r="I71" s="14">
        <f>IFERROR(Tabla3[[#This Row],[Sale Amount]]/Tabla3[[#This Row],[Price Four Star]]-Tabla3[[#This Row],[Sale Quantity]],0)</f>
        <v>0</v>
      </c>
      <c r="J71" s="11" t="s">
        <v>8</v>
      </c>
      <c r="K71" s="11" t="s">
        <v>47</v>
      </c>
      <c r="L71" s="11" t="s">
        <v>48</v>
      </c>
      <c r="M71" s="11" t="s">
        <v>62</v>
      </c>
      <c r="N71" s="11" t="s">
        <v>50</v>
      </c>
    </row>
    <row r="72" spans="1:14" x14ac:dyDescent="0.2">
      <c r="A72" s="11" t="s">
        <v>6</v>
      </c>
      <c r="B72" s="11" t="s">
        <v>22</v>
      </c>
      <c r="C72" s="11" t="s">
        <v>54</v>
      </c>
      <c r="D72" s="11" t="s">
        <v>96</v>
      </c>
      <c r="E72" s="13">
        <v>96</v>
      </c>
      <c r="F72" s="12">
        <v>1632</v>
      </c>
      <c r="G72" s="12">
        <v>17</v>
      </c>
      <c r="H72" s="12">
        <v>17</v>
      </c>
      <c r="I72" s="14">
        <f>IFERROR(Tabla3[[#This Row],[Sale Amount]]/Tabla3[[#This Row],[Price Four Star]]-Tabla3[[#This Row],[Sale Quantity]],0)</f>
        <v>0</v>
      </c>
      <c r="J72" s="11" t="s">
        <v>23</v>
      </c>
      <c r="K72" s="11" t="s">
        <v>47</v>
      </c>
      <c r="L72" s="11" t="s">
        <v>48</v>
      </c>
      <c r="M72" s="11" t="s">
        <v>62</v>
      </c>
      <c r="N72" s="11" t="s">
        <v>50</v>
      </c>
    </row>
    <row r="73" spans="1:14" x14ac:dyDescent="0.2">
      <c r="A73" s="11" t="s">
        <v>6</v>
      </c>
      <c r="B73" s="11" t="s">
        <v>22</v>
      </c>
      <c r="C73" s="11" t="s">
        <v>54</v>
      </c>
      <c r="D73" s="11" t="s">
        <v>98</v>
      </c>
      <c r="E73" s="13">
        <v>96</v>
      </c>
      <c r="F73" s="12">
        <v>1920</v>
      </c>
      <c r="G73" s="12">
        <v>20</v>
      </c>
      <c r="H73" s="12">
        <v>20</v>
      </c>
      <c r="I73" s="14">
        <f>IFERROR(Tabla3[[#This Row],[Sale Amount]]/Tabla3[[#This Row],[Price Four Star]]-Tabla3[[#This Row],[Sale Quantity]],0)</f>
        <v>0</v>
      </c>
      <c r="J73" s="11" t="s">
        <v>8</v>
      </c>
      <c r="K73" s="11" t="s">
        <v>47</v>
      </c>
      <c r="L73" s="11" t="s">
        <v>48</v>
      </c>
      <c r="M73" s="11" t="s">
        <v>49</v>
      </c>
      <c r="N73" s="11" t="s">
        <v>50</v>
      </c>
    </row>
    <row r="74" spans="1:14" x14ac:dyDescent="0.2">
      <c r="A74" s="11" t="s">
        <v>6</v>
      </c>
      <c r="B74" s="11" t="s">
        <v>24</v>
      </c>
      <c r="C74" s="11" t="s">
        <v>93</v>
      </c>
      <c r="D74" s="11" t="s">
        <v>94</v>
      </c>
      <c r="E74" s="13">
        <v>90</v>
      </c>
      <c r="F74" s="12">
        <v>1800</v>
      </c>
      <c r="G74" s="12">
        <v>20</v>
      </c>
      <c r="H74" s="12">
        <v>20</v>
      </c>
      <c r="I74" s="14">
        <f>IFERROR(Tabla3[[#This Row],[Sale Amount]]/Tabla3[[#This Row],[Price Four Star]]-Tabla3[[#This Row],[Sale Quantity]],0)</f>
        <v>0</v>
      </c>
      <c r="J74" s="11" t="s">
        <v>10</v>
      </c>
      <c r="K74" s="11" t="s">
        <v>47</v>
      </c>
      <c r="L74" s="11" t="s">
        <v>48</v>
      </c>
      <c r="M74" s="11" t="s">
        <v>62</v>
      </c>
      <c r="N74" s="11" t="s">
        <v>50</v>
      </c>
    </row>
    <row r="75" spans="1:14" x14ac:dyDescent="0.2">
      <c r="A75" s="11" t="s">
        <v>6</v>
      </c>
      <c r="B75" s="11" t="s">
        <v>15</v>
      </c>
      <c r="C75" s="11" t="s">
        <v>54</v>
      </c>
      <c r="D75" s="11" t="s">
        <v>81</v>
      </c>
      <c r="E75" s="13">
        <v>88</v>
      </c>
      <c r="F75" s="12">
        <v>2019.6</v>
      </c>
      <c r="G75" s="12">
        <v>22.95</v>
      </c>
      <c r="H75" s="12">
        <v>22.95</v>
      </c>
      <c r="I75" s="14">
        <f>IFERROR(Tabla3[[#This Row],[Sale Amount]]/Tabla3[[#This Row],[Price Four Star]]-Tabla3[[#This Row],[Sale Quantity]],0)</f>
        <v>0</v>
      </c>
      <c r="J75" s="11" t="s">
        <v>8</v>
      </c>
      <c r="K75" s="11" t="s">
        <v>47</v>
      </c>
      <c r="L75" s="11" t="s">
        <v>48</v>
      </c>
      <c r="M75" s="11" t="s">
        <v>62</v>
      </c>
      <c r="N75" s="11" t="s">
        <v>50</v>
      </c>
    </row>
    <row r="76" spans="1:14" x14ac:dyDescent="0.2">
      <c r="A76" s="11" t="s">
        <v>6</v>
      </c>
      <c r="B76" s="11" t="s">
        <v>5</v>
      </c>
      <c r="C76" s="11" t="s">
        <v>54</v>
      </c>
      <c r="D76" s="11" t="s">
        <v>21</v>
      </c>
      <c r="E76" s="13">
        <v>85</v>
      </c>
      <c r="F76" s="12">
        <v>680</v>
      </c>
      <c r="G76" s="12">
        <v>8</v>
      </c>
      <c r="H76" s="12">
        <v>8</v>
      </c>
      <c r="I76" s="14">
        <f>IFERROR(Tabla3[[#This Row],[Sale Amount]]/Tabla3[[#This Row],[Price Four Star]]-Tabla3[[#This Row],[Sale Quantity]],0)</f>
        <v>0</v>
      </c>
      <c r="J76" s="11" t="s">
        <v>9</v>
      </c>
      <c r="K76" s="11" t="s">
        <v>47</v>
      </c>
      <c r="L76" s="11" t="s">
        <v>48</v>
      </c>
      <c r="M76" s="11" t="s">
        <v>52</v>
      </c>
      <c r="N76" s="11" t="s">
        <v>50</v>
      </c>
    </row>
    <row r="77" spans="1:14" x14ac:dyDescent="0.2">
      <c r="A77" s="11" t="s">
        <v>6</v>
      </c>
      <c r="B77" s="11" t="s">
        <v>11</v>
      </c>
      <c r="C77" s="11" t="s">
        <v>64</v>
      </c>
      <c r="D77" s="11" t="s">
        <v>61</v>
      </c>
      <c r="E77" s="13">
        <v>77</v>
      </c>
      <c r="F77" s="12">
        <v>2229.15</v>
      </c>
      <c r="G77" s="12">
        <v>28.95</v>
      </c>
      <c r="H77" s="12">
        <v>28.95</v>
      </c>
      <c r="I77" s="14">
        <f>IFERROR(Tabla3[[#This Row],[Sale Amount]]/Tabla3[[#This Row],[Price Four Star]]-Tabla3[[#This Row],[Sale Quantity]],0)</f>
        <v>0</v>
      </c>
      <c r="J77" s="11" t="s">
        <v>8</v>
      </c>
      <c r="K77" s="11" t="s">
        <v>66</v>
      </c>
      <c r="L77" s="11" t="s">
        <v>67</v>
      </c>
      <c r="M77" s="11" t="s">
        <v>49</v>
      </c>
      <c r="N77" s="11" t="s">
        <v>50</v>
      </c>
    </row>
    <row r="78" spans="1:14" x14ac:dyDescent="0.2">
      <c r="A78" s="11" t="s">
        <v>6</v>
      </c>
      <c r="B78" s="11" t="s">
        <v>15</v>
      </c>
      <c r="C78" s="11" t="s">
        <v>79</v>
      </c>
      <c r="D78" s="11" t="s">
        <v>80</v>
      </c>
      <c r="E78" s="13">
        <v>56</v>
      </c>
      <c r="F78" s="12">
        <v>1344</v>
      </c>
      <c r="G78" s="12">
        <v>24</v>
      </c>
      <c r="H78" s="12">
        <v>24</v>
      </c>
      <c r="I78" s="14">
        <f>IFERROR(Tabla3[[#This Row],[Sale Amount]]/Tabla3[[#This Row],[Price Four Star]]-Tabla3[[#This Row],[Sale Quantity]],0)</f>
        <v>0</v>
      </c>
      <c r="J78" s="11" t="s">
        <v>8</v>
      </c>
      <c r="K78" s="11" t="s">
        <v>47</v>
      </c>
      <c r="L78" s="11" t="s">
        <v>48</v>
      </c>
      <c r="M78" s="11" t="s">
        <v>62</v>
      </c>
      <c r="N78" s="11" t="s">
        <v>50</v>
      </c>
    </row>
    <row r="79" spans="1:14" x14ac:dyDescent="0.2">
      <c r="A79" s="11" t="s">
        <v>6</v>
      </c>
      <c r="B79" s="11" t="s">
        <v>15</v>
      </c>
      <c r="C79" s="11" t="s">
        <v>79</v>
      </c>
      <c r="D79" s="11" t="s">
        <v>80</v>
      </c>
      <c r="E79" s="13">
        <v>45</v>
      </c>
      <c r="F79" s="12">
        <v>1080</v>
      </c>
      <c r="G79" s="12">
        <v>24</v>
      </c>
      <c r="H79" s="12">
        <v>24</v>
      </c>
      <c r="I79" s="14">
        <f>IFERROR(Tabla3[[#This Row],[Sale Amount]]/Tabla3[[#This Row],[Price Four Star]]-Tabla3[[#This Row],[Sale Quantity]],0)</f>
        <v>0</v>
      </c>
      <c r="J79" s="11" t="s">
        <v>8</v>
      </c>
      <c r="K79" s="11" t="s">
        <v>47</v>
      </c>
      <c r="L79" s="11" t="s">
        <v>48</v>
      </c>
      <c r="M79" s="11" t="s">
        <v>62</v>
      </c>
      <c r="N79" s="11" t="s">
        <v>50</v>
      </c>
    </row>
    <row r="80" spans="1:14" x14ac:dyDescent="0.2">
      <c r="A80" s="11" t="s">
        <v>6</v>
      </c>
      <c r="B80" s="11" t="s">
        <v>20</v>
      </c>
      <c r="C80" s="11" t="s">
        <v>93</v>
      </c>
      <c r="D80" s="11" t="s">
        <v>94</v>
      </c>
      <c r="E80" s="13">
        <v>18</v>
      </c>
      <c r="F80" s="12">
        <v>360</v>
      </c>
      <c r="G80" s="12">
        <v>20</v>
      </c>
      <c r="H80" s="12">
        <v>20</v>
      </c>
      <c r="I80" s="14">
        <f>IFERROR(Tabla3[[#This Row],[Sale Amount]]/Tabla3[[#This Row],[Price Four Star]]-Tabla3[[#This Row],[Sale Quantity]],0)</f>
        <v>0</v>
      </c>
      <c r="J80" s="11" t="s">
        <v>10</v>
      </c>
      <c r="K80" s="11" t="s">
        <v>47</v>
      </c>
      <c r="L80" s="11" t="s">
        <v>48</v>
      </c>
      <c r="M80" s="11" t="s">
        <v>62</v>
      </c>
      <c r="N80" s="11" t="s">
        <v>50</v>
      </c>
    </row>
    <row r="81" spans="1:14" x14ac:dyDescent="0.2">
      <c r="A81" s="11" t="s">
        <v>6</v>
      </c>
      <c r="B81" s="11" t="s">
        <v>20</v>
      </c>
      <c r="C81" s="11" t="s">
        <v>70</v>
      </c>
      <c r="D81" s="11" t="s">
        <v>92</v>
      </c>
      <c r="E81" s="13">
        <v>192</v>
      </c>
      <c r="F81" s="12">
        <v>4110.76</v>
      </c>
      <c r="G81" s="12">
        <v>21.41</v>
      </c>
      <c r="H81" s="12">
        <v>21.41</v>
      </c>
      <c r="I81" s="14">
        <f>IFERROR(Tabla3[[#This Row],[Sale Amount]]/Tabla3[[#This Row],[Price Four Star]]-Tabla3[[#This Row],[Sale Quantity]],0)</f>
        <v>1.8682858477347963E-3</v>
      </c>
      <c r="J81" s="11" t="s">
        <v>10</v>
      </c>
      <c r="K81" s="11" t="s">
        <v>47</v>
      </c>
      <c r="L81" s="11" t="s">
        <v>48</v>
      </c>
      <c r="M81" s="11" t="s">
        <v>62</v>
      </c>
      <c r="N81" s="11" t="s">
        <v>50</v>
      </c>
    </row>
    <row r="82" spans="1:14" x14ac:dyDescent="0.2">
      <c r="A82" s="11" t="s">
        <v>6</v>
      </c>
      <c r="B82" s="11" t="s">
        <v>13</v>
      </c>
      <c r="C82" s="11" t="s">
        <v>70</v>
      </c>
      <c r="D82" s="11" t="s">
        <v>71</v>
      </c>
      <c r="E82" s="13">
        <v>96</v>
      </c>
      <c r="F82" s="12">
        <v>2331.9499999999998</v>
      </c>
      <c r="G82" s="12">
        <v>24.29</v>
      </c>
      <c r="H82" s="12">
        <v>24.291</v>
      </c>
      <c r="I82" s="14">
        <f>IFERROR(Tabla3[[#This Row],[Sale Amount]]/Tabla3[[#This Row],[Price Four Star]]-Tabla3[[#This Row],[Sale Quantity]],0)</f>
        <v>4.5286125977668235E-3</v>
      </c>
      <c r="J82" s="11" t="s">
        <v>9</v>
      </c>
      <c r="K82" s="11" t="s">
        <v>47</v>
      </c>
      <c r="L82" s="11" t="s">
        <v>48</v>
      </c>
      <c r="M82" s="11" t="s">
        <v>72</v>
      </c>
      <c r="N82" s="11" t="s">
        <v>50</v>
      </c>
    </row>
    <row r="83" spans="1:14" x14ac:dyDescent="0.2">
      <c r="A83" s="11" t="s">
        <v>6</v>
      </c>
      <c r="B83" s="11" t="s">
        <v>34</v>
      </c>
      <c r="C83" s="11" t="s">
        <v>70</v>
      </c>
      <c r="D83" s="11" t="s">
        <v>71</v>
      </c>
      <c r="E83" s="13">
        <v>108</v>
      </c>
      <c r="F83" s="12">
        <v>2623.44</v>
      </c>
      <c r="G83" s="12">
        <v>24.29</v>
      </c>
      <c r="H83" s="12">
        <v>24.291</v>
      </c>
      <c r="I83" s="14">
        <f>IFERROR(Tabla3[[#This Row],[Sale Amount]]/Tabla3[[#This Row],[Price Four Star]]-Tabla3[[#This Row],[Sale Quantity]],0)</f>
        <v>4.9403046521234728E-3</v>
      </c>
      <c r="J83" s="11" t="s">
        <v>9</v>
      </c>
      <c r="K83" s="11" t="s">
        <v>47</v>
      </c>
      <c r="L83" s="11" t="s">
        <v>48</v>
      </c>
      <c r="M83" s="11" t="s">
        <v>85</v>
      </c>
      <c r="N83" s="11" t="s">
        <v>50</v>
      </c>
    </row>
    <row r="84" spans="1:14" x14ac:dyDescent="0.2">
      <c r="A84" s="11" t="s">
        <v>6</v>
      </c>
      <c r="B84" s="11" t="s">
        <v>17</v>
      </c>
      <c r="C84" s="11" t="s">
        <v>70</v>
      </c>
      <c r="D84" s="11" t="s">
        <v>84</v>
      </c>
      <c r="E84" s="13">
        <v>324</v>
      </c>
      <c r="F84" s="12">
        <v>8501.91</v>
      </c>
      <c r="G84" s="12">
        <v>26.24</v>
      </c>
      <c r="H84" s="12">
        <v>26.24</v>
      </c>
      <c r="I84" s="14">
        <f>IFERROR(Tabla3[[#This Row],[Sale Amount]]/Tabla3[[#This Row],[Price Four Star]]-Tabla3[[#This Row],[Sale Quantity]],0)</f>
        <v>5.7164634146715798E-3</v>
      </c>
      <c r="J84" s="11" t="s">
        <v>9</v>
      </c>
      <c r="K84" s="11" t="s">
        <v>47</v>
      </c>
      <c r="L84" s="11" t="s">
        <v>48</v>
      </c>
      <c r="M84" s="11" t="s">
        <v>72</v>
      </c>
      <c r="N84" s="11" t="s">
        <v>50</v>
      </c>
    </row>
    <row r="85" spans="1:14" x14ac:dyDescent="0.2">
      <c r="A85" s="11" t="s">
        <v>6</v>
      </c>
      <c r="B85" s="11" t="s">
        <v>13</v>
      </c>
      <c r="C85" s="11" t="s">
        <v>70</v>
      </c>
      <c r="D85" s="11" t="s">
        <v>71</v>
      </c>
      <c r="E85" s="13">
        <v>384</v>
      </c>
      <c r="F85" s="12">
        <v>9327.7999999999993</v>
      </c>
      <c r="G85" s="12">
        <v>24.29</v>
      </c>
      <c r="H85" s="12">
        <v>24.291</v>
      </c>
      <c r="I85" s="14">
        <f>IFERROR(Tabla3[[#This Row],[Sale Amount]]/Tabla3[[#This Row],[Price Four Star]]-Tabla3[[#This Row],[Sale Quantity]],0)</f>
        <v>1.8114450391067294E-2</v>
      </c>
      <c r="J85" s="11" t="s">
        <v>9</v>
      </c>
      <c r="K85" s="11" t="s">
        <v>47</v>
      </c>
      <c r="L85" s="11" t="s">
        <v>48</v>
      </c>
      <c r="M85" s="11" t="s">
        <v>49</v>
      </c>
      <c r="N85" s="11" t="s">
        <v>50</v>
      </c>
    </row>
    <row r="86" spans="1:14" x14ac:dyDescent="0.2">
      <c r="A86" s="11" t="s">
        <v>6</v>
      </c>
      <c r="B86" s="11" t="s">
        <v>17</v>
      </c>
      <c r="C86" s="11" t="s">
        <v>70</v>
      </c>
      <c r="D86" s="11" t="s">
        <v>84</v>
      </c>
      <c r="E86" s="13">
        <v>1080</v>
      </c>
      <c r="F86" s="12">
        <v>28339.7</v>
      </c>
      <c r="G86" s="12">
        <v>26.24</v>
      </c>
      <c r="H86" s="12">
        <v>26.24</v>
      </c>
      <c r="I86" s="14">
        <f>IFERROR(Tabla3[[#This Row],[Sale Amount]]/Tabla3[[#This Row],[Price Four Star]]-Tabla3[[#This Row],[Sale Quantity]],0)</f>
        <v>1.9054878048791579E-2</v>
      </c>
      <c r="J86" s="11" t="s">
        <v>9</v>
      </c>
      <c r="K86" s="11" t="s">
        <v>47</v>
      </c>
      <c r="L86" s="11" t="s">
        <v>48</v>
      </c>
      <c r="M86" s="11" t="s">
        <v>85</v>
      </c>
      <c r="N86" s="11" t="s">
        <v>50</v>
      </c>
    </row>
    <row r="87" spans="1:14" x14ac:dyDescent="0.2">
      <c r="A87" s="11" t="s">
        <v>6</v>
      </c>
      <c r="B87" s="11" t="s">
        <v>13</v>
      </c>
      <c r="C87" s="11" t="s">
        <v>70</v>
      </c>
      <c r="D87" s="11" t="s">
        <v>71</v>
      </c>
      <c r="E87" s="13">
        <v>480</v>
      </c>
      <c r="F87" s="12">
        <v>11659.75</v>
      </c>
      <c r="G87" s="12">
        <v>24.29</v>
      </c>
      <c r="H87" s="12">
        <v>24.291</v>
      </c>
      <c r="I87" s="14">
        <f>IFERROR(Tabla3[[#This Row],[Sale Amount]]/Tabla3[[#This Row],[Price Four Star]]-Tabla3[[#This Row],[Sale Quantity]],0)</f>
        <v>2.2643062988890961E-2</v>
      </c>
      <c r="J87" s="11" t="s">
        <v>9</v>
      </c>
      <c r="K87" s="11" t="s">
        <v>47</v>
      </c>
      <c r="L87" s="11" t="s">
        <v>48</v>
      </c>
      <c r="M87" s="11" t="s">
        <v>62</v>
      </c>
      <c r="N87" s="11" t="s">
        <v>50</v>
      </c>
    </row>
    <row r="88" spans="1:14" x14ac:dyDescent="0.2">
      <c r="A88" s="11" t="s">
        <v>6</v>
      </c>
      <c r="B88" s="11" t="s">
        <v>26</v>
      </c>
      <c r="C88" s="11" t="s">
        <v>102</v>
      </c>
      <c r="D88" s="11" t="s">
        <v>76</v>
      </c>
      <c r="E88" s="13">
        <v>84</v>
      </c>
      <c r="F88" s="12">
        <v>43.15</v>
      </c>
      <c r="G88" s="12">
        <v>0.51</v>
      </c>
      <c r="H88" s="12">
        <v>0.51400000000000001</v>
      </c>
      <c r="I88" s="14">
        <f>IFERROR(Tabla3[[#This Row],[Sale Amount]]/Tabla3[[#This Row],[Price Four Star]]-Tabla3[[#This Row],[Sale Quantity]],0)</f>
        <v>0.60784313725490335</v>
      </c>
      <c r="J88" s="11" t="s">
        <v>28</v>
      </c>
      <c r="K88" s="11" t="s">
        <v>47</v>
      </c>
      <c r="L88" s="11" t="s">
        <v>48</v>
      </c>
      <c r="M88" s="11" t="s">
        <v>57</v>
      </c>
      <c r="N88" s="11" t="s">
        <v>50</v>
      </c>
    </row>
    <row r="89" spans="1:14" x14ac:dyDescent="0.2">
      <c r="A89" s="11" t="s">
        <v>6</v>
      </c>
      <c r="B89" s="11" t="s">
        <v>26</v>
      </c>
      <c r="C89" s="11" t="s">
        <v>102</v>
      </c>
      <c r="D89" s="11" t="s">
        <v>76</v>
      </c>
      <c r="E89" s="13">
        <v>98</v>
      </c>
      <c r="F89" s="12">
        <v>50.34</v>
      </c>
      <c r="G89" s="12">
        <v>0.51</v>
      </c>
      <c r="H89" s="12">
        <v>0.51400000000000001</v>
      </c>
      <c r="I89" s="14">
        <f>IFERROR(Tabla3[[#This Row],[Sale Amount]]/Tabla3[[#This Row],[Price Four Star]]-Tabla3[[#This Row],[Sale Quantity]],0)</f>
        <v>0.70588235294118817</v>
      </c>
      <c r="J89" s="11" t="s">
        <v>28</v>
      </c>
      <c r="K89" s="11" t="s">
        <v>47</v>
      </c>
      <c r="L89" s="11" t="s">
        <v>48</v>
      </c>
      <c r="M89" s="11" t="s">
        <v>103</v>
      </c>
      <c r="N89" s="11" t="s">
        <v>50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6"/>
  <sheetViews>
    <sheetView topLeftCell="A2" workbookViewId="0">
      <selection activeCell="B19" sqref="B19"/>
    </sheetView>
    <sheetView workbookViewId="1"/>
  </sheetViews>
  <sheetFormatPr baseColWidth="10" defaultColWidth="8.83203125" defaultRowHeight="15" x14ac:dyDescent="0.2"/>
  <cols>
    <col min="1" max="1" width="14.83203125" customWidth="1"/>
    <col min="2" max="2" width="11.1640625" bestFit="1" customWidth="1"/>
    <col min="3" max="3" width="11.5" customWidth="1"/>
    <col min="4" max="4" width="12.5" style="4" customWidth="1"/>
    <col min="5" max="5" width="10.6640625" customWidth="1"/>
    <col min="6" max="6" width="13.83203125" style="4" customWidth="1"/>
    <col min="7" max="7" width="10.6640625" bestFit="1" customWidth="1"/>
    <col min="8" max="8" width="27.6640625" bestFit="1" customWidth="1"/>
    <col min="9" max="9" width="15.1640625" customWidth="1"/>
    <col min="10" max="10" width="17.33203125" customWidth="1"/>
    <col min="11" max="11" width="24.6640625" customWidth="1"/>
    <col min="12" max="12" width="16.6640625" bestFit="1" customWidth="1"/>
  </cols>
  <sheetData>
    <row r="1" spans="1:12" x14ac:dyDescent="0.2">
      <c r="A1" s="5" t="s">
        <v>1</v>
      </c>
      <c r="B1" s="5" t="s">
        <v>0</v>
      </c>
      <c r="C1" s="5" t="s">
        <v>3</v>
      </c>
      <c r="D1" s="6" t="s">
        <v>2</v>
      </c>
      <c r="E1" s="5" t="s">
        <v>36</v>
      </c>
      <c r="F1" s="6" t="s">
        <v>37</v>
      </c>
      <c r="G1" s="5" t="s">
        <v>4</v>
      </c>
      <c r="H1" s="5" t="s">
        <v>35</v>
      </c>
      <c r="I1" s="5" t="s">
        <v>41</v>
      </c>
      <c r="J1" s="5" t="s">
        <v>114</v>
      </c>
      <c r="K1" s="5" t="s">
        <v>115</v>
      </c>
      <c r="L1" s="7" t="s">
        <v>38</v>
      </c>
    </row>
    <row r="2" spans="1:12" x14ac:dyDescent="0.2">
      <c r="A2" t="s">
        <v>6</v>
      </c>
      <c r="B2" t="s">
        <v>5</v>
      </c>
      <c r="C2" t="s">
        <v>7</v>
      </c>
      <c r="D2" s="4">
        <v>96</v>
      </c>
      <c r="G2" t="s">
        <v>8</v>
      </c>
      <c r="I2" t="s">
        <v>116</v>
      </c>
      <c r="J2" t="s">
        <v>117</v>
      </c>
      <c r="K2" t="s">
        <v>118</v>
      </c>
      <c r="L2">
        <v>0</v>
      </c>
    </row>
    <row r="3" spans="1:12" x14ac:dyDescent="0.2">
      <c r="A3" t="s">
        <v>6</v>
      </c>
      <c r="B3" t="s">
        <v>5</v>
      </c>
      <c r="C3" t="s">
        <v>7</v>
      </c>
      <c r="D3" s="4">
        <v>1.1930000000000001</v>
      </c>
      <c r="G3" t="s">
        <v>9</v>
      </c>
      <c r="I3" t="s">
        <v>116</v>
      </c>
      <c r="J3" t="s">
        <v>117</v>
      </c>
      <c r="K3" t="s">
        <v>118</v>
      </c>
      <c r="L3">
        <v>0</v>
      </c>
    </row>
    <row r="4" spans="1:12" x14ac:dyDescent="0.2">
      <c r="A4" t="s">
        <v>6</v>
      </c>
      <c r="B4" t="s">
        <v>5</v>
      </c>
      <c r="C4" t="s">
        <v>7</v>
      </c>
      <c r="D4" s="4">
        <v>288</v>
      </c>
      <c r="G4" t="s">
        <v>9</v>
      </c>
      <c r="I4" t="s">
        <v>116</v>
      </c>
      <c r="J4" t="s">
        <v>117</v>
      </c>
      <c r="K4" t="s">
        <v>118</v>
      </c>
      <c r="L4">
        <v>0</v>
      </c>
    </row>
    <row r="5" spans="1:12" x14ac:dyDescent="0.2">
      <c r="A5" t="s">
        <v>6</v>
      </c>
      <c r="B5" t="s">
        <v>5</v>
      </c>
      <c r="C5" t="s">
        <v>7</v>
      </c>
      <c r="D5" s="4">
        <v>192</v>
      </c>
      <c r="G5" t="s">
        <v>9</v>
      </c>
      <c r="I5" t="s">
        <v>116</v>
      </c>
      <c r="J5" t="s">
        <v>117</v>
      </c>
      <c r="K5" t="s">
        <v>118</v>
      </c>
      <c r="L5">
        <v>0</v>
      </c>
    </row>
    <row r="6" spans="1:12" x14ac:dyDescent="0.2">
      <c r="A6" t="s">
        <v>6</v>
      </c>
      <c r="B6" t="s">
        <v>5</v>
      </c>
      <c r="C6" t="s">
        <v>7</v>
      </c>
      <c r="D6" s="4">
        <v>672</v>
      </c>
      <c r="G6" t="s">
        <v>10</v>
      </c>
      <c r="I6" t="s">
        <v>116</v>
      </c>
      <c r="J6" t="s">
        <v>117</v>
      </c>
      <c r="K6" t="s">
        <v>118</v>
      </c>
      <c r="L6">
        <v>0</v>
      </c>
    </row>
    <row r="7" spans="1:12" x14ac:dyDescent="0.2">
      <c r="A7" t="s">
        <v>6</v>
      </c>
      <c r="B7" t="s">
        <v>5</v>
      </c>
      <c r="C7" t="s">
        <v>7</v>
      </c>
      <c r="D7" s="4">
        <v>192</v>
      </c>
      <c r="G7" t="s">
        <v>10</v>
      </c>
      <c r="I7" t="s">
        <v>116</v>
      </c>
      <c r="J7" t="s">
        <v>117</v>
      </c>
      <c r="K7" t="s">
        <v>118</v>
      </c>
      <c r="L7">
        <v>0</v>
      </c>
    </row>
    <row r="8" spans="1:12" x14ac:dyDescent="0.2">
      <c r="A8" t="s">
        <v>6</v>
      </c>
      <c r="B8" t="s">
        <v>5</v>
      </c>
      <c r="C8" t="s">
        <v>7</v>
      </c>
      <c r="D8" s="4">
        <v>1.056</v>
      </c>
      <c r="G8" t="s">
        <v>10</v>
      </c>
      <c r="I8" t="s">
        <v>116</v>
      </c>
      <c r="J8" t="s">
        <v>117</v>
      </c>
      <c r="K8" t="s">
        <v>118</v>
      </c>
      <c r="L8">
        <v>0</v>
      </c>
    </row>
    <row r="9" spans="1:12" x14ac:dyDescent="0.2">
      <c r="A9" t="s">
        <v>6</v>
      </c>
      <c r="B9" t="s">
        <v>5</v>
      </c>
      <c r="E9" t="s">
        <v>46</v>
      </c>
      <c r="F9" s="4">
        <v>192</v>
      </c>
      <c r="G9" t="s">
        <v>9</v>
      </c>
      <c r="H9" t="s">
        <v>45</v>
      </c>
      <c r="I9" t="s">
        <v>47</v>
      </c>
      <c r="J9" t="s">
        <v>117</v>
      </c>
      <c r="K9" t="s">
        <v>118</v>
      </c>
      <c r="L9">
        <v>2304</v>
      </c>
    </row>
    <row r="10" spans="1:12" x14ac:dyDescent="0.2">
      <c r="A10" t="s">
        <v>6</v>
      </c>
      <c r="B10" t="s">
        <v>5</v>
      </c>
      <c r="E10" t="s">
        <v>51</v>
      </c>
      <c r="F10" s="4">
        <v>1.1080000000000001</v>
      </c>
      <c r="G10" t="s">
        <v>9</v>
      </c>
      <c r="H10" t="s">
        <v>45</v>
      </c>
      <c r="I10" t="s">
        <v>47</v>
      </c>
      <c r="J10" t="s">
        <v>117</v>
      </c>
      <c r="K10" t="s">
        <v>118</v>
      </c>
      <c r="L10">
        <v>13296</v>
      </c>
    </row>
    <row r="11" spans="1:12" x14ac:dyDescent="0.2">
      <c r="A11" t="s">
        <v>6</v>
      </c>
      <c r="B11" t="s">
        <v>5</v>
      </c>
      <c r="E11" t="s">
        <v>51</v>
      </c>
      <c r="F11" s="4">
        <v>288</v>
      </c>
      <c r="G11" t="s">
        <v>9</v>
      </c>
      <c r="H11" t="s">
        <v>45</v>
      </c>
      <c r="I11" t="s">
        <v>47</v>
      </c>
      <c r="J11" t="s">
        <v>117</v>
      </c>
      <c r="K11" t="s">
        <v>118</v>
      </c>
      <c r="L11">
        <v>3456</v>
      </c>
    </row>
    <row r="12" spans="1:12" x14ac:dyDescent="0.2">
      <c r="A12" t="s">
        <v>6</v>
      </c>
      <c r="B12" t="s">
        <v>5</v>
      </c>
      <c r="E12" t="s">
        <v>21</v>
      </c>
      <c r="F12" s="4">
        <v>85</v>
      </c>
      <c r="G12" t="s">
        <v>9</v>
      </c>
      <c r="H12" t="s">
        <v>54</v>
      </c>
      <c r="I12" t="s">
        <v>47</v>
      </c>
      <c r="J12" t="s">
        <v>117</v>
      </c>
      <c r="K12" t="s">
        <v>118</v>
      </c>
      <c r="L12">
        <v>680</v>
      </c>
    </row>
    <row r="13" spans="1:12" x14ac:dyDescent="0.2">
      <c r="A13" t="s">
        <v>6</v>
      </c>
      <c r="B13" t="s">
        <v>5</v>
      </c>
      <c r="E13" t="s">
        <v>55</v>
      </c>
      <c r="F13" s="4">
        <v>96</v>
      </c>
      <c r="G13" t="s">
        <v>8</v>
      </c>
      <c r="H13" t="s">
        <v>54</v>
      </c>
      <c r="I13" t="s">
        <v>47</v>
      </c>
      <c r="J13" t="s">
        <v>117</v>
      </c>
      <c r="K13" t="s">
        <v>118</v>
      </c>
      <c r="L13">
        <v>1920</v>
      </c>
    </row>
    <row r="14" spans="1:12" x14ac:dyDescent="0.2">
      <c r="A14" t="s">
        <v>6</v>
      </c>
      <c r="B14" t="s">
        <v>5</v>
      </c>
      <c r="E14" t="s">
        <v>59</v>
      </c>
      <c r="F14" s="4">
        <v>960</v>
      </c>
      <c r="G14" t="s">
        <v>10</v>
      </c>
      <c r="H14" t="s">
        <v>58</v>
      </c>
      <c r="I14" t="s">
        <v>47</v>
      </c>
      <c r="J14" t="s">
        <v>117</v>
      </c>
      <c r="K14" t="s">
        <v>118</v>
      </c>
      <c r="L14">
        <v>2160</v>
      </c>
    </row>
    <row r="15" spans="1:12" x14ac:dyDescent="0.2">
      <c r="A15" t="s">
        <v>6</v>
      </c>
      <c r="B15" t="s">
        <v>5</v>
      </c>
      <c r="E15" t="s">
        <v>61</v>
      </c>
      <c r="F15" s="4">
        <v>672</v>
      </c>
      <c r="G15" t="s">
        <v>10</v>
      </c>
      <c r="H15" t="s">
        <v>60</v>
      </c>
      <c r="I15" t="s">
        <v>47</v>
      </c>
      <c r="J15" t="s">
        <v>117</v>
      </c>
      <c r="K15" t="s">
        <v>118</v>
      </c>
      <c r="L15">
        <v>-461.37</v>
      </c>
    </row>
    <row r="16" spans="1:12" x14ac:dyDescent="0.2">
      <c r="A16" t="s">
        <v>6</v>
      </c>
      <c r="B16" t="s">
        <v>5</v>
      </c>
      <c r="E16" t="s">
        <v>61</v>
      </c>
      <c r="F16" s="4">
        <v>96</v>
      </c>
      <c r="G16" t="s">
        <v>10</v>
      </c>
      <c r="H16" t="s">
        <v>63</v>
      </c>
      <c r="I16" t="s">
        <v>47</v>
      </c>
      <c r="J16" t="s">
        <v>117</v>
      </c>
      <c r="K16" t="s">
        <v>118</v>
      </c>
      <c r="L16">
        <v>-68.13</v>
      </c>
    </row>
    <row r="17" spans="1:12" x14ac:dyDescent="0.2">
      <c r="A17" t="s">
        <v>6</v>
      </c>
      <c r="B17" t="s">
        <v>5</v>
      </c>
      <c r="E17" t="s">
        <v>61</v>
      </c>
      <c r="F17" s="4">
        <v>192</v>
      </c>
      <c r="G17" t="s">
        <v>10</v>
      </c>
      <c r="H17" t="s">
        <v>63</v>
      </c>
      <c r="I17" t="s">
        <v>47</v>
      </c>
      <c r="J17" t="s">
        <v>117</v>
      </c>
      <c r="K17" t="s">
        <v>118</v>
      </c>
      <c r="L17">
        <v>-136.26</v>
      </c>
    </row>
    <row r="18" spans="1:12" x14ac:dyDescent="0.2">
      <c r="A18" t="s">
        <v>6</v>
      </c>
      <c r="B18" t="s">
        <v>11</v>
      </c>
      <c r="C18" t="s">
        <v>12</v>
      </c>
      <c r="D18" s="4">
        <v>1.6</v>
      </c>
      <c r="G18" t="s">
        <v>8</v>
      </c>
      <c r="I18" t="s">
        <v>116</v>
      </c>
      <c r="J18" t="s">
        <v>119</v>
      </c>
      <c r="K18" t="s">
        <v>120</v>
      </c>
      <c r="L18">
        <v>0</v>
      </c>
    </row>
    <row r="19" spans="1:12" x14ac:dyDescent="0.2">
      <c r="A19" t="s">
        <v>6</v>
      </c>
      <c r="B19" t="s">
        <v>11</v>
      </c>
      <c r="E19" t="s">
        <v>65</v>
      </c>
      <c r="F19" s="4">
        <v>400</v>
      </c>
      <c r="G19" t="s">
        <v>8</v>
      </c>
      <c r="H19" t="s">
        <v>64</v>
      </c>
      <c r="I19" t="s">
        <v>66</v>
      </c>
      <c r="J19" t="s">
        <v>119</v>
      </c>
      <c r="K19" t="s">
        <v>120</v>
      </c>
      <c r="L19">
        <v>11580</v>
      </c>
    </row>
    <row r="20" spans="1:12" x14ac:dyDescent="0.2">
      <c r="A20" t="s">
        <v>6</v>
      </c>
      <c r="B20" t="s">
        <v>11</v>
      </c>
      <c r="E20" t="s">
        <v>61</v>
      </c>
      <c r="F20" s="4">
        <v>77</v>
      </c>
      <c r="G20" t="s">
        <v>8</v>
      </c>
      <c r="H20" t="s">
        <v>64</v>
      </c>
      <c r="I20" t="s">
        <v>66</v>
      </c>
      <c r="J20" t="s">
        <v>119</v>
      </c>
      <c r="K20" t="s">
        <v>120</v>
      </c>
      <c r="L20">
        <v>2229.15</v>
      </c>
    </row>
    <row r="21" spans="1:12" x14ac:dyDescent="0.2">
      <c r="A21" t="s">
        <v>6</v>
      </c>
      <c r="B21" t="s">
        <v>11</v>
      </c>
      <c r="E21" t="s">
        <v>61</v>
      </c>
      <c r="F21" s="4">
        <v>400</v>
      </c>
      <c r="G21" t="s">
        <v>8</v>
      </c>
      <c r="H21" t="s">
        <v>64</v>
      </c>
      <c r="I21" t="s">
        <v>66</v>
      </c>
      <c r="J21" t="s">
        <v>119</v>
      </c>
      <c r="K21" t="s">
        <v>120</v>
      </c>
      <c r="L21">
        <v>11580</v>
      </c>
    </row>
    <row r="22" spans="1:12" x14ac:dyDescent="0.2">
      <c r="A22" t="s">
        <v>6</v>
      </c>
      <c r="B22" t="s">
        <v>11</v>
      </c>
      <c r="E22" t="s">
        <v>61</v>
      </c>
      <c r="F22" s="4">
        <v>323</v>
      </c>
      <c r="G22" t="s">
        <v>8</v>
      </c>
      <c r="H22" t="s">
        <v>64</v>
      </c>
      <c r="I22" t="s">
        <v>66</v>
      </c>
      <c r="J22" t="s">
        <v>119</v>
      </c>
      <c r="K22" t="s">
        <v>120</v>
      </c>
      <c r="L22">
        <v>9350.85</v>
      </c>
    </row>
    <row r="23" spans="1:12" x14ac:dyDescent="0.2">
      <c r="A23" t="s">
        <v>6</v>
      </c>
      <c r="B23" t="s">
        <v>11</v>
      </c>
      <c r="E23" t="s">
        <v>69</v>
      </c>
      <c r="F23" s="4">
        <v>21</v>
      </c>
      <c r="G23" t="s">
        <v>8</v>
      </c>
      <c r="H23" t="s">
        <v>68</v>
      </c>
      <c r="I23" t="s">
        <v>66</v>
      </c>
      <c r="J23" t="s">
        <v>119</v>
      </c>
      <c r="K23" t="s">
        <v>120</v>
      </c>
      <c r="L23">
        <v>0</v>
      </c>
    </row>
    <row r="24" spans="1:12" x14ac:dyDescent="0.2">
      <c r="A24" t="s">
        <v>6</v>
      </c>
      <c r="B24" t="s">
        <v>13</v>
      </c>
      <c r="C24" t="s">
        <v>14</v>
      </c>
      <c r="D24" s="4">
        <v>192</v>
      </c>
      <c r="G24" t="s">
        <v>9</v>
      </c>
      <c r="I24" t="s">
        <v>116</v>
      </c>
      <c r="J24" t="s">
        <v>56</v>
      </c>
      <c r="K24" t="s">
        <v>95</v>
      </c>
      <c r="L24">
        <v>0</v>
      </c>
    </row>
    <row r="25" spans="1:12" x14ac:dyDescent="0.2">
      <c r="A25" t="s">
        <v>6</v>
      </c>
      <c r="B25" t="s">
        <v>13</v>
      </c>
      <c r="C25" t="s">
        <v>14</v>
      </c>
      <c r="D25" s="4">
        <v>96</v>
      </c>
      <c r="G25" t="s">
        <v>9</v>
      </c>
      <c r="I25" t="s">
        <v>116</v>
      </c>
      <c r="J25" t="s">
        <v>56</v>
      </c>
      <c r="K25" t="s">
        <v>95</v>
      </c>
      <c r="L25">
        <v>0</v>
      </c>
    </row>
    <row r="26" spans="1:12" x14ac:dyDescent="0.2">
      <c r="A26" t="s">
        <v>6</v>
      </c>
      <c r="B26" t="s">
        <v>13</v>
      </c>
      <c r="C26" t="s">
        <v>14</v>
      </c>
      <c r="D26" s="4">
        <v>576</v>
      </c>
      <c r="G26" t="s">
        <v>9</v>
      </c>
      <c r="I26" t="s">
        <v>116</v>
      </c>
      <c r="J26" t="s">
        <v>56</v>
      </c>
      <c r="K26" t="s">
        <v>95</v>
      </c>
      <c r="L26">
        <v>0</v>
      </c>
    </row>
    <row r="27" spans="1:12" x14ac:dyDescent="0.2">
      <c r="A27" t="s">
        <v>6</v>
      </c>
      <c r="B27" t="s">
        <v>13</v>
      </c>
      <c r="C27" t="s">
        <v>14</v>
      </c>
      <c r="D27" s="4">
        <v>480</v>
      </c>
      <c r="G27" t="s">
        <v>9</v>
      </c>
      <c r="I27" t="s">
        <v>116</v>
      </c>
      <c r="J27" t="s">
        <v>56</v>
      </c>
      <c r="K27" t="s">
        <v>95</v>
      </c>
      <c r="L27">
        <v>0</v>
      </c>
    </row>
    <row r="28" spans="1:12" x14ac:dyDescent="0.2">
      <c r="A28" t="s">
        <v>6</v>
      </c>
      <c r="B28" t="s">
        <v>13</v>
      </c>
      <c r="C28" t="s">
        <v>14</v>
      </c>
      <c r="D28" s="4">
        <v>384</v>
      </c>
      <c r="G28" t="s">
        <v>9</v>
      </c>
      <c r="I28" t="s">
        <v>116</v>
      </c>
      <c r="J28" t="s">
        <v>56</v>
      </c>
      <c r="K28" t="s">
        <v>95</v>
      </c>
      <c r="L28">
        <v>0</v>
      </c>
    </row>
    <row r="29" spans="1:12" x14ac:dyDescent="0.2">
      <c r="A29" t="s">
        <v>6</v>
      </c>
      <c r="B29" t="s">
        <v>13</v>
      </c>
      <c r="E29" t="s">
        <v>71</v>
      </c>
      <c r="F29" s="4">
        <v>96</v>
      </c>
      <c r="G29" t="s">
        <v>9</v>
      </c>
      <c r="H29" t="s">
        <v>70</v>
      </c>
      <c r="I29" t="s">
        <v>47</v>
      </c>
      <c r="J29" t="s">
        <v>56</v>
      </c>
      <c r="K29" t="s">
        <v>95</v>
      </c>
      <c r="L29">
        <v>2331.9499999999998</v>
      </c>
    </row>
    <row r="30" spans="1:12" x14ac:dyDescent="0.2">
      <c r="A30" t="s">
        <v>6</v>
      </c>
      <c r="B30" t="s">
        <v>13</v>
      </c>
      <c r="E30" t="s">
        <v>71</v>
      </c>
      <c r="F30" s="4">
        <v>480</v>
      </c>
      <c r="G30" t="s">
        <v>9</v>
      </c>
      <c r="H30" t="s">
        <v>70</v>
      </c>
      <c r="I30" t="s">
        <v>47</v>
      </c>
      <c r="J30" t="s">
        <v>56</v>
      </c>
      <c r="K30" t="s">
        <v>95</v>
      </c>
      <c r="L30">
        <v>11659.75</v>
      </c>
    </row>
    <row r="31" spans="1:12" x14ac:dyDescent="0.2">
      <c r="A31" t="s">
        <v>6</v>
      </c>
      <c r="B31" t="s">
        <v>13</v>
      </c>
      <c r="E31" t="s">
        <v>71</v>
      </c>
      <c r="F31" s="4">
        <v>384</v>
      </c>
      <c r="G31" t="s">
        <v>9</v>
      </c>
      <c r="H31" t="s">
        <v>70</v>
      </c>
      <c r="I31" t="s">
        <v>47</v>
      </c>
      <c r="J31" t="s">
        <v>56</v>
      </c>
      <c r="K31" t="s">
        <v>95</v>
      </c>
      <c r="L31">
        <v>9327.7999999999993</v>
      </c>
    </row>
    <row r="32" spans="1:12" x14ac:dyDescent="0.2">
      <c r="A32" t="s">
        <v>6</v>
      </c>
      <c r="B32" t="s">
        <v>13</v>
      </c>
      <c r="E32" t="s">
        <v>73</v>
      </c>
      <c r="F32" s="4">
        <v>96</v>
      </c>
      <c r="G32" t="s">
        <v>9</v>
      </c>
      <c r="H32" t="s">
        <v>54</v>
      </c>
      <c r="I32" t="s">
        <v>47</v>
      </c>
      <c r="J32" t="s">
        <v>56</v>
      </c>
      <c r="K32" t="s">
        <v>95</v>
      </c>
      <c r="L32">
        <v>2011.2</v>
      </c>
    </row>
    <row r="33" spans="1:12" x14ac:dyDescent="0.2">
      <c r="A33" t="s">
        <v>6</v>
      </c>
      <c r="B33" t="s">
        <v>13</v>
      </c>
      <c r="E33" t="s">
        <v>46</v>
      </c>
      <c r="F33" s="4">
        <v>288</v>
      </c>
      <c r="G33" t="s">
        <v>9</v>
      </c>
      <c r="H33" t="s">
        <v>45</v>
      </c>
      <c r="I33" t="s">
        <v>47</v>
      </c>
      <c r="J33" t="s">
        <v>56</v>
      </c>
      <c r="K33" t="s">
        <v>95</v>
      </c>
      <c r="L33">
        <v>3456</v>
      </c>
    </row>
    <row r="34" spans="1:12" x14ac:dyDescent="0.2">
      <c r="A34" t="s">
        <v>6</v>
      </c>
      <c r="B34" t="s">
        <v>13</v>
      </c>
      <c r="E34" t="s">
        <v>21</v>
      </c>
      <c r="F34" s="4">
        <v>96</v>
      </c>
      <c r="G34" t="s">
        <v>9</v>
      </c>
      <c r="H34" t="s">
        <v>54</v>
      </c>
      <c r="I34" t="s">
        <v>47</v>
      </c>
      <c r="J34" t="s">
        <v>56</v>
      </c>
      <c r="K34" t="s">
        <v>95</v>
      </c>
      <c r="L34">
        <v>768</v>
      </c>
    </row>
    <row r="35" spans="1:12" x14ac:dyDescent="0.2">
      <c r="A35" t="s">
        <v>6</v>
      </c>
      <c r="B35" t="s">
        <v>13</v>
      </c>
      <c r="E35" t="s">
        <v>75</v>
      </c>
      <c r="F35" s="4">
        <v>96</v>
      </c>
      <c r="G35" t="s">
        <v>9</v>
      </c>
      <c r="H35" t="s">
        <v>54</v>
      </c>
      <c r="I35" t="s">
        <v>47</v>
      </c>
      <c r="J35" t="s">
        <v>56</v>
      </c>
      <c r="K35" t="s">
        <v>95</v>
      </c>
      <c r="L35">
        <v>1248</v>
      </c>
    </row>
    <row r="36" spans="1:12" x14ac:dyDescent="0.2">
      <c r="A36" t="s">
        <v>6</v>
      </c>
      <c r="B36" t="s">
        <v>13</v>
      </c>
      <c r="E36" t="s">
        <v>76</v>
      </c>
      <c r="F36" s="4">
        <v>96</v>
      </c>
      <c r="G36" t="s">
        <v>9</v>
      </c>
      <c r="H36" t="s">
        <v>54</v>
      </c>
      <c r="I36" t="s">
        <v>47</v>
      </c>
      <c r="J36" t="s">
        <v>56</v>
      </c>
      <c r="K36" t="s">
        <v>95</v>
      </c>
      <c r="L36">
        <v>1440</v>
      </c>
    </row>
    <row r="37" spans="1:12" x14ac:dyDescent="0.2">
      <c r="A37" t="s">
        <v>6</v>
      </c>
      <c r="B37" t="s">
        <v>15</v>
      </c>
      <c r="C37" t="s">
        <v>16</v>
      </c>
      <c r="D37" s="4">
        <v>1.111</v>
      </c>
      <c r="G37" t="s">
        <v>8</v>
      </c>
      <c r="I37" t="s">
        <v>116</v>
      </c>
      <c r="J37" t="s">
        <v>121</v>
      </c>
      <c r="K37" t="s">
        <v>121</v>
      </c>
      <c r="L37">
        <v>0</v>
      </c>
    </row>
    <row r="38" spans="1:12" x14ac:dyDescent="0.2">
      <c r="A38" t="s">
        <v>6</v>
      </c>
      <c r="B38" t="s">
        <v>15</v>
      </c>
      <c r="C38" t="s">
        <v>16</v>
      </c>
      <c r="D38" s="4">
        <v>189</v>
      </c>
      <c r="G38" t="s">
        <v>10</v>
      </c>
      <c r="I38" t="s">
        <v>116</v>
      </c>
      <c r="J38" t="s">
        <v>121</v>
      </c>
      <c r="K38" t="s">
        <v>121</v>
      </c>
      <c r="L38">
        <v>0</v>
      </c>
    </row>
    <row r="39" spans="1:12" x14ac:dyDescent="0.2">
      <c r="A39" t="s">
        <v>6</v>
      </c>
      <c r="B39" t="s">
        <v>15</v>
      </c>
      <c r="E39" t="s">
        <v>77</v>
      </c>
      <c r="F39" s="4">
        <v>192</v>
      </c>
      <c r="G39" t="s">
        <v>8</v>
      </c>
      <c r="H39" t="s">
        <v>54</v>
      </c>
      <c r="I39" t="s">
        <v>47</v>
      </c>
      <c r="J39" t="s">
        <v>121</v>
      </c>
      <c r="K39" t="s">
        <v>121</v>
      </c>
      <c r="L39">
        <v>3840</v>
      </c>
    </row>
    <row r="40" spans="1:12" x14ac:dyDescent="0.2">
      <c r="A40" t="s">
        <v>6</v>
      </c>
      <c r="B40" t="s">
        <v>15</v>
      </c>
      <c r="E40" t="s">
        <v>78</v>
      </c>
      <c r="F40" s="4">
        <v>432</v>
      </c>
      <c r="G40" t="s">
        <v>8</v>
      </c>
      <c r="H40" t="s">
        <v>54</v>
      </c>
      <c r="I40" t="s">
        <v>47</v>
      </c>
      <c r="J40" t="s">
        <v>121</v>
      </c>
      <c r="K40" t="s">
        <v>121</v>
      </c>
      <c r="L40">
        <v>8640</v>
      </c>
    </row>
    <row r="41" spans="1:12" x14ac:dyDescent="0.2">
      <c r="A41" t="s">
        <v>6</v>
      </c>
      <c r="B41" t="s">
        <v>15</v>
      </c>
      <c r="E41" t="s">
        <v>80</v>
      </c>
      <c r="F41" s="4">
        <v>56</v>
      </c>
      <c r="G41" t="s">
        <v>8</v>
      </c>
      <c r="H41" t="s">
        <v>79</v>
      </c>
      <c r="I41" t="s">
        <v>47</v>
      </c>
      <c r="J41" t="s">
        <v>121</v>
      </c>
      <c r="K41" t="s">
        <v>121</v>
      </c>
      <c r="L41">
        <v>1344</v>
      </c>
    </row>
    <row r="42" spans="1:12" x14ac:dyDescent="0.2">
      <c r="A42" t="s">
        <v>6</v>
      </c>
      <c r="B42" t="s">
        <v>15</v>
      </c>
      <c r="E42" t="s">
        <v>80</v>
      </c>
      <c r="F42" s="4">
        <v>45</v>
      </c>
      <c r="G42" t="s">
        <v>8</v>
      </c>
      <c r="H42" t="s">
        <v>79</v>
      </c>
      <c r="I42" t="s">
        <v>47</v>
      </c>
      <c r="J42" t="s">
        <v>121</v>
      </c>
      <c r="K42" t="s">
        <v>121</v>
      </c>
      <c r="L42">
        <v>1080</v>
      </c>
    </row>
    <row r="43" spans="1:12" x14ac:dyDescent="0.2">
      <c r="A43" t="s">
        <v>6</v>
      </c>
      <c r="B43" t="s">
        <v>15</v>
      </c>
      <c r="E43" t="s">
        <v>81</v>
      </c>
      <c r="F43" s="4">
        <v>96</v>
      </c>
      <c r="G43" t="s">
        <v>8</v>
      </c>
      <c r="H43" t="s">
        <v>54</v>
      </c>
      <c r="I43" t="s">
        <v>47</v>
      </c>
      <c r="J43" t="s">
        <v>121</v>
      </c>
      <c r="K43" t="s">
        <v>121</v>
      </c>
      <c r="L43">
        <v>2203.1999999999998</v>
      </c>
    </row>
    <row r="44" spans="1:12" x14ac:dyDescent="0.2">
      <c r="A44" t="s">
        <v>6</v>
      </c>
      <c r="B44" t="s">
        <v>15</v>
      </c>
      <c r="E44" t="s">
        <v>81</v>
      </c>
      <c r="F44" s="4">
        <v>192</v>
      </c>
      <c r="G44" t="s">
        <v>8</v>
      </c>
      <c r="H44" t="s">
        <v>54</v>
      </c>
      <c r="I44" t="s">
        <v>47</v>
      </c>
      <c r="J44" t="s">
        <v>121</v>
      </c>
      <c r="K44" t="s">
        <v>121</v>
      </c>
      <c r="L44">
        <v>4022.4</v>
      </c>
    </row>
    <row r="45" spans="1:12" x14ac:dyDescent="0.2">
      <c r="A45" t="s">
        <v>6</v>
      </c>
      <c r="B45" t="s">
        <v>15</v>
      </c>
      <c r="E45" t="s">
        <v>81</v>
      </c>
      <c r="F45" s="4">
        <v>88</v>
      </c>
      <c r="G45" t="s">
        <v>8</v>
      </c>
      <c r="H45" t="s">
        <v>54</v>
      </c>
      <c r="I45" t="s">
        <v>47</v>
      </c>
      <c r="J45" t="s">
        <v>121</v>
      </c>
      <c r="K45" t="s">
        <v>121</v>
      </c>
      <c r="L45">
        <v>2019.6</v>
      </c>
    </row>
    <row r="46" spans="1:12" x14ac:dyDescent="0.2">
      <c r="A46" t="s">
        <v>6</v>
      </c>
      <c r="B46" t="s">
        <v>15</v>
      </c>
      <c r="E46" t="s">
        <v>61</v>
      </c>
      <c r="F46" s="4">
        <v>96</v>
      </c>
      <c r="G46" t="s">
        <v>10</v>
      </c>
      <c r="H46" t="s">
        <v>60</v>
      </c>
      <c r="I46" t="s">
        <v>47</v>
      </c>
      <c r="J46" t="s">
        <v>121</v>
      </c>
      <c r="K46" t="s">
        <v>121</v>
      </c>
      <c r="L46">
        <v>-65.91</v>
      </c>
    </row>
    <row r="47" spans="1:12" x14ac:dyDescent="0.2">
      <c r="A47" t="s">
        <v>6</v>
      </c>
      <c r="B47" t="s">
        <v>15</v>
      </c>
      <c r="E47" t="s">
        <v>61</v>
      </c>
      <c r="F47" s="4">
        <v>93</v>
      </c>
      <c r="G47" t="s">
        <v>10</v>
      </c>
      <c r="H47" t="s">
        <v>63</v>
      </c>
      <c r="I47" t="s">
        <v>47</v>
      </c>
      <c r="J47" t="s">
        <v>121</v>
      </c>
      <c r="K47" t="s">
        <v>121</v>
      </c>
      <c r="L47">
        <v>-66</v>
      </c>
    </row>
    <row r="48" spans="1:12" x14ac:dyDescent="0.2">
      <c r="A48" t="s">
        <v>6</v>
      </c>
      <c r="B48" t="s">
        <v>17</v>
      </c>
      <c r="C48" t="s">
        <v>18</v>
      </c>
      <c r="D48" s="4">
        <v>1.08</v>
      </c>
      <c r="G48" t="s">
        <v>9</v>
      </c>
      <c r="I48" t="s">
        <v>116</v>
      </c>
      <c r="J48" t="s">
        <v>117</v>
      </c>
      <c r="K48" t="s">
        <v>122</v>
      </c>
      <c r="L48">
        <v>0</v>
      </c>
    </row>
    <row r="49" spans="1:12" x14ac:dyDescent="0.2">
      <c r="A49" t="s">
        <v>6</v>
      </c>
      <c r="B49" t="s">
        <v>17</v>
      </c>
      <c r="C49" t="s">
        <v>18</v>
      </c>
      <c r="D49" s="4">
        <v>1.028</v>
      </c>
      <c r="G49" t="s">
        <v>9</v>
      </c>
      <c r="I49" t="s">
        <v>116</v>
      </c>
      <c r="J49" t="s">
        <v>117</v>
      </c>
      <c r="K49" t="s">
        <v>122</v>
      </c>
      <c r="L49">
        <v>0</v>
      </c>
    </row>
    <row r="50" spans="1:12" x14ac:dyDescent="0.2">
      <c r="A50" t="s">
        <v>6</v>
      </c>
      <c r="B50" t="s">
        <v>17</v>
      </c>
      <c r="E50" t="s">
        <v>82</v>
      </c>
      <c r="F50" s="4">
        <v>406</v>
      </c>
      <c r="G50" t="s">
        <v>9</v>
      </c>
      <c r="H50" t="s">
        <v>54</v>
      </c>
      <c r="I50" t="s">
        <v>47</v>
      </c>
      <c r="J50" t="s">
        <v>117</v>
      </c>
      <c r="K50" t="s">
        <v>122</v>
      </c>
      <c r="L50">
        <v>6496</v>
      </c>
    </row>
    <row r="51" spans="1:12" x14ac:dyDescent="0.2">
      <c r="A51" t="s">
        <v>6</v>
      </c>
      <c r="B51" t="s">
        <v>17</v>
      </c>
      <c r="E51" t="s">
        <v>82</v>
      </c>
      <c r="F51" s="4">
        <v>298</v>
      </c>
      <c r="G51" t="s">
        <v>9</v>
      </c>
      <c r="H51" t="s">
        <v>83</v>
      </c>
      <c r="I51" t="s">
        <v>47</v>
      </c>
      <c r="J51" t="s">
        <v>117</v>
      </c>
      <c r="K51" t="s">
        <v>122</v>
      </c>
      <c r="L51">
        <v>5662</v>
      </c>
    </row>
    <row r="52" spans="1:12" x14ac:dyDescent="0.2">
      <c r="A52" t="s">
        <v>6</v>
      </c>
      <c r="B52" t="s">
        <v>17</v>
      </c>
      <c r="E52" t="s">
        <v>84</v>
      </c>
      <c r="F52" s="4">
        <v>1.08</v>
      </c>
      <c r="G52" t="s">
        <v>9</v>
      </c>
      <c r="H52" t="s">
        <v>70</v>
      </c>
      <c r="I52" t="s">
        <v>47</v>
      </c>
      <c r="J52" t="s">
        <v>117</v>
      </c>
      <c r="K52" t="s">
        <v>122</v>
      </c>
      <c r="L52">
        <v>28339.7</v>
      </c>
    </row>
    <row r="53" spans="1:12" x14ac:dyDescent="0.2">
      <c r="A53" t="s">
        <v>6</v>
      </c>
      <c r="B53" t="s">
        <v>17</v>
      </c>
      <c r="E53" t="s">
        <v>84</v>
      </c>
      <c r="F53" s="4">
        <v>324</v>
      </c>
      <c r="G53" t="s">
        <v>9</v>
      </c>
      <c r="H53" t="s">
        <v>70</v>
      </c>
      <c r="I53" t="s">
        <v>47</v>
      </c>
      <c r="J53" t="s">
        <v>117</v>
      </c>
      <c r="K53" t="s">
        <v>122</v>
      </c>
      <c r="L53">
        <v>8501.91</v>
      </c>
    </row>
    <row r="54" spans="1:12" x14ac:dyDescent="0.2">
      <c r="A54" t="s">
        <v>6</v>
      </c>
      <c r="B54" t="s">
        <v>19</v>
      </c>
      <c r="C54" t="s">
        <v>18</v>
      </c>
      <c r="D54" s="4">
        <v>108</v>
      </c>
      <c r="G54" t="s">
        <v>8</v>
      </c>
      <c r="I54" t="s">
        <v>116</v>
      </c>
      <c r="J54" t="s">
        <v>117</v>
      </c>
      <c r="K54" t="s">
        <v>123</v>
      </c>
      <c r="L54">
        <v>0</v>
      </c>
    </row>
    <row r="55" spans="1:12" x14ac:dyDescent="0.2">
      <c r="A55" t="s">
        <v>6</v>
      </c>
      <c r="B55" t="s">
        <v>19</v>
      </c>
      <c r="C55" t="s">
        <v>18</v>
      </c>
      <c r="D55" s="4">
        <v>864</v>
      </c>
      <c r="G55" t="s">
        <v>8</v>
      </c>
      <c r="I55" t="s">
        <v>116</v>
      </c>
      <c r="J55" t="s">
        <v>117</v>
      </c>
      <c r="K55" t="s">
        <v>123</v>
      </c>
      <c r="L55">
        <v>0</v>
      </c>
    </row>
    <row r="56" spans="1:12" x14ac:dyDescent="0.2">
      <c r="A56" t="s">
        <v>6</v>
      </c>
      <c r="B56" t="s">
        <v>19</v>
      </c>
      <c r="C56" t="s">
        <v>18</v>
      </c>
      <c r="D56" s="4">
        <v>1.1879999999999999</v>
      </c>
      <c r="G56" t="s">
        <v>8</v>
      </c>
      <c r="I56" t="s">
        <v>116</v>
      </c>
      <c r="J56" t="s">
        <v>117</v>
      </c>
      <c r="K56" t="s">
        <v>123</v>
      </c>
      <c r="L56">
        <v>0</v>
      </c>
    </row>
    <row r="57" spans="1:12" x14ac:dyDescent="0.2">
      <c r="A57" t="s">
        <v>6</v>
      </c>
      <c r="B57" t="s">
        <v>19</v>
      </c>
      <c r="E57" t="s">
        <v>87</v>
      </c>
      <c r="F57" s="4">
        <v>756</v>
      </c>
      <c r="G57" t="s">
        <v>8</v>
      </c>
      <c r="H57" t="s">
        <v>86</v>
      </c>
      <c r="I57" t="s">
        <v>47</v>
      </c>
      <c r="J57" t="s">
        <v>117</v>
      </c>
      <c r="K57" t="s">
        <v>123</v>
      </c>
      <c r="L57">
        <v>13608</v>
      </c>
    </row>
    <row r="58" spans="1:12" x14ac:dyDescent="0.2">
      <c r="A58" t="s">
        <v>6</v>
      </c>
      <c r="B58" t="s">
        <v>19</v>
      </c>
      <c r="E58" t="s">
        <v>87</v>
      </c>
      <c r="F58" s="4">
        <v>108</v>
      </c>
      <c r="G58" t="s">
        <v>8</v>
      </c>
      <c r="H58" t="s">
        <v>86</v>
      </c>
      <c r="I58" t="s">
        <v>47</v>
      </c>
      <c r="J58" t="s">
        <v>117</v>
      </c>
      <c r="K58" t="s">
        <v>123</v>
      </c>
      <c r="L58">
        <v>1944</v>
      </c>
    </row>
    <row r="59" spans="1:12" x14ac:dyDescent="0.2">
      <c r="A59" t="s">
        <v>6</v>
      </c>
      <c r="B59" t="s">
        <v>19</v>
      </c>
      <c r="E59" t="s">
        <v>87</v>
      </c>
      <c r="F59" s="4">
        <v>1.08</v>
      </c>
      <c r="G59" t="s">
        <v>8</v>
      </c>
      <c r="H59" t="s">
        <v>86</v>
      </c>
      <c r="I59" t="s">
        <v>47</v>
      </c>
      <c r="J59" t="s">
        <v>117</v>
      </c>
      <c r="K59" t="s">
        <v>123</v>
      </c>
      <c r="L59">
        <v>21600</v>
      </c>
    </row>
    <row r="60" spans="1:12" x14ac:dyDescent="0.2">
      <c r="A60" t="s">
        <v>6</v>
      </c>
      <c r="B60" t="s">
        <v>19</v>
      </c>
      <c r="E60" t="s">
        <v>89</v>
      </c>
      <c r="F60" s="4">
        <v>108</v>
      </c>
      <c r="G60" t="s">
        <v>8</v>
      </c>
      <c r="H60" t="s">
        <v>54</v>
      </c>
      <c r="I60" t="s">
        <v>47</v>
      </c>
      <c r="J60" t="s">
        <v>117</v>
      </c>
      <c r="K60" t="s">
        <v>123</v>
      </c>
      <c r="L60">
        <v>1728</v>
      </c>
    </row>
    <row r="61" spans="1:12" x14ac:dyDescent="0.2">
      <c r="A61" t="s">
        <v>6</v>
      </c>
      <c r="B61" t="s">
        <v>19</v>
      </c>
      <c r="E61" t="s">
        <v>77</v>
      </c>
      <c r="F61" s="4">
        <v>108</v>
      </c>
      <c r="G61" t="s">
        <v>8</v>
      </c>
      <c r="H61" t="s">
        <v>54</v>
      </c>
      <c r="I61" t="s">
        <v>47</v>
      </c>
      <c r="J61" t="s">
        <v>117</v>
      </c>
      <c r="K61" t="s">
        <v>123</v>
      </c>
      <c r="L61">
        <v>2160</v>
      </c>
    </row>
    <row r="62" spans="1:12" x14ac:dyDescent="0.2">
      <c r="A62" t="s">
        <v>6</v>
      </c>
      <c r="B62" t="s">
        <v>20</v>
      </c>
      <c r="C62" t="s">
        <v>21</v>
      </c>
      <c r="D62" s="4">
        <v>864</v>
      </c>
      <c r="G62" t="s">
        <v>10</v>
      </c>
      <c r="I62" t="s">
        <v>116</v>
      </c>
      <c r="J62" t="s">
        <v>124</v>
      </c>
      <c r="K62" t="s">
        <v>125</v>
      </c>
      <c r="L62">
        <v>0</v>
      </c>
    </row>
    <row r="63" spans="1:12" x14ac:dyDescent="0.2">
      <c r="A63" t="s">
        <v>6</v>
      </c>
      <c r="B63" t="s">
        <v>20</v>
      </c>
      <c r="C63" t="s">
        <v>21</v>
      </c>
      <c r="D63" s="4">
        <v>1.056</v>
      </c>
      <c r="G63" t="s">
        <v>10</v>
      </c>
      <c r="I63" t="s">
        <v>116</v>
      </c>
      <c r="J63" t="s">
        <v>124</v>
      </c>
      <c r="K63" t="s">
        <v>125</v>
      </c>
      <c r="L63">
        <v>0</v>
      </c>
    </row>
    <row r="64" spans="1:12" x14ac:dyDescent="0.2">
      <c r="A64" t="s">
        <v>6</v>
      </c>
      <c r="B64" t="s">
        <v>20</v>
      </c>
      <c r="E64" t="s">
        <v>91</v>
      </c>
      <c r="F64" s="4">
        <v>192</v>
      </c>
      <c r="G64" t="s">
        <v>10</v>
      </c>
      <c r="H64" t="s">
        <v>90</v>
      </c>
      <c r="I64" t="s">
        <v>47</v>
      </c>
      <c r="J64" t="s">
        <v>124</v>
      </c>
      <c r="K64" t="s">
        <v>125</v>
      </c>
      <c r="L64">
        <v>1200</v>
      </c>
    </row>
    <row r="65" spans="1:12" x14ac:dyDescent="0.2">
      <c r="A65" t="s">
        <v>6</v>
      </c>
      <c r="B65" t="s">
        <v>20</v>
      </c>
      <c r="E65" t="s">
        <v>92</v>
      </c>
      <c r="F65" s="4">
        <v>192</v>
      </c>
      <c r="G65" t="s">
        <v>10</v>
      </c>
      <c r="H65" t="s">
        <v>70</v>
      </c>
      <c r="I65" t="s">
        <v>47</v>
      </c>
      <c r="J65" t="s">
        <v>124</v>
      </c>
      <c r="K65" t="s">
        <v>125</v>
      </c>
      <c r="L65">
        <v>4110.76</v>
      </c>
    </row>
    <row r="66" spans="1:12" x14ac:dyDescent="0.2">
      <c r="A66" t="s">
        <v>6</v>
      </c>
      <c r="B66" t="s">
        <v>20</v>
      </c>
      <c r="E66" t="s">
        <v>94</v>
      </c>
      <c r="F66" s="4">
        <v>18</v>
      </c>
      <c r="G66" t="s">
        <v>10</v>
      </c>
      <c r="H66" t="s">
        <v>93</v>
      </c>
      <c r="I66" t="s">
        <v>47</v>
      </c>
      <c r="J66" t="s">
        <v>124</v>
      </c>
      <c r="K66" t="s">
        <v>125</v>
      </c>
      <c r="L66">
        <v>360</v>
      </c>
    </row>
    <row r="67" spans="1:12" x14ac:dyDescent="0.2">
      <c r="A67" t="s">
        <v>6</v>
      </c>
      <c r="B67" t="s">
        <v>20</v>
      </c>
      <c r="E67" t="s">
        <v>61</v>
      </c>
      <c r="F67" s="4">
        <v>96</v>
      </c>
      <c r="G67" t="s">
        <v>10</v>
      </c>
      <c r="H67" t="s">
        <v>60</v>
      </c>
      <c r="I67" t="s">
        <v>47</v>
      </c>
      <c r="J67" t="s">
        <v>124</v>
      </c>
      <c r="K67" t="s">
        <v>125</v>
      </c>
      <c r="L67">
        <v>-65.91</v>
      </c>
    </row>
    <row r="68" spans="1:12" x14ac:dyDescent="0.2">
      <c r="A68" t="s">
        <v>6</v>
      </c>
      <c r="B68" t="s">
        <v>20</v>
      </c>
      <c r="E68" t="s">
        <v>61</v>
      </c>
      <c r="F68" s="4">
        <v>252</v>
      </c>
      <c r="G68" t="s">
        <v>10</v>
      </c>
      <c r="H68" t="s">
        <v>63</v>
      </c>
      <c r="I68" t="s">
        <v>47</v>
      </c>
      <c r="J68" t="s">
        <v>124</v>
      </c>
      <c r="K68" t="s">
        <v>125</v>
      </c>
      <c r="L68">
        <v>-178.84</v>
      </c>
    </row>
    <row r="69" spans="1:12" x14ac:dyDescent="0.2">
      <c r="A69" t="s">
        <v>6</v>
      </c>
      <c r="B69" t="s">
        <v>20</v>
      </c>
      <c r="E69" t="s">
        <v>61</v>
      </c>
      <c r="F69" s="4">
        <v>864</v>
      </c>
      <c r="G69" t="s">
        <v>10</v>
      </c>
      <c r="H69" t="s">
        <v>60</v>
      </c>
      <c r="I69" t="s">
        <v>47</v>
      </c>
      <c r="J69" t="s">
        <v>124</v>
      </c>
      <c r="K69" t="s">
        <v>125</v>
      </c>
      <c r="L69">
        <v>-593.19000000000005</v>
      </c>
    </row>
    <row r="70" spans="1:12" x14ac:dyDescent="0.2">
      <c r="A70" t="s">
        <v>6</v>
      </c>
      <c r="B70" t="s">
        <v>20</v>
      </c>
      <c r="E70" t="s">
        <v>61</v>
      </c>
      <c r="F70" s="4">
        <v>192</v>
      </c>
      <c r="G70" t="s">
        <v>10</v>
      </c>
      <c r="H70" t="s">
        <v>63</v>
      </c>
      <c r="I70" t="s">
        <v>47</v>
      </c>
      <c r="J70" t="s">
        <v>124</v>
      </c>
      <c r="K70" t="s">
        <v>125</v>
      </c>
      <c r="L70">
        <v>-136.26</v>
      </c>
    </row>
    <row r="71" spans="1:12" x14ac:dyDescent="0.2">
      <c r="A71" t="s">
        <v>6</v>
      </c>
      <c r="B71" t="s">
        <v>22</v>
      </c>
      <c r="C71" t="s">
        <v>21</v>
      </c>
      <c r="D71" s="4">
        <v>384</v>
      </c>
      <c r="G71" t="s">
        <v>8</v>
      </c>
      <c r="I71" t="s">
        <v>116</v>
      </c>
      <c r="J71" t="s">
        <v>56</v>
      </c>
      <c r="K71" t="s">
        <v>126</v>
      </c>
      <c r="L71">
        <v>0</v>
      </c>
    </row>
    <row r="72" spans="1:12" x14ac:dyDescent="0.2">
      <c r="A72" t="s">
        <v>6</v>
      </c>
      <c r="B72" t="s">
        <v>22</v>
      </c>
      <c r="C72" t="s">
        <v>21</v>
      </c>
      <c r="D72" s="4">
        <v>288</v>
      </c>
      <c r="G72" t="s">
        <v>10</v>
      </c>
      <c r="I72" t="s">
        <v>116</v>
      </c>
      <c r="J72" t="s">
        <v>56</v>
      </c>
      <c r="K72" t="s">
        <v>126</v>
      </c>
      <c r="L72">
        <v>0</v>
      </c>
    </row>
    <row r="73" spans="1:12" x14ac:dyDescent="0.2">
      <c r="A73" t="s">
        <v>6</v>
      </c>
      <c r="B73" t="s">
        <v>22</v>
      </c>
      <c r="C73" t="s">
        <v>21</v>
      </c>
      <c r="D73" s="4">
        <v>1.056</v>
      </c>
      <c r="G73" t="s">
        <v>10</v>
      </c>
      <c r="I73" t="s">
        <v>116</v>
      </c>
      <c r="J73" t="s">
        <v>56</v>
      </c>
      <c r="K73" t="s">
        <v>126</v>
      </c>
      <c r="L73">
        <v>0</v>
      </c>
    </row>
    <row r="74" spans="1:12" x14ac:dyDescent="0.2">
      <c r="A74" t="s">
        <v>6</v>
      </c>
      <c r="B74" t="s">
        <v>22</v>
      </c>
      <c r="C74" t="s">
        <v>21</v>
      </c>
      <c r="D74" s="4">
        <v>96</v>
      </c>
      <c r="G74" t="s">
        <v>23</v>
      </c>
      <c r="I74" t="s">
        <v>116</v>
      </c>
      <c r="J74" t="s">
        <v>56</v>
      </c>
      <c r="K74" t="s">
        <v>126</v>
      </c>
      <c r="L74">
        <v>0</v>
      </c>
    </row>
    <row r="75" spans="1:12" x14ac:dyDescent="0.2">
      <c r="A75" t="s">
        <v>6</v>
      </c>
      <c r="B75" t="s">
        <v>22</v>
      </c>
      <c r="C75" t="s">
        <v>21</v>
      </c>
      <c r="D75" s="4">
        <v>108</v>
      </c>
      <c r="G75" t="s">
        <v>23</v>
      </c>
      <c r="I75" t="s">
        <v>116</v>
      </c>
      <c r="J75" t="s">
        <v>56</v>
      </c>
      <c r="K75" t="s">
        <v>126</v>
      </c>
      <c r="L75">
        <v>0</v>
      </c>
    </row>
    <row r="76" spans="1:12" x14ac:dyDescent="0.2">
      <c r="A76" t="s">
        <v>6</v>
      </c>
      <c r="B76" t="s">
        <v>22</v>
      </c>
      <c r="E76" t="s">
        <v>96</v>
      </c>
      <c r="F76" s="4">
        <v>96</v>
      </c>
      <c r="G76" t="s">
        <v>23</v>
      </c>
      <c r="H76" t="s">
        <v>54</v>
      </c>
      <c r="I76" t="s">
        <v>47</v>
      </c>
      <c r="J76" t="s">
        <v>56</v>
      </c>
      <c r="K76" t="s">
        <v>126</v>
      </c>
      <c r="L76">
        <v>1632</v>
      </c>
    </row>
    <row r="77" spans="1:12" x14ac:dyDescent="0.2">
      <c r="A77" t="s">
        <v>6</v>
      </c>
      <c r="B77" t="s">
        <v>22</v>
      </c>
      <c r="E77" t="s">
        <v>97</v>
      </c>
      <c r="F77" s="4">
        <v>288</v>
      </c>
      <c r="G77" t="s">
        <v>8</v>
      </c>
      <c r="H77" t="s">
        <v>86</v>
      </c>
      <c r="I77" t="s">
        <v>47</v>
      </c>
      <c r="J77" t="s">
        <v>56</v>
      </c>
      <c r="K77" t="s">
        <v>126</v>
      </c>
      <c r="L77">
        <v>6912</v>
      </c>
    </row>
    <row r="78" spans="1:12" x14ac:dyDescent="0.2">
      <c r="A78" t="s">
        <v>6</v>
      </c>
      <c r="B78" t="s">
        <v>22</v>
      </c>
      <c r="E78" t="s">
        <v>98</v>
      </c>
      <c r="F78" s="4">
        <v>96</v>
      </c>
      <c r="G78" t="s">
        <v>8</v>
      </c>
      <c r="H78" t="s">
        <v>54</v>
      </c>
      <c r="I78" t="s">
        <v>47</v>
      </c>
      <c r="J78" t="s">
        <v>56</v>
      </c>
      <c r="K78" t="s">
        <v>126</v>
      </c>
      <c r="L78">
        <v>1920</v>
      </c>
    </row>
    <row r="79" spans="1:12" x14ac:dyDescent="0.2">
      <c r="A79" t="s">
        <v>6</v>
      </c>
      <c r="B79" t="s">
        <v>22</v>
      </c>
      <c r="E79" t="s">
        <v>99</v>
      </c>
      <c r="F79" s="4">
        <v>108</v>
      </c>
      <c r="G79" t="s">
        <v>23</v>
      </c>
      <c r="H79" t="s">
        <v>54</v>
      </c>
      <c r="I79" t="s">
        <v>47</v>
      </c>
      <c r="J79" t="s">
        <v>56</v>
      </c>
      <c r="K79" t="s">
        <v>126</v>
      </c>
      <c r="L79">
        <v>2160</v>
      </c>
    </row>
    <row r="80" spans="1:12" x14ac:dyDescent="0.2">
      <c r="A80" t="s">
        <v>6</v>
      </c>
      <c r="B80" t="s">
        <v>22</v>
      </c>
      <c r="E80" t="s">
        <v>61</v>
      </c>
      <c r="F80" s="4">
        <v>288</v>
      </c>
      <c r="G80" t="s">
        <v>10</v>
      </c>
      <c r="H80" t="s">
        <v>63</v>
      </c>
      <c r="I80" t="s">
        <v>47</v>
      </c>
      <c r="J80" t="s">
        <v>56</v>
      </c>
      <c r="K80" t="s">
        <v>126</v>
      </c>
      <c r="L80">
        <v>-204.39</v>
      </c>
    </row>
    <row r="81" spans="1:12" x14ac:dyDescent="0.2">
      <c r="A81" t="s">
        <v>6</v>
      </c>
      <c r="B81" t="s">
        <v>22</v>
      </c>
      <c r="E81" t="s">
        <v>61</v>
      </c>
      <c r="F81" s="4">
        <v>288</v>
      </c>
      <c r="G81" t="s">
        <v>10</v>
      </c>
      <c r="H81" t="s">
        <v>60</v>
      </c>
      <c r="I81" t="s">
        <v>47</v>
      </c>
      <c r="J81" t="s">
        <v>56</v>
      </c>
      <c r="K81" t="s">
        <v>126</v>
      </c>
      <c r="L81">
        <v>-197.73</v>
      </c>
    </row>
    <row r="82" spans="1:12" x14ac:dyDescent="0.2">
      <c r="A82" t="s">
        <v>6</v>
      </c>
      <c r="B82" t="s">
        <v>22</v>
      </c>
      <c r="E82" t="s">
        <v>61</v>
      </c>
      <c r="F82" s="4">
        <v>672</v>
      </c>
      <c r="G82" t="s">
        <v>10</v>
      </c>
      <c r="H82" t="s">
        <v>63</v>
      </c>
      <c r="I82" t="s">
        <v>47</v>
      </c>
      <c r="J82" t="s">
        <v>56</v>
      </c>
      <c r="K82" t="s">
        <v>126</v>
      </c>
      <c r="L82">
        <v>-476.91</v>
      </c>
    </row>
    <row r="83" spans="1:12" x14ac:dyDescent="0.2">
      <c r="A83" t="s">
        <v>6</v>
      </c>
      <c r="B83" t="s">
        <v>24</v>
      </c>
      <c r="C83" t="s">
        <v>25</v>
      </c>
      <c r="D83" s="4">
        <v>1.1519999999999999</v>
      </c>
      <c r="G83" t="s">
        <v>10</v>
      </c>
      <c r="I83" t="s">
        <v>116</v>
      </c>
      <c r="J83" t="s">
        <v>127</v>
      </c>
      <c r="K83" t="s">
        <v>128</v>
      </c>
      <c r="L83">
        <v>0</v>
      </c>
    </row>
    <row r="84" spans="1:12" x14ac:dyDescent="0.2">
      <c r="A84" t="s">
        <v>6</v>
      </c>
      <c r="B84" t="s">
        <v>24</v>
      </c>
      <c r="E84" t="s">
        <v>94</v>
      </c>
      <c r="F84" s="4">
        <v>90</v>
      </c>
      <c r="G84" t="s">
        <v>10</v>
      </c>
      <c r="H84" t="s">
        <v>93</v>
      </c>
      <c r="I84" t="s">
        <v>47</v>
      </c>
      <c r="J84" t="s">
        <v>127</v>
      </c>
      <c r="K84" t="s">
        <v>128</v>
      </c>
      <c r="L84">
        <v>1800</v>
      </c>
    </row>
    <row r="85" spans="1:12" x14ac:dyDescent="0.2">
      <c r="A85" t="s">
        <v>6</v>
      </c>
      <c r="B85" t="s">
        <v>24</v>
      </c>
      <c r="E85" t="s">
        <v>101</v>
      </c>
      <c r="F85" s="4">
        <v>480</v>
      </c>
      <c r="G85" t="s">
        <v>10</v>
      </c>
      <c r="H85" t="s">
        <v>100</v>
      </c>
      <c r="I85" t="s">
        <v>47</v>
      </c>
      <c r="J85" t="s">
        <v>127</v>
      </c>
      <c r="K85" t="s">
        <v>128</v>
      </c>
      <c r="L85">
        <v>0</v>
      </c>
    </row>
    <row r="86" spans="1:12" x14ac:dyDescent="0.2">
      <c r="A86" t="s">
        <v>6</v>
      </c>
      <c r="B86" t="s">
        <v>26</v>
      </c>
      <c r="C86" t="s">
        <v>27</v>
      </c>
      <c r="D86" s="4">
        <v>342</v>
      </c>
      <c r="G86" t="s">
        <v>28</v>
      </c>
      <c r="I86" t="s">
        <v>116</v>
      </c>
      <c r="J86" t="s">
        <v>129</v>
      </c>
      <c r="K86" t="s">
        <v>130</v>
      </c>
      <c r="L86">
        <v>0</v>
      </c>
    </row>
    <row r="87" spans="1:12" x14ac:dyDescent="0.2">
      <c r="A87" t="s">
        <v>6</v>
      </c>
      <c r="B87" t="s">
        <v>26</v>
      </c>
      <c r="C87" t="s">
        <v>27</v>
      </c>
      <c r="D87" s="4">
        <v>1.08</v>
      </c>
      <c r="G87" t="s">
        <v>29</v>
      </c>
      <c r="I87" t="s">
        <v>116</v>
      </c>
      <c r="J87" t="s">
        <v>129</v>
      </c>
      <c r="K87" t="s">
        <v>130</v>
      </c>
      <c r="L87">
        <v>0</v>
      </c>
    </row>
    <row r="88" spans="1:12" x14ac:dyDescent="0.2">
      <c r="A88" t="s">
        <v>6</v>
      </c>
      <c r="B88" t="s">
        <v>26</v>
      </c>
      <c r="C88" t="s">
        <v>27</v>
      </c>
      <c r="D88" s="4">
        <v>648</v>
      </c>
      <c r="G88" t="s">
        <v>29</v>
      </c>
      <c r="I88" t="s">
        <v>116</v>
      </c>
      <c r="J88" t="s">
        <v>129</v>
      </c>
      <c r="K88" t="s">
        <v>130</v>
      </c>
      <c r="L88">
        <v>0</v>
      </c>
    </row>
    <row r="89" spans="1:12" x14ac:dyDescent="0.2">
      <c r="A89" t="s">
        <v>6</v>
      </c>
      <c r="B89" t="s">
        <v>26</v>
      </c>
      <c r="C89" t="s">
        <v>27</v>
      </c>
      <c r="D89" s="4">
        <v>114</v>
      </c>
      <c r="G89" t="s">
        <v>29</v>
      </c>
      <c r="I89" t="s">
        <v>116</v>
      </c>
      <c r="J89" t="s">
        <v>129</v>
      </c>
      <c r="K89" t="s">
        <v>130</v>
      </c>
      <c r="L89">
        <v>0</v>
      </c>
    </row>
    <row r="90" spans="1:12" x14ac:dyDescent="0.2">
      <c r="A90" t="s">
        <v>6</v>
      </c>
      <c r="B90" t="s">
        <v>26</v>
      </c>
      <c r="E90" t="s">
        <v>75</v>
      </c>
      <c r="F90" s="4">
        <v>864</v>
      </c>
      <c r="G90" t="s">
        <v>29</v>
      </c>
      <c r="H90" t="s">
        <v>102</v>
      </c>
      <c r="I90" t="s">
        <v>47</v>
      </c>
      <c r="J90" t="s">
        <v>129</v>
      </c>
      <c r="K90" t="s">
        <v>130</v>
      </c>
      <c r="L90">
        <v>864</v>
      </c>
    </row>
    <row r="91" spans="1:12" x14ac:dyDescent="0.2">
      <c r="A91" t="s">
        <v>6</v>
      </c>
      <c r="B91" t="s">
        <v>26</v>
      </c>
      <c r="E91" t="s">
        <v>75</v>
      </c>
      <c r="F91" s="4">
        <v>475</v>
      </c>
      <c r="G91" t="s">
        <v>29</v>
      </c>
      <c r="H91" t="s">
        <v>102</v>
      </c>
      <c r="I91" t="s">
        <v>47</v>
      </c>
      <c r="J91" t="s">
        <v>129</v>
      </c>
      <c r="K91" t="s">
        <v>130</v>
      </c>
      <c r="L91">
        <v>475</v>
      </c>
    </row>
    <row r="92" spans="1:12" x14ac:dyDescent="0.2">
      <c r="A92" t="s">
        <v>6</v>
      </c>
      <c r="B92" t="s">
        <v>26</v>
      </c>
      <c r="E92" t="s">
        <v>76</v>
      </c>
      <c r="F92" s="4">
        <v>98</v>
      </c>
      <c r="G92" t="s">
        <v>28</v>
      </c>
      <c r="H92" t="s">
        <v>102</v>
      </c>
      <c r="I92" t="s">
        <v>47</v>
      </c>
      <c r="J92" t="s">
        <v>129</v>
      </c>
      <c r="K92" t="s">
        <v>130</v>
      </c>
      <c r="L92">
        <v>50.34</v>
      </c>
    </row>
    <row r="93" spans="1:12" x14ac:dyDescent="0.2">
      <c r="A93" t="s">
        <v>6</v>
      </c>
      <c r="B93" t="s">
        <v>26</v>
      </c>
      <c r="E93" t="s">
        <v>76</v>
      </c>
      <c r="F93" s="4">
        <v>84</v>
      </c>
      <c r="G93" t="s">
        <v>28</v>
      </c>
      <c r="H93" t="s">
        <v>102</v>
      </c>
      <c r="I93" t="s">
        <v>47</v>
      </c>
      <c r="J93" t="s">
        <v>129</v>
      </c>
      <c r="K93" t="s">
        <v>130</v>
      </c>
      <c r="L93">
        <v>43.15</v>
      </c>
    </row>
    <row r="94" spans="1:12" x14ac:dyDescent="0.2">
      <c r="A94" t="s">
        <v>6</v>
      </c>
      <c r="B94" t="s">
        <v>30</v>
      </c>
      <c r="C94" t="s">
        <v>25</v>
      </c>
      <c r="D94" s="4">
        <v>1.08</v>
      </c>
      <c r="G94" t="s">
        <v>8</v>
      </c>
      <c r="I94" t="s">
        <v>116</v>
      </c>
      <c r="J94" t="s">
        <v>131</v>
      </c>
      <c r="K94" t="s">
        <v>132</v>
      </c>
      <c r="L94">
        <v>0</v>
      </c>
    </row>
    <row r="95" spans="1:12" x14ac:dyDescent="0.2">
      <c r="A95" t="s">
        <v>6</v>
      </c>
      <c r="B95" t="s">
        <v>30</v>
      </c>
      <c r="C95" t="s">
        <v>25</v>
      </c>
      <c r="D95" s="4">
        <v>1.08</v>
      </c>
      <c r="G95" t="s">
        <v>8</v>
      </c>
      <c r="I95" t="s">
        <v>116</v>
      </c>
      <c r="J95" t="s">
        <v>131</v>
      </c>
      <c r="K95" t="s">
        <v>132</v>
      </c>
      <c r="L95">
        <v>0</v>
      </c>
    </row>
    <row r="96" spans="1:12" x14ac:dyDescent="0.2">
      <c r="A96" t="s">
        <v>6</v>
      </c>
      <c r="B96" t="s">
        <v>30</v>
      </c>
      <c r="E96" t="s">
        <v>104</v>
      </c>
      <c r="F96" s="4">
        <v>864</v>
      </c>
      <c r="G96" t="s">
        <v>8</v>
      </c>
      <c r="H96" t="s">
        <v>83</v>
      </c>
      <c r="I96" t="s">
        <v>47</v>
      </c>
      <c r="J96" t="s">
        <v>131</v>
      </c>
      <c r="K96" t="s">
        <v>132</v>
      </c>
      <c r="L96">
        <v>15552</v>
      </c>
    </row>
    <row r="97" spans="1:12" x14ac:dyDescent="0.2">
      <c r="A97" t="s">
        <v>6</v>
      </c>
      <c r="B97" t="s">
        <v>30</v>
      </c>
      <c r="E97" t="s">
        <v>16</v>
      </c>
      <c r="F97" s="4">
        <v>108</v>
      </c>
      <c r="G97" t="s">
        <v>8</v>
      </c>
      <c r="H97" t="s">
        <v>54</v>
      </c>
      <c r="I97" t="s">
        <v>47</v>
      </c>
      <c r="J97" t="s">
        <v>131</v>
      </c>
      <c r="K97" t="s">
        <v>132</v>
      </c>
      <c r="L97">
        <v>2478.6</v>
      </c>
    </row>
    <row r="98" spans="1:12" x14ac:dyDescent="0.2">
      <c r="A98" t="s">
        <v>6</v>
      </c>
      <c r="B98" t="s">
        <v>30</v>
      </c>
      <c r="E98" t="s">
        <v>16</v>
      </c>
      <c r="F98" s="4">
        <v>216</v>
      </c>
      <c r="G98" t="s">
        <v>8</v>
      </c>
      <c r="H98" t="s">
        <v>54</v>
      </c>
      <c r="I98" t="s">
        <v>47</v>
      </c>
      <c r="J98" t="s">
        <v>131</v>
      </c>
      <c r="K98" t="s">
        <v>132</v>
      </c>
      <c r="L98">
        <v>3888</v>
      </c>
    </row>
    <row r="99" spans="1:12" x14ac:dyDescent="0.2">
      <c r="A99" t="s">
        <v>6</v>
      </c>
      <c r="B99" t="s">
        <v>30</v>
      </c>
      <c r="E99" t="s">
        <v>16</v>
      </c>
      <c r="F99" s="4">
        <v>756</v>
      </c>
      <c r="G99" t="s">
        <v>8</v>
      </c>
      <c r="H99" t="s">
        <v>105</v>
      </c>
      <c r="I99" t="s">
        <v>47</v>
      </c>
      <c r="J99" t="s">
        <v>131</v>
      </c>
      <c r="K99" t="s">
        <v>132</v>
      </c>
      <c r="L99">
        <v>13608</v>
      </c>
    </row>
    <row r="100" spans="1:12" x14ac:dyDescent="0.2">
      <c r="A100" t="s">
        <v>6</v>
      </c>
      <c r="B100" t="s">
        <v>30</v>
      </c>
      <c r="E100" t="s">
        <v>59</v>
      </c>
      <c r="F100" s="4">
        <v>108</v>
      </c>
      <c r="G100" t="s">
        <v>8</v>
      </c>
      <c r="H100" t="s">
        <v>54</v>
      </c>
      <c r="I100" t="s">
        <v>47</v>
      </c>
      <c r="J100" t="s">
        <v>131</v>
      </c>
      <c r="K100" t="s">
        <v>132</v>
      </c>
      <c r="L100">
        <v>2478.6</v>
      </c>
    </row>
    <row r="101" spans="1:12" x14ac:dyDescent="0.2">
      <c r="A101" t="s">
        <v>6</v>
      </c>
      <c r="B101" t="s">
        <v>30</v>
      </c>
      <c r="E101" t="s">
        <v>61</v>
      </c>
      <c r="F101" s="4">
        <v>106</v>
      </c>
      <c r="G101" t="s">
        <v>8</v>
      </c>
      <c r="H101" t="s">
        <v>54</v>
      </c>
      <c r="I101" t="s">
        <v>47</v>
      </c>
      <c r="J101" t="s">
        <v>131</v>
      </c>
      <c r="K101" t="s">
        <v>132</v>
      </c>
      <c r="L101">
        <v>2544</v>
      </c>
    </row>
    <row r="102" spans="1:12" x14ac:dyDescent="0.2">
      <c r="A102" t="s">
        <v>6</v>
      </c>
      <c r="B102" t="s">
        <v>31</v>
      </c>
      <c r="C102" t="s">
        <v>25</v>
      </c>
      <c r="D102" s="4">
        <v>216</v>
      </c>
      <c r="G102" t="s">
        <v>8</v>
      </c>
      <c r="I102" t="s">
        <v>116</v>
      </c>
      <c r="J102" t="s">
        <v>117</v>
      </c>
      <c r="K102" t="s">
        <v>133</v>
      </c>
      <c r="L102">
        <v>0</v>
      </c>
    </row>
    <row r="103" spans="1:12" x14ac:dyDescent="0.2">
      <c r="A103" t="s">
        <v>6</v>
      </c>
      <c r="B103" t="s">
        <v>31</v>
      </c>
      <c r="C103" t="s">
        <v>25</v>
      </c>
      <c r="D103" s="4">
        <v>324</v>
      </c>
      <c r="G103" t="s">
        <v>8</v>
      </c>
      <c r="I103" t="s">
        <v>116</v>
      </c>
      <c r="J103" t="s">
        <v>117</v>
      </c>
      <c r="K103" t="s">
        <v>133</v>
      </c>
      <c r="L103">
        <v>0</v>
      </c>
    </row>
    <row r="104" spans="1:12" x14ac:dyDescent="0.2">
      <c r="A104" t="s">
        <v>6</v>
      </c>
      <c r="B104" t="s">
        <v>31</v>
      </c>
      <c r="C104" t="s">
        <v>25</v>
      </c>
      <c r="D104" s="4">
        <v>672</v>
      </c>
      <c r="G104" t="s">
        <v>9</v>
      </c>
      <c r="I104" t="s">
        <v>116</v>
      </c>
      <c r="J104" t="s">
        <v>117</v>
      </c>
      <c r="K104" t="s">
        <v>133</v>
      </c>
      <c r="L104">
        <v>0</v>
      </c>
    </row>
    <row r="105" spans="1:12" x14ac:dyDescent="0.2">
      <c r="A105" t="s">
        <v>6</v>
      </c>
      <c r="B105" t="s">
        <v>31</v>
      </c>
      <c r="C105" t="s">
        <v>25</v>
      </c>
      <c r="D105" s="4">
        <v>96</v>
      </c>
      <c r="G105" t="s">
        <v>10</v>
      </c>
      <c r="I105" t="s">
        <v>116</v>
      </c>
      <c r="J105" t="s">
        <v>117</v>
      </c>
      <c r="K105" t="s">
        <v>133</v>
      </c>
      <c r="L105">
        <v>0</v>
      </c>
    </row>
    <row r="106" spans="1:12" x14ac:dyDescent="0.2">
      <c r="A106" t="s">
        <v>6</v>
      </c>
      <c r="B106" t="s">
        <v>31</v>
      </c>
      <c r="C106" t="s">
        <v>25</v>
      </c>
      <c r="D106" s="4">
        <v>540</v>
      </c>
      <c r="G106" t="s">
        <v>23</v>
      </c>
      <c r="I106" t="s">
        <v>116</v>
      </c>
      <c r="J106" t="s">
        <v>117</v>
      </c>
      <c r="K106" t="s">
        <v>133</v>
      </c>
      <c r="L106">
        <v>0</v>
      </c>
    </row>
    <row r="107" spans="1:12" x14ac:dyDescent="0.2">
      <c r="A107" t="s">
        <v>6</v>
      </c>
      <c r="B107" t="s">
        <v>31</v>
      </c>
      <c r="C107" t="s">
        <v>25</v>
      </c>
      <c r="D107" s="4">
        <v>216</v>
      </c>
      <c r="G107" t="s">
        <v>23</v>
      </c>
      <c r="I107" t="s">
        <v>116</v>
      </c>
      <c r="J107" t="s">
        <v>117</v>
      </c>
      <c r="K107" t="s">
        <v>133</v>
      </c>
      <c r="L107">
        <v>0</v>
      </c>
    </row>
    <row r="108" spans="1:12" x14ac:dyDescent="0.2">
      <c r="A108" t="s">
        <v>6</v>
      </c>
      <c r="B108" t="s">
        <v>31</v>
      </c>
      <c r="E108" t="s">
        <v>104</v>
      </c>
      <c r="F108" s="4">
        <v>216</v>
      </c>
      <c r="G108" t="s">
        <v>8</v>
      </c>
      <c r="H108" t="s">
        <v>83</v>
      </c>
      <c r="I108" t="s">
        <v>47</v>
      </c>
      <c r="J108" t="s">
        <v>117</v>
      </c>
      <c r="K108" t="s">
        <v>133</v>
      </c>
      <c r="L108">
        <v>3888</v>
      </c>
    </row>
    <row r="109" spans="1:12" x14ac:dyDescent="0.2">
      <c r="A109" t="s">
        <v>6</v>
      </c>
      <c r="B109" t="s">
        <v>31</v>
      </c>
      <c r="E109" t="s">
        <v>98</v>
      </c>
      <c r="F109" s="4">
        <v>216</v>
      </c>
      <c r="G109" t="s">
        <v>8</v>
      </c>
      <c r="H109" t="s">
        <v>54</v>
      </c>
      <c r="I109" t="s">
        <v>47</v>
      </c>
      <c r="J109" t="s">
        <v>117</v>
      </c>
      <c r="K109" t="s">
        <v>133</v>
      </c>
      <c r="L109">
        <v>3888</v>
      </c>
    </row>
    <row r="110" spans="1:12" x14ac:dyDescent="0.2">
      <c r="A110" t="s">
        <v>6</v>
      </c>
      <c r="B110" t="s">
        <v>31</v>
      </c>
      <c r="E110" t="s">
        <v>16</v>
      </c>
      <c r="F110" s="4">
        <v>108</v>
      </c>
      <c r="G110" t="s">
        <v>8</v>
      </c>
      <c r="H110" t="s">
        <v>105</v>
      </c>
      <c r="I110" t="s">
        <v>47</v>
      </c>
      <c r="J110" t="s">
        <v>117</v>
      </c>
      <c r="K110" t="s">
        <v>133</v>
      </c>
      <c r="L110">
        <v>1944</v>
      </c>
    </row>
    <row r="111" spans="1:12" x14ac:dyDescent="0.2">
      <c r="A111" t="s">
        <v>6</v>
      </c>
      <c r="B111" t="s">
        <v>31</v>
      </c>
      <c r="E111" t="s">
        <v>16</v>
      </c>
      <c r="F111" s="4">
        <v>672</v>
      </c>
      <c r="G111" t="s">
        <v>9</v>
      </c>
      <c r="H111" t="s">
        <v>106</v>
      </c>
      <c r="I111" t="s">
        <v>47</v>
      </c>
      <c r="J111" t="s">
        <v>117</v>
      </c>
      <c r="K111" t="s">
        <v>133</v>
      </c>
      <c r="L111">
        <v>14784</v>
      </c>
    </row>
    <row r="112" spans="1:12" x14ac:dyDescent="0.2">
      <c r="A112" t="s">
        <v>6</v>
      </c>
      <c r="B112" t="s">
        <v>31</v>
      </c>
      <c r="E112" t="s">
        <v>108</v>
      </c>
      <c r="F112" s="4">
        <v>324</v>
      </c>
      <c r="G112" t="s">
        <v>23</v>
      </c>
      <c r="H112" t="s">
        <v>107</v>
      </c>
      <c r="I112" t="s">
        <v>47</v>
      </c>
      <c r="J112" t="s">
        <v>117</v>
      </c>
      <c r="K112" t="s">
        <v>133</v>
      </c>
      <c r="L112">
        <v>5832</v>
      </c>
    </row>
    <row r="113" spans="1:12" x14ac:dyDescent="0.2">
      <c r="A113" t="s">
        <v>6</v>
      </c>
      <c r="B113" t="s">
        <v>31</v>
      </c>
      <c r="E113" t="s">
        <v>99</v>
      </c>
      <c r="F113" s="4">
        <v>216</v>
      </c>
      <c r="G113" t="s">
        <v>23</v>
      </c>
      <c r="H113" t="s">
        <v>54</v>
      </c>
      <c r="I113" t="s">
        <v>47</v>
      </c>
      <c r="J113" t="s">
        <v>117</v>
      </c>
      <c r="K113" t="s">
        <v>133</v>
      </c>
      <c r="L113">
        <v>4320</v>
      </c>
    </row>
    <row r="114" spans="1:12" x14ac:dyDescent="0.2">
      <c r="A114" t="s">
        <v>6</v>
      </c>
      <c r="B114" t="s">
        <v>31</v>
      </c>
      <c r="E114" t="s">
        <v>81</v>
      </c>
      <c r="F114" s="4">
        <v>216</v>
      </c>
      <c r="G114" t="s">
        <v>23</v>
      </c>
      <c r="H114" t="s">
        <v>54</v>
      </c>
      <c r="I114" t="s">
        <v>47</v>
      </c>
      <c r="J114" t="s">
        <v>117</v>
      </c>
      <c r="K114" t="s">
        <v>133</v>
      </c>
      <c r="L114">
        <v>4752</v>
      </c>
    </row>
    <row r="115" spans="1:12" x14ac:dyDescent="0.2">
      <c r="A115" t="s">
        <v>6</v>
      </c>
      <c r="B115" t="s">
        <v>31</v>
      </c>
      <c r="E115" t="s">
        <v>61</v>
      </c>
      <c r="F115" s="4">
        <v>96</v>
      </c>
      <c r="G115" t="s">
        <v>10</v>
      </c>
      <c r="H115" t="s">
        <v>60</v>
      </c>
      <c r="I115" t="s">
        <v>47</v>
      </c>
      <c r="J115" t="s">
        <v>117</v>
      </c>
      <c r="K115" t="s">
        <v>133</v>
      </c>
      <c r="L115">
        <v>-65.91</v>
      </c>
    </row>
    <row r="116" spans="1:12" x14ac:dyDescent="0.2">
      <c r="A116" t="s">
        <v>6</v>
      </c>
      <c r="B116" t="s">
        <v>32</v>
      </c>
      <c r="C116" t="s">
        <v>14</v>
      </c>
      <c r="D116" s="4">
        <v>648</v>
      </c>
      <c r="G116" t="s">
        <v>33</v>
      </c>
      <c r="I116" t="s">
        <v>116</v>
      </c>
      <c r="J116" t="s">
        <v>117</v>
      </c>
      <c r="K116" t="s">
        <v>95</v>
      </c>
      <c r="L116">
        <v>0</v>
      </c>
    </row>
    <row r="117" spans="1:12" x14ac:dyDescent="0.2">
      <c r="A117" t="s">
        <v>6</v>
      </c>
      <c r="B117" t="s">
        <v>32</v>
      </c>
      <c r="C117" t="s">
        <v>14</v>
      </c>
      <c r="D117" s="4">
        <v>1.512</v>
      </c>
      <c r="G117" t="s">
        <v>33</v>
      </c>
      <c r="I117" t="s">
        <v>116</v>
      </c>
      <c r="J117" t="s">
        <v>117</v>
      </c>
      <c r="K117" t="s">
        <v>95</v>
      </c>
      <c r="L117">
        <v>0</v>
      </c>
    </row>
    <row r="118" spans="1:12" x14ac:dyDescent="0.2">
      <c r="A118" t="s">
        <v>6</v>
      </c>
      <c r="B118" t="s">
        <v>32</v>
      </c>
      <c r="E118" t="s">
        <v>109</v>
      </c>
      <c r="F118" s="4">
        <v>756</v>
      </c>
      <c r="G118" t="s">
        <v>33</v>
      </c>
      <c r="H118" t="s">
        <v>86</v>
      </c>
      <c r="I118" t="s">
        <v>47</v>
      </c>
      <c r="J118" t="s">
        <v>117</v>
      </c>
      <c r="K118" t="s">
        <v>95</v>
      </c>
      <c r="L118">
        <v>20412</v>
      </c>
    </row>
    <row r="119" spans="1:12" x14ac:dyDescent="0.2">
      <c r="A119" t="s">
        <v>6</v>
      </c>
      <c r="B119" t="s">
        <v>32</v>
      </c>
      <c r="E119" t="s">
        <v>110</v>
      </c>
      <c r="F119" s="4">
        <v>324</v>
      </c>
      <c r="G119" t="s">
        <v>33</v>
      </c>
      <c r="H119" t="s">
        <v>86</v>
      </c>
      <c r="I119" t="s">
        <v>47</v>
      </c>
      <c r="J119" t="s">
        <v>117</v>
      </c>
      <c r="K119" t="s">
        <v>95</v>
      </c>
      <c r="L119">
        <v>7776</v>
      </c>
    </row>
    <row r="120" spans="1:12" x14ac:dyDescent="0.2">
      <c r="A120" t="s">
        <v>6</v>
      </c>
      <c r="B120" t="s">
        <v>32</v>
      </c>
      <c r="E120" t="s">
        <v>110</v>
      </c>
      <c r="F120" s="4">
        <v>108</v>
      </c>
      <c r="G120" t="s">
        <v>33</v>
      </c>
      <c r="H120" t="s">
        <v>86</v>
      </c>
      <c r="I120" t="s">
        <v>47</v>
      </c>
      <c r="J120" t="s">
        <v>117</v>
      </c>
      <c r="K120" t="s">
        <v>95</v>
      </c>
      <c r="L120">
        <v>2592</v>
      </c>
    </row>
    <row r="121" spans="1:12" x14ac:dyDescent="0.2">
      <c r="A121" t="s">
        <v>6</v>
      </c>
      <c r="B121" t="s">
        <v>32</v>
      </c>
      <c r="E121" t="s">
        <v>110</v>
      </c>
      <c r="F121" s="4">
        <v>756</v>
      </c>
      <c r="G121" t="s">
        <v>33</v>
      </c>
      <c r="H121" t="s">
        <v>86</v>
      </c>
      <c r="I121" t="s">
        <v>47</v>
      </c>
      <c r="J121" t="s">
        <v>117</v>
      </c>
      <c r="K121" t="s">
        <v>95</v>
      </c>
      <c r="L121">
        <v>18144</v>
      </c>
    </row>
    <row r="122" spans="1:12" x14ac:dyDescent="0.2">
      <c r="A122" t="s">
        <v>6</v>
      </c>
      <c r="B122" t="s">
        <v>32</v>
      </c>
      <c r="E122" t="s">
        <v>111</v>
      </c>
      <c r="F122" s="4">
        <v>216</v>
      </c>
      <c r="G122" t="s">
        <v>33</v>
      </c>
      <c r="H122" t="s">
        <v>83</v>
      </c>
      <c r="I122" t="s">
        <v>47</v>
      </c>
      <c r="J122" t="s">
        <v>117</v>
      </c>
      <c r="K122" t="s">
        <v>95</v>
      </c>
      <c r="L122">
        <v>2808</v>
      </c>
    </row>
    <row r="123" spans="1:12" x14ac:dyDescent="0.2">
      <c r="A123" t="s">
        <v>6</v>
      </c>
      <c r="B123" t="s">
        <v>34</v>
      </c>
      <c r="C123" t="s">
        <v>14</v>
      </c>
      <c r="D123" s="4">
        <v>432</v>
      </c>
      <c r="G123" t="s">
        <v>8</v>
      </c>
      <c r="I123" t="s">
        <v>116</v>
      </c>
      <c r="J123" t="s">
        <v>117</v>
      </c>
      <c r="K123" t="s">
        <v>134</v>
      </c>
      <c r="L123">
        <v>0</v>
      </c>
    </row>
    <row r="124" spans="1:12" x14ac:dyDescent="0.2">
      <c r="A124" t="s">
        <v>6</v>
      </c>
      <c r="B124" t="s">
        <v>34</v>
      </c>
      <c r="C124" t="s">
        <v>14</v>
      </c>
      <c r="D124" s="4">
        <v>108</v>
      </c>
      <c r="G124" t="s">
        <v>8</v>
      </c>
      <c r="I124" t="s">
        <v>116</v>
      </c>
      <c r="J124" t="s">
        <v>117</v>
      </c>
      <c r="K124" t="s">
        <v>134</v>
      </c>
      <c r="L124">
        <v>0</v>
      </c>
    </row>
    <row r="125" spans="1:12" x14ac:dyDescent="0.2">
      <c r="A125" t="s">
        <v>6</v>
      </c>
      <c r="B125" t="s">
        <v>34</v>
      </c>
      <c r="C125" t="s">
        <v>14</v>
      </c>
      <c r="D125" s="4">
        <v>756</v>
      </c>
      <c r="G125" t="s">
        <v>9</v>
      </c>
      <c r="I125" t="s">
        <v>116</v>
      </c>
      <c r="J125" t="s">
        <v>117</v>
      </c>
      <c r="K125" t="s">
        <v>134</v>
      </c>
      <c r="L125">
        <v>0</v>
      </c>
    </row>
    <row r="126" spans="1:12" x14ac:dyDescent="0.2">
      <c r="A126" t="s">
        <v>6</v>
      </c>
      <c r="B126" t="s">
        <v>34</v>
      </c>
      <c r="C126" t="s">
        <v>14</v>
      </c>
      <c r="D126" s="4">
        <v>108</v>
      </c>
      <c r="G126" t="s">
        <v>9</v>
      </c>
      <c r="I126" t="s">
        <v>116</v>
      </c>
      <c r="J126" t="s">
        <v>117</v>
      </c>
      <c r="K126" t="s">
        <v>134</v>
      </c>
      <c r="L126">
        <v>0</v>
      </c>
    </row>
    <row r="127" spans="1:12" x14ac:dyDescent="0.2">
      <c r="A127" t="s">
        <v>6</v>
      </c>
      <c r="B127" t="s">
        <v>34</v>
      </c>
      <c r="C127" t="s">
        <v>14</v>
      </c>
      <c r="D127" s="4">
        <v>756</v>
      </c>
      <c r="G127" t="s">
        <v>9</v>
      </c>
      <c r="I127" t="s">
        <v>116</v>
      </c>
      <c r="J127" t="s">
        <v>117</v>
      </c>
      <c r="K127" t="s">
        <v>134</v>
      </c>
      <c r="L127">
        <v>0</v>
      </c>
    </row>
    <row r="128" spans="1:12" x14ac:dyDescent="0.2">
      <c r="A128" t="s">
        <v>6</v>
      </c>
      <c r="B128" t="s">
        <v>34</v>
      </c>
      <c r="E128" t="s">
        <v>7</v>
      </c>
      <c r="F128" s="4">
        <v>216</v>
      </c>
      <c r="G128" t="s">
        <v>9</v>
      </c>
      <c r="H128" t="s">
        <v>93</v>
      </c>
      <c r="I128" t="s">
        <v>47</v>
      </c>
      <c r="J128" t="s">
        <v>117</v>
      </c>
      <c r="K128" t="s">
        <v>134</v>
      </c>
      <c r="L128">
        <v>4320</v>
      </c>
    </row>
    <row r="129" spans="1:12" x14ac:dyDescent="0.2">
      <c r="A129" t="s">
        <v>6</v>
      </c>
      <c r="B129" t="s">
        <v>34</v>
      </c>
      <c r="E129" t="s">
        <v>7</v>
      </c>
      <c r="F129" s="4">
        <v>432</v>
      </c>
      <c r="G129" t="s">
        <v>9</v>
      </c>
      <c r="H129" t="s">
        <v>106</v>
      </c>
      <c r="I129" t="s">
        <v>47</v>
      </c>
      <c r="J129" t="s">
        <v>117</v>
      </c>
      <c r="K129" t="s">
        <v>134</v>
      </c>
      <c r="L129">
        <v>8640</v>
      </c>
    </row>
    <row r="130" spans="1:12" x14ac:dyDescent="0.2">
      <c r="A130" t="s">
        <v>6</v>
      </c>
      <c r="B130" t="s">
        <v>34</v>
      </c>
      <c r="E130" t="s">
        <v>71</v>
      </c>
      <c r="F130" s="4">
        <v>108</v>
      </c>
      <c r="G130" t="s">
        <v>9</v>
      </c>
      <c r="H130" t="s">
        <v>70</v>
      </c>
      <c r="I130" t="s">
        <v>47</v>
      </c>
      <c r="J130" t="s">
        <v>117</v>
      </c>
      <c r="K130" t="s">
        <v>134</v>
      </c>
      <c r="L130">
        <v>2623.44</v>
      </c>
    </row>
    <row r="131" spans="1:12" x14ac:dyDescent="0.2">
      <c r="A131" t="s">
        <v>6</v>
      </c>
      <c r="B131" t="s">
        <v>34</v>
      </c>
      <c r="E131" t="s">
        <v>51</v>
      </c>
      <c r="F131" s="4">
        <v>216</v>
      </c>
      <c r="G131" t="s">
        <v>9</v>
      </c>
      <c r="H131" t="s">
        <v>112</v>
      </c>
      <c r="I131" t="s">
        <v>47</v>
      </c>
      <c r="J131" t="s">
        <v>117</v>
      </c>
      <c r="K131" t="s">
        <v>134</v>
      </c>
      <c r="L131">
        <v>1728</v>
      </c>
    </row>
    <row r="132" spans="1:12" x14ac:dyDescent="0.2">
      <c r="A132" t="s">
        <v>6</v>
      </c>
      <c r="B132" t="s">
        <v>34</v>
      </c>
      <c r="E132" t="s">
        <v>51</v>
      </c>
      <c r="F132" s="4">
        <v>432</v>
      </c>
      <c r="G132" t="s">
        <v>9</v>
      </c>
      <c r="H132" t="s">
        <v>112</v>
      </c>
      <c r="I132" t="s">
        <v>47</v>
      </c>
      <c r="J132" t="s">
        <v>117</v>
      </c>
      <c r="K132" t="s">
        <v>134</v>
      </c>
      <c r="L132">
        <v>2160</v>
      </c>
    </row>
    <row r="133" spans="1:12" x14ac:dyDescent="0.2">
      <c r="A133" t="s">
        <v>6</v>
      </c>
      <c r="B133" t="s">
        <v>34</v>
      </c>
      <c r="E133" t="s">
        <v>113</v>
      </c>
      <c r="F133" s="4">
        <v>108</v>
      </c>
      <c r="G133" t="s">
        <v>8</v>
      </c>
      <c r="H133" t="s">
        <v>54</v>
      </c>
      <c r="I133" t="s">
        <v>47</v>
      </c>
      <c r="J133" t="s">
        <v>117</v>
      </c>
      <c r="K133" t="s">
        <v>134</v>
      </c>
      <c r="L133">
        <v>2160</v>
      </c>
    </row>
    <row r="134" spans="1:12" x14ac:dyDescent="0.2">
      <c r="A134" t="s">
        <v>6</v>
      </c>
      <c r="B134" t="s">
        <v>34</v>
      </c>
      <c r="E134" t="s">
        <v>21</v>
      </c>
      <c r="F134" s="4">
        <v>432</v>
      </c>
      <c r="G134" t="s">
        <v>8</v>
      </c>
      <c r="H134" t="s">
        <v>54</v>
      </c>
      <c r="I134" t="s">
        <v>47</v>
      </c>
      <c r="J134" t="s">
        <v>117</v>
      </c>
      <c r="K134" t="s">
        <v>134</v>
      </c>
      <c r="L134">
        <v>3456</v>
      </c>
    </row>
    <row r="135" spans="1:12" x14ac:dyDescent="0.2">
      <c r="A135" t="s">
        <v>6</v>
      </c>
      <c r="B135" t="s">
        <v>34</v>
      </c>
      <c r="E135" t="s">
        <v>21</v>
      </c>
      <c r="F135" s="4">
        <v>108</v>
      </c>
      <c r="G135" t="s">
        <v>9</v>
      </c>
      <c r="H135" t="s">
        <v>54</v>
      </c>
      <c r="I135" t="s">
        <v>47</v>
      </c>
      <c r="J135" t="s">
        <v>117</v>
      </c>
      <c r="K135" t="s">
        <v>134</v>
      </c>
      <c r="L135">
        <v>864</v>
      </c>
    </row>
    <row r="136" spans="1:12" x14ac:dyDescent="0.2">
      <c r="A136" t="s">
        <v>6</v>
      </c>
      <c r="B136" t="s">
        <v>34</v>
      </c>
      <c r="E136" t="s">
        <v>21</v>
      </c>
      <c r="F136" s="4">
        <v>108</v>
      </c>
      <c r="G136" t="s">
        <v>9</v>
      </c>
      <c r="H136" t="s">
        <v>54</v>
      </c>
      <c r="I136" t="s">
        <v>47</v>
      </c>
      <c r="J136" t="s">
        <v>117</v>
      </c>
      <c r="K136" t="s">
        <v>134</v>
      </c>
      <c r="L136">
        <v>864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5"/>
  <sheetViews>
    <sheetView topLeftCell="A2" workbookViewId="0">
      <selection activeCell="G34" sqref="G34"/>
    </sheetView>
    <sheetView workbookViewId="1"/>
  </sheetViews>
  <sheetFormatPr baseColWidth="10" defaultColWidth="8.83203125" defaultRowHeight="15" x14ac:dyDescent="0.2"/>
  <cols>
    <col min="1" max="1" width="11.1640625" bestFit="1" customWidth="1"/>
    <col min="2" max="2" width="14.83203125" customWidth="1"/>
    <col min="3" max="3" width="16.6640625" customWidth="1"/>
    <col min="4" max="4" width="20" bestFit="1" customWidth="1"/>
    <col min="5" max="5" width="23.5" style="2" customWidth="1"/>
    <col min="6" max="6" width="24" style="3" customWidth="1"/>
    <col min="7" max="7" width="16.6640625" style="3" customWidth="1"/>
    <col min="8" max="8" width="21.5" style="2" bestFit="1" customWidth="1"/>
  </cols>
  <sheetData>
    <row r="1" spans="1:8" x14ac:dyDescent="0.2">
      <c r="A1" s="5" t="s">
        <v>0</v>
      </c>
      <c r="B1" s="5" t="s">
        <v>1</v>
      </c>
      <c r="C1" s="5" t="s">
        <v>44</v>
      </c>
      <c r="D1" s="5" t="s">
        <v>138</v>
      </c>
      <c r="E1" s="39" t="s">
        <v>139</v>
      </c>
      <c r="F1" s="40" t="s">
        <v>140</v>
      </c>
      <c r="G1" s="40" t="s">
        <v>141</v>
      </c>
      <c r="H1" s="39" t="s">
        <v>142</v>
      </c>
    </row>
    <row r="2" spans="1:8" x14ac:dyDescent="0.2">
      <c r="A2" t="s">
        <v>5</v>
      </c>
      <c r="B2" t="s">
        <v>6</v>
      </c>
      <c r="C2" t="s">
        <v>50</v>
      </c>
      <c r="D2" t="s">
        <v>143</v>
      </c>
      <c r="E2" s="2">
        <v>3320.1</v>
      </c>
      <c r="F2" s="3">
        <v>3689</v>
      </c>
      <c r="G2" s="3">
        <v>3689</v>
      </c>
      <c r="H2" s="2">
        <v>0.90000000000000013</v>
      </c>
    </row>
    <row r="3" spans="1:8" x14ac:dyDescent="0.2">
      <c r="A3" t="s">
        <v>5</v>
      </c>
      <c r="B3" t="s">
        <v>6</v>
      </c>
      <c r="C3" t="s">
        <v>50</v>
      </c>
      <c r="D3" t="s">
        <v>144</v>
      </c>
      <c r="E3" s="2">
        <v>1905.28</v>
      </c>
      <c r="F3" s="3">
        <v>23816</v>
      </c>
      <c r="G3" s="3">
        <v>3689</v>
      </c>
      <c r="H3" s="2">
        <v>0.51647600975874219</v>
      </c>
    </row>
    <row r="4" spans="1:8" x14ac:dyDescent="0.2">
      <c r="A4" t="s">
        <v>5</v>
      </c>
      <c r="B4" t="s">
        <v>6</v>
      </c>
      <c r="C4" t="s">
        <v>50</v>
      </c>
      <c r="D4" t="s">
        <v>145</v>
      </c>
      <c r="E4" s="2">
        <v>358</v>
      </c>
      <c r="F4" s="3">
        <v>0</v>
      </c>
      <c r="G4" s="3">
        <v>3689</v>
      </c>
      <c r="H4" s="2">
        <v>9.7045269720791541E-2</v>
      </c>
    </row>
    <row r="5" spans="1:8" x14ac:dyDescent="0.2">
      <c r="A5" t="s">
        <v>5</v>
      </c>
      <c r="B5" t="s">
        <v>6</v>
      </c>
      <c r="C5" t="s">
        <v>50</v>
      </c>
      <c r="D5" t="s">
        <v>146</v>
      </c>
      <c r="E5" s="2">
        <v>25</v>
      </c>
      <c r="F5" s="3">
        <v>3</v>
      </c>
      <c r="G5" s="3">
        <v>3689</v>
      </c>
      <c r="H5" s="2">
        <v>6.776904310111141E-3</v>
      </c>
    </row>
    <row r="6" spans="1:8" x14ac:dyDescent="0.2">
      <c r="A6" t="s">
        <v>5</v>
      </c>
      <c r="B6" t="s">
        <v>6</v>
      </c>
      <c r="C6" t="s">
        <v>50</v>
      </c>
      <c r="D6" t="s">
        <v>147</v>
      </c>
      <c r="E6" s="2">
        <v>690</v>
      </c>
      <c r="F6" s="3">
        <v>3689</v>
      </c>
      <c r="G6" s="3">
        <v>3689</v>
      </c>
      <c r="H6" s="2">
        <v>0.18704255895906749</v>
      </c>
    </row>
    <row r="7" spans="1:8" x14ac:dyDescent="0.2">
      <c r="A7" t="s">
        <v>5</v>
      </c>
      <c r="B7" t="s">
        <v>6</v>
      </c>
      <c r="C7" t="s">
        <v>50</v>
      </c>
      <c r="D7" t="s">
        <v>148</v>
      </c>
      <c r="E7" s="2">
        <v>1352.77</v>
      </c>
      <c r="F7" s="3">
        <v>0</v>
      </c>
      <c r="G7" s="3">
        <v>3689</v>
      </c>
      <c r="H7" s="2">
        <v>0.36670371374356192</v>
      </c>
    </row>
    <row r="8" spans="1:8" x14ac:dyDescent="0.2">
      <c r="A8" t="s">
        <v>5</v>
      </c>
      <c r="B8" t="s">
        <v>6</v>
      </c>
      <c r="C8" t="s">
        <v>50</v>
      </c>
      <c r="D8" t="s">
        <v>149</v>
      </c>
      <c r="E8" s="2">
        <v>19351.68</v>
      </c>
      <c r="F8" s="3">
        <v>0</v>
      </c>
      <c r="G8" s="3">
        <v>3689</v>
      </c>
      <c r="H8" s="2">
        <v>5.2457793439956628</v>
      </c>
    </row>
    <row r="9" spans="1:8" x14ac:dyDescent="0.2">
      <c r="A9" t="s">
        <v>5</v>
      </c>
      <c r="B9" t="s">
        <v>6</v>
      </c>
      <c r="C9" t="s">
        <v>50</v>
      </c>
      <c r="D9" t="s">
        <v>150</v>
      </c>
      <c r="E9" s="2">
        <v>158</v>
      </c>
      <c r="F9" s="3">
        <v>0</v>
      </c>
      <c r="G9" s="3">
        <v>3689</v>
      </c>
      <c r="H9" s="2">
        <v>4.2830035239902413E-2</v>
      </c>
    </row>
    <row r="10" spans="1:8" x14ac:dyDescent="0.2">
      <c r="A10" t="s">
        <v>5</v>
      </c>
      <c r="B10" t="s">
        <v>6</v>
      </c>
      <c r="C10" t="s">
        <v>50</v>
      </c>
      <c r="D10" t="s">
        <v>151</v>
      </c>
      <c r="E10" s="2">
        <v>2593.59</v>
      </c>
      <c r="F10" s="3">
        <v>0</v>
      </c>
      <c r="G10" s="3">
        <v>3689</v>
      </c>
      <c r="H10" s="2">
        <v>0.70306044998644623</v>
      </c>
    </row>
    <row r="11" spans="1:8" x14ac:dyDescent="0.2">
      <c r="A11" t="s">
        <v>11</v>
      </c>
      <c r="B11" t="s">
        <v>6</v>
      </c>
      <c r="C11" t="s">
        <v>50</v>
      </c>
      <c r="D11" t="s">
        <v>143</v>
      </c>
      <c r="E11" s="2">
        <v>1198</v>
      </c>
      <c r="F11" s="3">
        <v>3200</v>
      </c>
      <c r="G11" s="3">
        <v>1600</v>
      </c>
      <c r="H11" s="2">
        <v>0.74875000000000003</v>
      </c>
    </row>
    <row r="12" spans="1:8" x14ac:dyDescent="0.2">
      <c r="A12" t="s">
        <v>11</v>
      </c>
      <c r="B12" t="s">
        <v>6</v>
      </c>
      <c r="C12" t="s">
        <v>50</v>
      </c>
      <c r="D12" t="s">
        <v>144</v>
      </c>
      <c r="E12" s="2">
        <v>2779.2</v>
      </c>
      <c r="F12" s="3">
        <v>34740</v>
      </c>
      <c r="G12" s="3">
        <v>1600</v>
      </c>
      <c r="H12" s="2">
        <v>1.7370000000000001</v>
      </c>
    </row>
    <row r="13" spans="1:8" x14ac:dyDescent="0.2">
      <c r="A13" t="s">
        <v>11</v>
      </c>
      <c r="B13" t="s">
        <v>6</v>
      </c>
      <c r="C13" t="s">
        <v>50</v>
      </c>
      <c r="D13" t="s">
        <v>152</v>
      </c>
      <c r="E13" s="2">
        <v>1262.47</v>
      </c>
      <c r="F13" s="3">
        <v>0</v>
      </c>
      <c r="G13" s="3">
        <v>1600</v>
      </c>
      <c r="H13" s="2">
        <v>0.78904375000000004</v>
      </c>
    </row>
    <row r="14" spans="1:8" x14ac:dyDescent="0.2">
      <c r="A14" t="s">
        <v>11</v>
      </c>
      <c r="B14" t="s">
        <v>6</v>
      </c>
      <c r="C14" t="s">
        <v>50</v>
      </c>
      <c r="D14" t="s">
        <v>145</v>
      </c>
      <c r="E14" s="2">
        <v>261</v>
      </c>
      <c r="F14" s="3">
        <v>0</v>
      </c>
      <c r="G14" s="3">
        <v>1600</v>
      </c>
      <c r="H14" s="2">
        <v>0.16312499999999999</v>
      </c>
    </row>
    <row r="15" spans="1:8" x14ac:dyDescent="0.2">
      <c r="A15" t="s">
        <v>11</v>
      </c>
      <c r="B15" t="s">
        <v>6</v>
      </c>
      <c r="C15" t="s">
        <v>50</v>
      </c>
      <c r="D15" t="s">
        <v>153</v>
      </c>
      <c r="E15" s="2">
        <v>288</v>
      </c>
      <c r="F15" s="3">
        <v>0</v>
      </c>
      <c r="G15" s="3">
        <v>1600</v>
      </c>
      <c r="H15" s="2">
        <v>0.18</v>
      </c>
    </row>
    <row r="16" spans="1:8" x14ac:dyDescent="0.2">
      <c r="A16" t="s">
        <v>11</v>
      </c>
      <c r="B16" t="s">
        <v>6</v>
      </c>
      <c r="C16" t="s">
        <v>50</v>
      </c>
      <c r="D16" t="s">
        <v>149</v>
      </c>
      <c r="E16" s="2">
        <v>8996</v>
      </c>
      <c r="F16" s="3">
        <v>0</v>
      </c>
      <c r="G16" s="3">
        <v>1600</v>
      </c>
      <c r="H16" s="2">
        <v>5.6224999999999996</v>
      </c>
    </row>
    <row r="17" spans="1:8" x14ac:dyDescent="0.2">
      <c r="A17" t="s">
        <v>11</v>
      </c>
      <c r="B17" t="s">
        <v>6</v>
      </c>
      <c r="C17" t="s">
        <v>50</v>
      </c>
      <c r="D17" t="s">
        <v>154</v>
      </c>
      <c r="E17" s="2">
        <v>367.5</v>
      </c>
      <c r="F17" s="3">
        <v>6021</v>
      </c>
      <c r="G17" s="3">
        <v>1600</v>
      </c>
      <c r="H17" s="2">
        <v>0.22968749999999999</v>
      </c>
    </row>
    <row r="18" spans="1:8" x14ac:dyDescent="0.2">
      <c r="A18" t="s">
        <v>11</v>
      </c>
      <c r="B18" t="s">
        <v>6</v>
      </c>
      <c r="C18" t="s">
        <v>50</v>
      </c>
      <c r="D18" t="s">
        <v>150</v>
      </c>
      <c r="E18" s="2">
        <v>135</v>
      </c>
      <c r="F18" s="3">
        <v>0</v>
      </c>
      <c r="G18" s="3">
        <v>1600</v>
      </c>
      <c r="H18" s="2">
        <v>8.4375000000000006E-2</v>
      </c>
    </row>
    <row r="19" spans="1:8" x14ac:dyDescent="0.2">
      <c r="A19" t="s">
        <v>11</v>
      </c>
      <c r="B19" t="s">
        <v>6</v>
      </c>
      <c r="C19" t="s">
        <v>50</v>
      </c>
      <c r="D19" t="s">
        <v>155</v>
      </c>
      <c r="E19" s="2">
        <v>12225.78</v>
      </c>
      <c r="F19" s="3">
        <v>1698</v>
      </c>
      <c r="G19" s="3">
        <v>1600</v>
      </c>
      <c r="H19" s="2">
        <v>7.6411124999999993</v>
      </c>
    </row>
    <row r="20" spans="1:8" x14ac:dyDescent="0.2">
      <c r="A20" t="s">
        <v>11</v>
      </c>
      <c r="B20" t="s">
        <v>6</v>
      </c>
      <c r="C20" t="s">
        <v>50</v>
      </c>
      <c r="D20" t="s">
        <v>151</v>
      </c>
      <c r="E20" s="2">
        <v>575</v>
      </c>
      <c r="F20" s="3">
        <v>0</v>
      </c>
      <c r="G20" s="3">
        <v>1600</v>
      </c>
      <c r="H20" s="2">
        <v>0.359375</v>
      </c>
    </row>
    <row r="21" spans="1:8" x14ac:dyDescent="0.2">
      <c r="A21" t="s">
        <v>13</v>
      </c>
      <c r="B21" t="s">
        <v>6</v>
      </c>
      <c r="C21" t="s">
        <v>50</v>
      </c>
      <c r="D21" t="s">
        <v>143</v>
      </c>
      <c r="E21" s="2">
        <v>1555.2</v>
      </c>
      <c r="F21" s="3">
        <v>1728</v>
      </c>
      <c r="G21" s="3">
        <v>1728</v>
      </c>
      <c r="H21" s="2">
        <v>0.9</v>
      </c>
    </row>
    <row r="22" spans="1:8" x14ac:dyDescent="0.2">
      <c r="A22" t="s">
        <v>13</v>
      </c>
      <c r="B22" t="s">
        <v>6</v>
      </c>
      <c r="C22" t="s">
        <v>50</v>
      </c>
      <c r="D22" t="s">
        <v>144</v>
      </c>
      <c r="E22" s="2">
        <v>2579.46</v>
      </c>
      <c r="F22" s="3">
        <v>32242.7</v>
      </c>
      <c r="G22" s="3">
        <v>1728</v>
      </c>
      <c r="H22" s="2">
        <v>1.4927430555555561</v>
      </c>
    </row>
    <row r="23" spans="1:8" x14ac:dyDescent="0.2">
      <c r="A23" t="s">
        <v>13</v>
      </c>
      <c r="B23" t="s">
        <v>6</v>
      </c>
      <c r="C23" t="s">
        <v>50</v>
      </c>
      <c r="D23" t="s">
        <v>145</v>
      </c>
      <c r="E23" s="2">
        <v>303.88</v>
      </c>
      <c r="F23" s="3">
        <v>0</v>
      </c>
      <c r="G23" s="3">
        <v>1728</v>
      </c>
      <c r="H23" s="2">
        <v>0.1758564814814815</v>
      </c>
    </row>
    <row r="24" spans="1:8" x14ac:dyDescent="0.2">
      <c r="A24" t="s">
        <v>13</v>
      </c>
      <c r="B24" t="s">
        <v>6</v>
      </c>
      <c r="C24" t="s">
        <v>50</v>
      </c>
      <c r="D24" t="s">
        <v>146</v>
      </c>
      <c r="E24" s="2">
        <v>25</v>
      </c>
      <c r="F24" s="3">
        <v>1</v>
      </c>
      <c r="G24" s="3">
        <v>1728</v>
      </c>
      <c r="H24" s="2">
        <v>1.4467592592592589E-2</v>
      </c>
    </row>
    <row r="25" spans="1:8" x14ac:dyDescent="0.2">
      <c r="A25" t="s">
        <v>13</v>
      </c>
      <c r="B25" t="s">
        <v>6</v>
      </c>
      <c r="C25" t="s">
        <v>50</v>
      </c>
      <c r="D25" t="s">
        <v>147</v>
      </c>
      <c r="E25" s="2">
        <v>267.97000000000003</v>
      </c>
      <c r="F25" s="3">
        <v>0</v>
      </c>
      <c r="G25" s="3">
        <v>1728</v>
      </c>
      <c r="H25" s="2">
        <v>0.1550752314814815</v>
      </c>
    </row>
    <row r="26" spans="1:8" x14ac:dyDescent="0.2">
      <c r="A26" t="s">
        <v>13</v>
      </c>
      <c r="B26" t="s">
        <v>6</v>
      </c>
      <c r="C26" t="s">
        <v>50</v>
      </c>
      <c r="D26" t="s">
        <v>148</v>
      </c>
      <c r="E26" s="2">
        <v>743.04</v>
      </c>
      <c r="F26" s="3">
        <v>0</v>
      </c>
      <c r="G26" s="3">
        <v>1728</v>
      </c>
      <c r="H26" s="2">
        <v>0.43</v>
      </c>
    </row>
    <row r="27" spans="1:8" x14ac:dyDescent="0.2">
      <c r="A27" t="s">
        <v>13</v>
      </c>
      <c r="B27" t="s">
        <v>6</v>
      </c>
      <c r="C27" t="s">
        <v>50</v>
      </c>
      <c r="D27" t="s">
        <v>149</v>
      </c>
      <c r="E27" s="2">
        <v>9225.23</v>
      </c>
      <c r="F27" s="3">
        <v>0</v>
      </c>
      <c r="G27" s="3">
        <v>1728</v>
      </c>
      <c r="H27" s="2">
        <v>5.3386747685185183</v>
      </c>
    </row>
    <row r="28" spans="1:8" x14ac:dyDescent="0.2">
      <c r="A28" t="s">
        <v>13</v>
      </c>
      <c r="B28" t="s">
        <v>6</v>
      </c>
      <c r="C28" t="s">
        <v>50</v>
      </c>
      <c r="D28" t="s">
        <v>150</v>
      </c>
      <c r="E28" s="2">
        <v>158</v>
      </c>
      <c r="F28" s="3">
        <v>0</v>
      </c>
      <c r="G28" s="3">
        <v>1728</v>
      </c>
      <c r="H28" s="2">
        <v>9.1435185185185189E-2</v>
      </c>
    </row>
    <row r="29" spans="1:8" x14ac:dyDescent="0.2">
      <c r="A29" t="s">
        <v>13</v>
      </c>
      <c r="B29" t="s">
        <v>6</v>
      </c>
      <c r="C29" t="s">
        <v>50</v>
      </c>
      <c r="D29" t="s">
        <v>151</v>
      </c>
      <c r="E29" s="2">
        <v>1819.38</v>
      </c>
      <c r="F29" s="3">
        <v>0</v>
      </c>
      <c r="G29" s="3">
        <v>1728</v>
      </c>
      <c r="H29" s="2">
        <v>1.0528819444444451</v>
      </c>
    </row>
    <row r="30" spans="1:8" x14ac:dyDescent="0.2">
      <c r="A30" t="s">
        <v>15</v>
      </c>
      <c r="B30" t="s">
        <v>6</v>
      </c>
      <c r="C30" t="s">
        <v>50</v>
      </c>
      <c r="D30" t="s">
        <v>143</v>
      </c>
      <c r="E30" s="2">
        <v>1170</v>
      </c>
      <c r="F30" s="3">
        <v>1300</v>
      </c>
      <c r="G30" s="3">
        <v>1300</v>
      </c>
      <c r="H30" s="2">
        <v>0.9</v>
      </c>
    </row>
    <row r="31" spans="1:8" x14ac:dyDescent="0.2">
      <c r="A31" t="s">
        <v>15</v>
      </c>
      <c r="B31" t="s">
        <v>6</v>
      </c>
      <c r="C31" t="s">
        <v>50</v>
      </c>
      <c r="D31" t="s">
        <v>144</v>
      </c>
      <c r="E31" s="2">
        <v>1851.95</v>
      </c>
      <c r="F31" s="3">
        <v>23149.200000000001</v>
      </c>
      <c r="G31" s="3">
        <v>1300</v>
      </c>
      <c r="H31" s="2">
        <v>1.424576923076923</v>
      </c>
    </row>
    <row r="32" spans="1:8" x14ac:dyDescent="0.2">
      <c r="A32" t="s">
        <v>15</v>
      </c>
      <c r="B32" t="s">
        <v>6</v>
      </c>
      <c r="C32" t="s">
        <v>50</v>
      </c>
      <c r="D32" t="s">
        <v>145</v>
      </c>
      <c r="E32" s="2">
        <v>304.25</v>
      </c>
      <c r="F32" s="3">
        <v>0</v>
      </c>
      <c r="G32" s="3">
        <v>1300</v>
      </c>
      <c r="H32" s="2">
        <v>0.2340384615384615</v>
      </c>
    </row>
    <row r="33" spans="1:8" x14ac:dyDescent="0.2">
      <c r="A33" t="s">
        <v>15</v>
      </c>
      <c r="B33" t="s">
        <v>6</v>
      </c>
      <c r="C33" t="s">
        <v>50</v>
      </c>
      <c r="D33" t="s">
        <v>147</v>
      </c>
      <c r="E33" s="2">
        <v>492.07</v>
      </c>
      <c r="F33" s="3">
        <v>0</v>
      </c>
      <c r="G33" s="3">
        <v>1300</v>
      </c>
      <c r="H33" s="2">
        <v>0.37851538461538459</v>
      </c>
    </row>
    <row r="34" spans="1:8" x14ac:dyDescent="0.2">
      <c r="A34" t="s">
        <v>15</v>
      </c>
      <c r="B34" t="s">
        <v>6</v>
      </c>
      <c r="C34" t="s">
        <v>50</v>
      </c>
      <c r="D34" t="s">
        <v>148</v>
      </c>
      <c r="E34" s="2">
        <v>593.74</v>
      </c>
      <c r="F34" s="3">
        <v>0</v>
      </c>
      <c r="G34" s="3">
        <v>1300</v>
      </c>
      <c r="H34" s="2">
        <v>0.45672307692307701</v>
      </c>
    </row>
    <row r="35" spans="1:8" x14ac:dyDescent="0.2">
      <c r="A35" t="s">
        <v>15</v>
      </c>
      <c r="B35" t="s">
        <v>6</v>
      </c>
      <c r="C35" t="s">
        <v>50</v>
      </c>
      <c r="D35" t="s">
        <v>149</v>
      </c>
      <c r="E35" s="2">
        <v>6901.5700000000006</v>
      </c>
      <c r="F35" s="3">
        <v>0</v>
      </c>
      <c r="G35" s="3">
        <v>1300</v>
      </c>
      <c r="H35" s="2">
        <v>5.3089000000000004</v>
      </c>
    </row>
    <row r="36" spans="1:8" x14ac:dyDescent="0.2">
      <c r="A36" t="s">
        <v>15</v>
      </c>
      <c r="B36" t="s">
        <v>6</v>
      </c>
      <c r="C36" t="s">
        <v>50</v>
      </c>
      <c r="D36" t="s">
        <v>151</v>
      </c>
      <c r="E36" s="2">
        <v>1057.78</v>
      </c>
      <c r="F36" s="3">
        <v>0</v>
      </c>
      <c r="G36" s="3">
        <v>1300</v>
      </c>
      <c r="H36" s="2">
        <v>0.81367692307692308</v>
      </c>
    </row>
    <row r="37" spans="1:8" x14ac:dyDescent="0.2">
      <c r="A37" t="s">
        <v>17</v>
      </c>
      <c r="B37" t="s">
        <v>6</v>
      </c>
      <c r="C37" t="s">
        <v>50</v>
      </c>
      <c r="D37" t="s">
        <v>143</v>
      </c>
      <c r="E37" s="2">
        <v>1897.2</v>
      </c>
      <c r="F37" s="3">
        <v>2108</v>
      </c>
      <c r="G37" s="3">
        <v>2108</v>
      </c>
      <c r="H37" s="2">
        <v>0.9</v>
      </c>
    </row>
    <row r="38" spans="1:8" x14ac:dyDescent="0.2">
      <c r="A38" t="s">
        <v>17</v>
      </c>
      <c r="B38" t="s">
        <v>6</v>
      </c>
      <c r="C38" t="s">
        <v>50</v>
      </c>
      <c r="D38" t="s">
        <v>144</v>
      </c>
      <c r="E38" s="2">
        <v>3920</v>
      </c>
      <c r="F38" s="3">
        <v>48999.61</v>
      </c>
      <c r="G38" s="3">
        <v>2108</v>
      </c>
      <c r="H38" s="2">
        <v>1.859582542694497</v>
      </c>
    </row>
    <row r="39" spans="1:8" x14ac:dyDescent="0.2">
      <c r="A39" t="s">
        <v>17</v>
      </c>
      <c r="B39" t="s">
        <v>6</v>
      </c>
      <c r="C39" t="s">
        <v>50</v>
      </c>
      <c r="D39" t="s">
        <v>145</v>
      </c>
      <c r="E39" s="2">
        <v>312.43</v>
      </c>
      <c r="F39" s="3">
        <v>0</v>
      </c>
      <c r="G39" s="3">
        <v>2108</v>
      </c>
      <c r="H39" s="2">
        <v>0.14821157495256171</v>
      </c>
    </row>
    <row r="40" spans="1:8" x14ac:dyDescent="0.2">
      <c r="A40" t="s">
        <v>17</v>
      </c>
      <c r="B40" t="s">
        <v>6</v>
      </c>
      <c r="C40" t="s">
        <v>50</v>
      </c>
      <c r="D40" t="s">
        <v>146</v>
      </c>
      <c r="E40" s="2">
        <v>25</v>
      </c>
      <c r="F40" s="3">
        <v>1</v>
      </c>
      <c r="G40" s="3">
        <v>2108</v>
      </c>
      <c r="H40" s="2">
        <v>1.1859582542694499E-2</v>
      </c>
    </row>
    <row r="41" spans="1:8" x14ac:dyDescent="0.2">
      <c r="A41" t="s">
        <v>17</v>
      </c>
      <c r="B41" t="s">
        <v>6</v>
      </c>
      <c r="C41" t="s">
        <v>50</v>
      </c>
      <c r="D41" t="s">
        <v>147</v>
      </c>
      <c r="E41" s="2">
        <v>1278</v>
      </c>
      <c r="F41" s="3">
        <v>0</v>
      </c>
      <c r="G41" s="3">
        <v>2108</v>
      </c>
      <c r="H41" s="2">
        <v>0.60626185958254264</v>
      </c>
    </row>
    <row r="42" spans="1:8" x14ac:dyDescent="0.2">
      <c r="A42" t="s">
        <v>17</v>
      </c>
      <c r="B42" t="s">
        <v>6</v>
      </c>
      <c r="C42" t="s">
        <v>50</v>
      </c>
      <c r="D42" t="s">
        <v>149</v>
      </c>
      <c r="E42" s="2">
        <v>9998.5400000000009</v>
      </c>
      <c r="F42" s="3">
        <v>0</v>
      </c>
      <c r="G42" s="3">
        <v>2108</v>
      </c>
      <c r="H42" s="2">
        <v>4.7431404174573064</v>
      </c>
    </row>
    <row r="43" spans="1:8" x14ac:dyDescent="0.2">
      <c r="A43" t="s">
        <v>17</v>
      </c>
      <c r="B43" t="s">
        <v>6</v>
      </c>
      <c r="C43" t="s">
        <v>50</v>
      </c>
      <c r="D43" t="s">
        <v>150</v>
      </c>
      <c r="E43" s="2">
        <v>158</v>
      </c>
      <c r="F43" s="3">
        <v>2108</v>
      </c>
      <c r="G43" s="3">
        <v>2108</v>
      </c>
      <c r="H43" s="2">
        <v>7.4952561669829221E-2</v>
      </c>
    </row>
    <row r="44" spans="1:8" x14ac:dyDescent="0.2">
      <c r="A44" t="s">
        <v>17</v>
      </c>
      <c r="B44" t="s">
        <v>6</v>
      </c>
      <c r="C44" t="s">
        <v>50</v>
      </c>
      <c r="D44" t="s">
        <v>151</v>
      </c>
      <c r="E44" s="2">
        <v>1766.36</v>
      </c>
      <c r="F44" s="3">
        <v>0</v>
      </c>
      <c r="G44" s="3">
        <v>2108</v>
      </c>
      <c r="H44" s="2">
        <v>0.83793168880455404</v>
      </c>
    </row>
    <row r="45" spans="1:8" x14ac:dyDescent="0.2">
      <c r="A45" t="s">
        <v>19</v>
      </c>
      <c r="B45" t="s">
        <v>6</v>
      </c>
      <c r="C45" t="s">
        <v>50</v>
      </c>
      <c r="D45" t="s">
        <v>143</v>
      </c>
      <c r="E45" s="2">
        <v>1944</v>
      </c>
      <c r="F45" s="3">
        <v>2160</v>
      </c>
      <c r="G45" s="3">
        <v>2160</v>
      </c>
      <c r="H45" s="2">
        <v>0.9</v>
      </c>
    </row>
    <row r="46" spans="1:8" x14ac:dyDescent="0.2">
      <c r="A46" t="s">
        <v>19</v>
      </c>
      <c r="B46" t="s">
        <v>6</v>
      </c>
      <c r="C46" t="s">
        <v>50</v>
      </c>
      <c r="D46" t="s">
        <v>144</v>
      </c>
      <c r="E46" s="2">
        <v>3283.2</v>
      </c>
      <c r="F46" s="3">
        <v>41040</v>
      </c>
      <c r="G46" s="3">
        <v>2160</v>
      </c>
      <c r="H46" s="2">
        <v>1.52</v>
      </c>
    </row>
    <row r="47" spans="1:8" x14ac:dyDescent="0.2">
      <c r="A47" t="s">
        <v>19</v>
      </c>
      <c r="B47" t="s">
        <v>6</v>
      </c>
      <c r="C47" t="s">
        <v>50</v>
      </c>
      <c r="D47" t="s">
        <v>145</v>
      </c>
      <c r="E47" s="2">
        <v>313.60000000000002</v>
      </c>
      <c r="F47" s="3">
        <v>0</v>
      </c>
      <c r="G47" s="3">
        <v>2160</v>
      </c>
      <c r="H47" s="2">
        <v>0.14518518518518519</v>
      </c>
    </row>
    <row r="48" spans="1:8" x14ac:dyDescent="0.2">
      <c r="A48" t="s">
        <v>19</v>
      </c>
      <c r="B48" t="s">
        <v>6</v>
      </c>
      <c r="C48" t="s">
        <v>50</v>
      </c>
      <c r="D48" t="s">
        <v>146</v>
      </c>
      <c r="E48" s="2">
        <v>25</v>
      </c>
      <c r="F48" s="3">
        <v>1</v>
      </c>
      <c r="G48" s="3">
        <v>2160</v>
      </c>
      <c r="H48" s="2">
        <v>1.157407407407407E-2</v>
      </c>
    </row>
    <row r="49" spans="1:8" x14ac:dyDescent="0.2">
      <c r="A49" t="s">
        <v>19</v>
      </c>
      <c r="B49" t="s">
        <v>6</v>
      </c>
      <c r="C49" t="s">
        <v>50</v>
      </c>
      <c r="D49" t="s">
        <v>147</v>
      </c>
      <c r="E49" s="2">
        <v>1278</v>
      </c>
      <c r="F49" s="3">
        <v>0</v>
      </c>
      <c r="G49" s="3">
        <v>2160</v>
      </c>
      <c r="H49" s="2">
        <v>0.59166666666666667</v>
      </c>
    </row>
    <row r="50" spans="1:8" x14ac:dyDescent="0.2">
      <c r="A50" t="s">
        <v>19</v>
      </c>
      <c r="B50" t="s">
        <v>6</v>
      </c>
      <c r="C50" t="s">
        <v>50</v>
      </c>
      <c r="D50" t="s">
        <v>148</v>
      </c>
      <c r="E50" s="2">
        <v>1300</v>
      </c>
      <c r="F50" s="3">
        <v>0</v>
      </c>
      <c r="G50" s="3">
        <v>2160</v>
      </c>
      <c r="H50" s="2">
        <v>0.60185185185185186</v>
      </c>
    </row>
    <row r="51" spans="1:8" x14ac:dyDescent="0.2">
      <c r="A51" t="s">
        <v>19</v>
      </c>
      <c r="B51" t="s">
        <v>6</v>
      </c>
      <c r="C51" t="s">
        <v>50</v>
      </c>
      <c r="D51" t="s">
        <v>149</v>
      </c>
      <c r="E51" s="2">
        <v>10002.06</v>
      </c>
      <c r="F51" s="3">
        <v>0</v>
      </c>
      <c r="G51" s="3">
        <v>2160</v>
      </c>
      <c r="H51" s="2">
        <v>4.6305833333333331</v>
      </c>
    </row>
    <row r="52" spans="1:8" x14ac:dyDescent="0.2">
      <c r="A52" t="s">
        <v>19</v>
      </c>
      <c r="B52" t="s">
        <v>6</v>
      </c>
      <c r="C52" t="s">
        <v>50</v>
      </c>
      <c r="D52" t="s">
        <v>150</v>
      </c>
      <c r="E52" s="2">
        <v>158</v>
      </c>
      <c r="F52" s="3">
        <v>0</v>
      </c>
      <c r="G52" s="3">
        <v>2160</v>
      </c>
      <c r="H52" s="2">
        <v>7.3148148148148143E-2</v>
      </c>
    </row>
    <row r="53" spans="1:8" x14ac:dyDescent="0.2">
      <c r="A53" t="s">
        <v>19</v>
      </c>
      <c r="B53" t="s">
        <v>6</v>
      </c>
      <c r="C53" t="s">
        <v>50</v>
      </c>
      <c r="D53" t="s">
        <v>151</v>
      </c>
      <c r="E53" s="2">
        <v>1491.36</v>
      </c>
      <c r="F53" s="3">
        <v>0</v>
      </c>
      <c r="G53" s="3">
        <v>2160</v>
      </c>
      <c r="H53" s="2">
        <v>0.69044444444444442</v>
      </c>
    </row>
    <row r="54" spans="1:8" x14ac:dyDescent="0.2">
      <c r="A54" t="s">
        <v>20</v>
      </c>
      <c r="B54" t="s">
        <v>6</v>
      </c>
      <c r="C54" t="s">
        <v>50</v>
      </c>
      <c r="D54" t="s">
        <v>143</v>
      </c>
      <c r="E54" s="2">
        <v>1728</v>
      </c>
      <c r="F54" s="3">
        <v>1920</v>
      </c>
      <c r="G54" s="3">
        <v>1920</v>
      </c>
      <c r="H54" s="2">
        <v>0.9</v>
      </c>
    </row>
    <row r="55" spans="1:8" x14ac:dyDescent="0.2">
      <c r="A55" t="s">
        <v>20</v>
      </c>
      <c r="B55" t="s">
        <v>6</v>
      </c>
      <c r="C55" t="s">
        <v>50</v>
      </c>
      <c r="D55" t="s">
        <v>144</v>
      </c>
      <c r="E55" s="2">
        <v>453.66</v>
      </c>
      <c r="F55" s="3">
        <v>5670.76</v>
      </c>
      <c r="G55" s="3">
        <v>1920</v>
      </c>
      <c r="H55" s="2">
        <v>0.23628125</v>
      </c>
    </row>
    <row r="56" spans="1:8" x14ac:dyDescent="0.2">
      <c r="A56" t="s">
        <v>20</v>
      </c>
      <c r="B56" t="s">
        <v>6</v>
      </c>
      <c r="C56" t="s">
        <v>50</v>
      </c>
      <c r="D56" t="s">
        <v>145</v>
      </c>
      <c r="E56" s="2">
        <v>308.2</v>
      </c>
      <c r="F56" s="3">
        <v>0</v>
      </c>
      <c r="G56" s="3">
        <v>1920</v>
      </c>
      <c r="H56" s="2">
        <v>0.16052083333333331</v>
      </c>
    </row>
    <row r="57" spans="1:8" x14ac:dyDescent="0.2">
      <c r="A57" t="s">
        <v>20</v>
      </c>
      <c r="B57" t="s">
        <v>6</v>
      </c>
      <c r="C57" t="s">
        <v>50</v>
      </c>
      <c r="D57" t="s">
        <v>156</v>
      </c>
      <c r="E57" s="2">
        <v>339.5</v>
      </c>
      <c r="F57" s="3">
        <v>0</v>
      </c>
      <c r="G57" s="3">
        <v>1920</v>
      </c>
      <c r="H57" s="2">
        <v>0.17682291666666669</v>
      </c>
    </row>
    <row r="58" spans="1:8" x14ac:dyDescent="0.2">
      <c r="A58" t="s">
        <v>20</v>
      </c>
      <c r="B58" t="s">
        <v>6</v>
      </c>
      <c r="C58" t="s">
        <v>50</v>
      </c>
      <c r="D58" t="s">
        <v>147</v>
      </c>
      <c r="E58" s="2">
        <v>696.85</v>
      </c>
      <c r="F58" s="3">
        <v>0</v>
      </c>
      <c r="G58" s="3">
        <v>1920</v>
      </c>
      <c r="H58" s="2">
        <v>0.36294270833333342</v>
      </c>
    </row>
    <row r="59" spans="1:8" x14ac:dyDescent="0.2">
      <c r="A59" t="s">
        <v>20</v>
      </c>
      <c r="B59" t="s">
        <v>6</v>
      </c>
      <c r="C59" t="s">
        <v>50</v>
      </c>
      <c r="D59" t="s">
        <v>157</v>
      </c>
      <c r="E59" s="2">
        <v>600</v>
      </c>
      <c r="F59" s="3">
        <v>192</v>
      </c>
      <c r="G59" s="3">
        <v>1920</v>
      </c>
      <c r="H59" s="2">
        <v>0.3125</v>
      </c>
    </row>
    <row r="60" spans="1:8" x14ac:dyDescent="0.2">
      <c r="A60" t="s">
        <v>20</v>
      </c>
      <c r="B60" t="s">
        <v>6</v>
      </c>
      <c r="C60" t="s">
        <v>50</v>
      </c>
      <c r="D60" t="s">
        <v>158</v>
      </c>
      <c r="E60" s="2">
        <v>270.72000000000003</v>
      </c>
      <c r="F60" s="3">
        <v>192</v>
      </c>
      <c r="G60" s="3">
        <v>1920</v>
      </c>
      <c r="H60" s="2">
        <v>0.14099999999999999</v>
      </c>
    </row>
    <row r="61" spans="1:8" x14ac:dyDescent="0.2">
      <c r="A61" t="s">
        <v>20</v>
      </c>
      <c r="B61" t="s">
        <v>6</v>
      </c>
      <c r="C61" t="s">
        <v>50</v>
      </c>
      <c r="D61" t="s">
        <v>148</v>
      </c>
      <c r="E61" s="2">
        <v>1500</v>
      </c>
      <c r="F61" s="3">
        <v>0</v>
      </c>
      <c r="G61" s="3">
        <v>1920</v>
      </c>
      <c r="H61" s="2">
        <v>0.78125</v>
      </c>
    </row>
    <row r="62" spans="1:8" x14ac:dyDescent="0.2">
      <c r="A62" t="s">
        <v>20</v>
      </c>
      <c r="B62" t="s">
        <v>6</v>
      </c>
      <c r="C62" t="s">
        <v>50</v>
      </c>
      <c r="D62" t="s">
        <v>149</v>
      </c>
      <c r="E62" s="2">
        <v>9059.0499999999993</v>
      </c>
      <c r="F62" s="3">
        <v>0</v>
      </c>
      <c r="G62" s="3">
        <v>1920</v>
      </c>
      <c r="H62" s="2">
        <v>4.7182552083333329</v>
      </c>
    </row>
    <row r="63" spans="1:8" x14ac:dyDescent="0.2">
      <c r="A63" t="s">
        <v>20</v>
      </c>
      <c r="B63" t="s">
        <v>6</v>
      </c>
      <c r="C63" t="s">
        <v>50</v>
      </c>
      <c r="D63" t="s">
        <v>154</v>
      </c>
      <c r="E63" s="2">
        <v>11.34</v>
      </c>
      <c r="F63" s="3">
        <v>0</v>
      </c>
      <c r="G63" s="3">
        <v>1920</v>
      </c>
      <c r="H63" s="2">
        <v>5.90625E-3</v>
      </c>
    </row>
    <row r="64" spans="1:8" x14ac:dyDescent="0.2">
      <c r="A64" t="s">
        <v>20</v>
      </c>
      <c r="B64" t="s">
        <v>6</v>
      </c>
      <c r="C64" t="s">
        <v>50</v>
      </c>
      <c r="D64" t="s">
        <v>155</v>
      </c>
      <c r="E64" s="2">
        <v>1356.73</v>
      </c>
      <c r="F64" s="3">
        <v>402</v>
      </c>
      <c r="G64" s="3">
        <v>1920</v>
      </c>
      <c r="H64" s="2">
        <v>0.70663020833333334</v>
      </c>
    </row>
    <row r="65" spans="1:8" x14ac:dyDescent="0.2">
      <c r="A65" t="s">
        <v>20</v>
      </c>
      <c r="B65" t="s">
        <v>6</v>
      </c>
      <c r="C65" t="s">
        <v>50</v>
      </c>
      <c r="D65" t="s">
        <v>151</v>
      </c>
      <c r="E65" s="2">
        <v>1400</v>
      </c>
      <c r="F65" s="3">
        <v>0</v>
      </c>
      <c r="G65" s="3">
        <v>1920</v>
      </c>
      <c r="H65" s="2">
        <v>0.72916666666666663</v>
      </c>
    </row>
    <row r="66" spans="1:8" x14ac:dyDescent="0.2">
      <c r="A66" t="s">
        <v>22</v>
      </c>
      <c r="B66" t="s">
        <v>6</v>
      </c>
      <c r="C66" t="s">
        <v>50</v>
      </c>
      <c r="D66" t="s">
        <v>143</v>
      </c>
      <c r="E66" s="2">
        <v>1738.8</v>
      </c>
      <c r="F66" s="3">
        <v>1932</v>
      </c>
      <c r="G66" s="3">
        <v>1932</v>
      </c>
      <c r="H66" s="2">
        <v>0.89999999999999991</v>
      </c>
    </row>
    <row r="67" spans="1:8" x14ac:dyDescent="0.2">
      <c r="A67" t="s">
        <v>22</v>
      </c>
      <c r="B67" t="s">
        <v>6</v>
      </c>
      <c r="C67" t="s">
        <v>50</v>
      </c>
      <c r="D67" t="s">
        <v>144</v>
      </c>
      <c r="E67" s="2">
        <v>1009.92</v>
      </c>
      <c r="F67" s="3">
        <v>12624</v>
      </c>
      <c r="G67" s="3">
        <v>1932</v>
      </c>
      <c r="H67" s="2">
        <v>0.52273291925465837</v>
      </c>
    </row>
    <row r="68" spans="1:8" x14ac:dyDescent="0.2">
      <c r="A68" t="s">
        <v>22</v>
      </c>
      <c r="B68" t="s">
        <v>6</v>
      </c>
      <c r="C68" t="s">
        <v>50</v>
      </c>
      <c r="D68" t="s">
        <v>145</v>
      </c>
      <c r="E68" s="2">
        <v>318.47000000000003</v>
      </c>
      <c r="F68" s="3">
        <v>0</v>
      </c>
      <c r="G68" s="3">
        <v>1932</v>
      </c>
      <c r="H68" s="2">
        <v>0.16483954451345759</v>
      </c>
    </row>
    <row r="69" spans="1:8" x14ac:dyDescent="0.2">
      <c r="A69" t="s">
        <v>22</v>
      </c>
      <c r="B69" t="s">
        <v>6</v>
      </c>
      <c r="C69" t="s">
        <v>50</v>
      </c>
      <c r="D69" t="s">
        <v>156</v>
      </c>
      <c r="E69" s="2">
        <v>339.5</v>
      </c>
      <c r="F69" s="3">
        <v>0</v>
      </c>
      <c r="G69" s="3">
        <v>1932</v>
      </c>
      <c r="H69" s="2">
        <v>0.1757246376811594</v>
      </c>
    </row>
    <row r="70" spans="1:8" x14ac:dyDescent="0.2">
      <c r="A70" t="s">
        <v>22</v>
      </c>
      <c r="B70" t="s">
        <v>6</v>
      </c>
      <c r="C70" t="s">
        <v>50</v>
      </c>
      <c r="D70" t="s">
        <v>147</v>
      </c>
      <c r="E70" s="2">
        <v>696.85</v>
      </c>
      <c r="F70" s="3">
        <v>0</v>
      </c>
      <c r="G70" s="3">
        <v>1932</v>
      </c>
      <c r="H70" s="2">
        <v>0.36068840579710149</v>
      </c>
    </row>
    <row r="71" spans="1:8" x14ac:dyDescent="0.2">
      <c r="A71" t="s">
        <v>22</v>
      </c>
      <c r="B71" t="s">
        <v>6</v>
      </c>
      <c r="C71" t="s">
        <v>50</v>
      </c>
      <c r="D71" t="s">
        <v>148</v>
      </c>
      <c r="E71" s="2">
        <v>1500</v>
      </c>
      <c r="F71" s="3">
        <v>0</v>
      </c>
      <c r="G71" s="3">
        <v>1932</v>
      </c>
      <c r="H71" s="2">
        <v>0.77639751552795033</v>
      </c>
    </row>
    <row r="72" spans="1:8" x14ac:dyDescent="0.2">
      <c r="A72" t="s">
        <v>22</v>
      </c>
      <c r="B72" t="s">
        <v>6</v>
      </c>
      <c r="C72" t="s">
        <v>50</v>
      </c>
      <c r="D72" t="s">
        <v>149</v>
      </c>
      <c r="E72" s="2">
        <v>9059.86</v>
      </c>
      <c r="F72" s="3">
        <v>0</v>
      </c>
      <c r="G72" s="3">
        <v>1932</v>
      </c>
      <c r="H72" s="2">
        <v>4.6893685300207046</v>
      </c>
    </row>
    <row r="73" spans="1:8" x14ac:dyDescent="0.2">
      <c r="A73" t="s">
        <v>22</v>
      </c>
      <c r="B73" t="s">
        <v>6</v>
      </c>
      <c r="C73" t="s">
        <v>50</v>
      </c>
      <c r="D73" t="s">
        <v>151</v>
      </c>
      <c r="E73" s="2">
        <v>1400</v>
      </c>
      <c r="F73" s="3">
        <v>0</v>
      </c>
      <c r="G73" s="3">
        <v>1932</v>
      </c>
      <c r="H73" s="2">
        <v>0.72463768115942029</v>
      </c>
    </row>
    <row r="74" spans="1:8" x14ac:dyDescent="0.2">
      <c r="A74" t="s">
        <v>24</v>
      </c>
      <c r="B74" t="s">
        <v>6</v>
      </c>
      <c r="C74" t="s">
        <v>50</v>
      </c>
      <c r="D74" t="s">
        <v>143</v>
      </c>
      <c r="E74" s="2">
        <v>1036.8</v>
      </c>
      <c r="F74" s="3">
        <v>1152</v>
      </c>
      <c r="G74" s="3">
        <v>1152</v>
      </c>
      <c r="H74" s="2">
        <v>0.89999999999999991</v>
      </c>
    </row>
    <row r="75" spans="1:8" x14ac:dyDescent="0.2">
      <c r="A75" t="s">
        <v>24</v>
      </c>
      <c r="B75" t="s">
        <v>6</v>
      </c>
      <c r="C75" t="s">
        <v>50</v>
      </c>
      <c r="D75" t="s">
        <v>144</v>
      </c>
      <c r="E75" s="2">
        <v>144</v>
      </c>
      <c r="F75" s="3">
        <v>1800</v>
      </c>
      <c r="G75" s="3">
        <v>1152</v>
      </c>
      <c r="H75" s="2">
        <v>0.125</v>
      </c>
    </row>
    <row r="76" spans="1:8" x14ac:dyDescent="0.2">
      <c r="A76" t="s">
        <v>24</v>
      </c>
      <c r="B76" t="s">
        <v>6</v>
      </c>
      <c r="C76" t="s">
        <v>50</v>
      </c>
      <c r="D76" t="s">
        <v>145</v>
      </c>
      <c r="E76" s="2">
        <v>290.92</v>
      </c>
      <c r="F76" s="3">
        <v>0</v>
      </c>
      <c r="G76" s="3">
        <v>1152</v>
      </c>
      <c r="H76" s="2">
        <v>0.25253472222222217</v>
      </c>
    </row>
    <row r="77" spans="1:8" x14ac:dyDescent="0.2">
      <c r="A77" t="s">
        <v>24</v>
      </c>
      <c r="B77" t="s">
        <v>6</v>
      </c>
      <c r="C77" t="s">
        <v>50</v>
      </c>
      <c r="D77" t="s">
        <v>147</v>
      </c>
      <c r="E77" s="2">
        <v>505.6</v>
      </c>
      <c r="F77" s="3">
        <v>0</v>
      </c>
      <c r="G77" s="3">
        <v>1152</v>
      </c>
      <c r="H77" s="2">
        <v>0.43888888888888888</v>
      </c>
    </row>
    <row r="78" spans="1:8" x14ac:dyDescent="0.2">
      <c r="A78" t="s">
        <v>24</v>
      </c>
      <c r="B78" t="s">
        <v>6</v>
      </c>
      <c r="C78" t="s">
        <v>50</v>
      </c>
      <c r="D78" t="s">
        <v>157</v>
      </c>
      <c r="E78" s="2">
        <v>500</v>
      </c>
      <c r="F78" s="3">
        <v>480</v>
      </c>
      <c r="G78" s="3">
        <v>1152</v>
      </c>
      <c r="H78" s="2">
        <v>0.43402777777777779</v>
      </c>
    </row>
    <row r="79" spans="1:8" x14ac:dyDescent="0.2">
      <c r="A79" t="s">
        <v>24</v>
      </c>
      <c r="B79" t="s">
        <v>6</v>
      </c>
      <c r="C79" t="s">
        <v>50</v>
      </c>
      <c r="D79" t="s">
        <v>158</v>
      </c>
      <c r="E79" s="2">
        <v>500</v>
      </c>
      <c r="F79" s="3">
        <v>480</v>
      </c>
      <c r="G79" s="3">
        <v>1152</v>
      </c>
      <c r="H79" s="2">
        <v>0.43402777777777779</v>
      </c>
    </row>
    <row r="80" spans="1:8" x14ac:dyDescent="0.2">
      <c r="A80" t="s">
        <v>24</v>
      </c>
      <c r="B80" t="s">
        <v>6</v>
      </c>
      <c r="C80" t="s">
        <v>50</v>
      </c>
      <c r="D80" t="s">
        <v>148</v>
      </c>
      <c r="E80" s="2">
        <v>495.36</v>
      </c>
      <c r="F80" s="3">
        <v>0</v>
      </c>
      <c r="G80" s="3">
        <v>1152</v>
      </c>
      <c r="H80" s="2">
        <v>0.43</v>
      </c>
    </row>
    <row r="81" spans="1:8" x14ac:dyDescent="0.2">
      <c r="A81" t="s">
        <v>24</v>
      </c>
      <c r="B81" t="s">
        <v>6</v>
      </c>
      <c r="C81" t="s">
        <v>50</v>
      </c>
      <c r="D81" t="s">
        <v>149</v>
      </c>
      <c r="E81" s="2">
        <v>5916.56</v>
      </c>
      <c r="F81" s="3">
        <v>0</v>
      </c>
      <c r="G81" s="3">
        <v>1152</v>
      </c>
      <c r="H81" s="2">
        <v>5.1359027777777779</v>
      </c>
    </row>
    <row r="82" spans="1:8" x14ac:dyDescent="0.2">
      <c r="A82" t="s">
        <v>24</v>
      </c>
      <c r="B82" t="s">
        <v>6</v>
      </c>
      <c r="C82" t="s">
        <v>50</v>
      </c>
      <c r="D82" t="s">
        <v>154</v>
      </c>
      <c r="E82" s="2">
        <v>14.38</v>
      </c>
      <c r="F82" s="3">
        <v>0</v>
      </c>
      <c r="G82" s="3">
        <v>1152</v>
      </c>
      <c r="H82" s="2">
        <v>1.248263888888889E-2</v>
      </c>
    </row>
    <row r="83" spans="1:8" x14ac:dyDescent="0.2">
      <c r="A83" t="s">
        <v>24</v>
      </c>
      <c r="B83" t="s">
        <v>6</v>
      </c>
      <c r="C83" t="s">
        <v>50</v>
      </c>
      <c r="D83" t="s">
        <v>155</v>
      </c>
      <c r="E83" s="2">
        <v>3632.56</v>
      </c>
      <c r="F83" s="3">
        <v>570</v>
      </c>
      <c r="G83" s="3">
        <v>1152</v>
      </c>
      <c r="H83" s="2">
        <v>3.1532638888888891</v>
      </c>
    </row>
    <row r="84" spans="1:8" x14ac:dyDescent="0.2">
      <c r="A84" t="s">
        <v>24</v>
      </c>
      <c r="B84" t="s">
        <v>6</v>
      </c>
      <c r="C84" t="s">
        <v>50</v>
      </c>
      <c r="D84" t="s">
        <v>151</v>
      </c>
      <c r="E84" s="2">
        <v>763.64</v>
      </c>
      <c r="F84" s="3">
        <v>0</v>
      </c>
      <c r="G84" s="3">
        <v>1152</v>
      </c>
      <c r="H84" s="2">
        <v>0.66288194444444448</v>
      </c>
    </row>
    <row r="85" spans="1:8" x14ac:dyDescent="0.2">
      <c r="A85" t="s">
        <v>26</v>
      </c>
      <c r="B85" t="s">
        <v>6</v>
      </c>
      <c r="C85" t="s">
        <v>50</v>
      </c>
      <c r="D85" t="s">
        <v>143</v>
      </c>
      <c r="E85" s="2">
        <v>1965.6</v>
      </c>
      <c r="F85" s="3">
        <v>2184</v>
      </c>
      <c r="G85" s="3">
        <v>2184</v>
      </c>
      <c r="H85" s="2">
        <v>0.89999999999999991</v>
      </c>
    </row>
    <row r="86" spans="1:8" x14ac:dyDescent="0.2">
      <c r="A86" t="s">
        <v>26</v>
      </c>
      <c r="B86" t="s">
        <v>6</v>
      </c>
      <c r="C86" t="s">
        <v>50</v>
      </c>
      <c r="D86" t="s">
        <v>144</v>
      </c>
      <c r="E86" s="2">
        <v>114.6</v>
      </c>
      <c r="F86" s="3">
        <v>1432.49</v>
      </c>
      <c r="G86" s="3">
        <v>2184</v>
      </c>
      <c r="H86" s="2">
        <v>5.2472527472527473E-2</v>
      </c>
    </row>
    <row r="87" spans="1:8" x14ac:dyDescent="0.2">
      <c r="A87" t="s">
        <v>26</v>
      </c>
      <c r="B87" t="s">
        <v>6</v>
      </c>
      <c r="C87" t="s">
        <v>50</v>
      </c>
      <c r="D87" t="s">
        <v>145</v>
      </c>
      <c r="E87" s="2">
        <v>324.14</v>
      </c>
      <c r="F87" s="3">
        <v>0</v>
      </c>
      <c r="G87" s="3">
        <v>2184</v>
      </c>
      <c r="H87" s="2">
        <v>0.1484157509157509</v>
      </c>
    </row>
    <row r="88" spans="1:8" x14ac:dyDescent="0.2">
      <c r="A88" t="s">
        <v>26</v>
      </c>
      <c r="B88" t="s">
        <v>6</v>
      </c>
      <c r="C88" t="s">
        <v>50</v>
      </c>
      <c r="D88" t="s">
        <v>147</v>
      </c>
      <c r="E88" s="2">
        <v>290</v>
      </c>
      <c r="F88" s="3">
        <v>0</v>
      </c>
      <c r="G88" s="3">
        <v>2184</v>
      </c>
      <c r="H88" s="2">
        <v>0.13278388278388281</v>
      </c>
    </row>
    <row r="89" spans="1:8" x14ac:dyDescent="0.2">
      <c r="A89" t="s">
        <v>26</v>
      </c>
      <c r="B89" t="s">
        <v>6</v>
      </c>
      <c r="C89" t="s">
        <v>50</v>
      </c>
      <c r="D89" t="s">
        <v>148</v>
      </c>
      <c r="E89" s="2">
        <v>1482.73</v>
      </c>
      <c r="F89" s="3">
        <v>0</v>
      </c>
      <c r="G89" s="3">
        <v>2184</v>
      </c>
      <c r="H89" s="2">
        <v>0.67890567765567766</v>
      </c>
    </row>
    <row r="90" spans="1:8" x14ac:dyDescent="0.2">
      <c r="A90" t="s">
        <v>26</v>
      </c>
      <c r="B90" t="s">
        <v>6</v>
      </c>
      <c r="C90" t="s">
        <v>50</v>
      </c>
      <c r="D90" t="s">
        <v>149</v>
      </c>
      <c r="E90" s="2">
        <v>8840.57</v>
      </c>
      <c r="F90" s="3">
        <v>0</v>
      </c>
      <c r="G90" s="3">
        <v>2184</v>
      </c>
      <c r="H90" s="2">
        <v>4.0478800366300369</v>
      </c>
    </row>
    <row r="91" spans="1:8" x14ac:dyDescent="0.2">
      <c r="A91" t="s">
        <v>26</v>
      </c>
      <c r="B91" t="s">
        <v>6</v>
      </c>
      <c r="C91" t="s">
        <v>50</v>
      </c>
      <c r="D91" t="s">
        <v>154</v>
      </c>
      <c r="E91" s="2">
        <v>79.66</v>
      </c>
      <c r="F91" s="3">
        <v>0</v>
      </c>
      <c r="G91" s="3">
        <v>2184</v>
      </c>
      <c r="H91" s="2">
        <v>3.6474358974358967E-2</v>
      </c>
    </row>
    <row r="92" spans="1:8" x14ac:dyDescent="0.2">
      <c r="A92" t="s">
        <v>26</v>
      </c>
      <c r="B92" t="s">
        <v>6</v>
      </c>
      <c r="C92" t="s">
        <v>50</v>
      </c>
      <c r="D92" t="s">
        <v>155</v>
      </c>
      <c r="E92" s="2">
        <v>5572.32</v>
      </c>
      <c r="F92" s="3">
        <v>1596</v>
      </c>
      <c r="G92" s="3">
        <v>2184</v>
      </c>
      <c r="H92" s="2">
        <v>2.5514285714285712</v>
      </c>
    </row>
    <row r="93" spans="1:8" x14ac:dyDescent="0.2">
      <c r="A93" t="s">
        <v>26</v>
      </c>
      <c r="B93" t="s">
        <v>6</v>
      </c>
      <c r="C93" t="s">
        <v>50</v>
      </c>
      <c r="D93" t="s">
        <v>151</v>
      </c>
      <c r="E93" s="2">
        <v>3529.68</v>
      </c>
      <c r="F93" s="3">
        <v>0</v>
      </c>
      <c r="G93" s="3">
        <v>2184</v>
      </c>
      <c r="H93" s="2">
        <v>1.6161538461538461</v>
      </c>
    </row>
    <row r="94" spans="1:8" x14ac:dyDescent="0.2">
      <c r="A94" t="s">
        <v>30</v>
      </c>
      <c r="B94" t="s">
        <v>6</v>
      </c>
      <c r="C94" t="s">
        <v>50</v>
      </c>
      <c r="D94" t="s">
        <v>143</v>
      </c>
      <c r="E94" s="2">
        <v>1944</v>
      </c>
      <c r="F94" s="3">
        <v>2160</v>
      </c>
      <c r="G94" s="3">
        <v>2160</v>
      </c>
      <c r="H94" s="2">
        <v>0.9</v>
      </c>
    </row>
    <row r="95" spans="1:8" x14ac:dyDescent="0.2">
      <c r="A95" t="s">
        <v>30</v>
      </c>
      <c r="B95" t="s">
        <v>6</v>
      </c>
      <c r="C95" t="s">
        <v>50</v>
      </c>
      <c r="D95" t="s">
        <v>144</v>
      </c>
      <c r="E95" s="2">
        <v>3243.94</v>
      </c>
      <c r="F95" s="3">
        <v>40549.199999999997</v>
      </c>
      <c r="G95" s="3">
        <v>2160</v>
      </c>
      <c r="H95" s="2">
        <v>1.501824074074074</v>
      </c>
    </row>
    <row r="96" spans="1:8" x14ac:dyDescent="0.2">
      <c r="A96" t="s">
        <v>30</v>
      </c>
      <c r="B96" t="s">
        <v>6</v>
      </c>
      <c r="C96" t="s">
        <v>50</v>
      </c>
      <c r="D96" t="s">
        <v>145</v>
      </c>
      <c r="E96" s="2">
        <v>313.60000000000002</v>
      </c>
      <c r="F96" s="3">
        <v>0</v>
      </c>
      <c r="G96" s="3">
        <v>2160</v>
      </c>
      <c r="H96" s="2">
        <v>0.14518518518518519</v>
      </c>
    </row>
    <row r="97" spans="1:8" x14ac:dyDescent="0.2">
      <c r="A97" t="s">
        <v>30</v>
      </c>
      <c r="B97" t="s">
        <v>6</v>
      </c>
      <c r="C97" t="s">
        <v>50</v>
      </c>
      <c r="D97" t="s">
        <v>147</v>
      </c>
      <c r="E97" s="2">
        <v>842.68</v>
      </c>
      <c r="F97" s="3">
        <v>0</v>
      </c>
      <c r="G97" s="3">
        <v>2160</v>
      </c>
      <c r="H97" s="2">
        <v>0.3901296296296296</v>
      </c>
    </row>
    <row r="98" spans="1:8" x14ac:dyDescent="0.2">
      <c r="A98" t="s">
        <v>30</v>
      </c>
      <c r="B98" t="s">
        <v>6</v>
      </c>
      <c r="C98" t="s">
        <v>50</v>
      </c>
      <c r="D98" t="s">
        <v>148</v>
      </c>
      <c r="E98" s="2">
        <v>1300</v>
      </c>
      <c r="F98" s="3">
        <v>0</v>
      </c>
      <c r="G98" s="3">
        <v>2160</v>
      </c>
      <c r="H98" s="2">
        <v>0.60185185185185186</v>
      </c>
    </row>
    <row r="99" spans="1:8" x14ac:dyDescent="0.2">
      <c r="A99" t="s">
        <v>30</v>
      </c>
      <c r="B99" t="s">
        <v>6</v>
      </c>
      <c r="C99" t="s">
        <v>50</v>
      </c>
      <c r="D99" t="s">
        <v>149</v>
      </c>
      <c r="E99" s="2">
        <v>8836.26</v>
      </c>
      <c r="F99" s="3">
        <v>0</v>
      </c>
      <c r="G99" s="3">
        <v>2160</v>
      </c>
      <c r="H99" s="2">
        <v>4.0908611111111108</v>
      </c>
    </row>
    <row r="100" spans="1:8" x14ac:dyDescent="0.2">
      <c r="A100" t="s">
        <v>30</v>
      </c>
      <c r="B100" t="s">
        <v>6</v>
      </c>
      <c r="C100" t="s">
        <v>50</v>
      </c>
      <c r="D100" t="s">
        <v>151</v>
      </c>
      <c r="E100" s="2">
        <v>1400</v>
      </c>
      <c r="F100" s="3">
        <v>0</v>
      </c>
      <c r="G100" s="3">
        <v>2160</v>
      </c>
      <c r="H100" s="2">
        <v>0.64814814814814814</v>
      </c>
    </row>
    <row r="101" spans="1:8" x14ac:dyDescent="0.2">
      <c r="A101" t="s">
        <v>31</v>
      </c>
      <c r="B101" t="s">
        <v>6</v>
      </c>
      <c r="C101" t="s">
        <v>50</v>
      </c>
      <c r="D101" t="s">
        <v>143</v>
      </c>
      <c r="E101" s="2">
        <v>1857.6</v>
      </c>
      <c r="F101" s="3">
        <v>2064</v>
      </c>
      <c r="G101" s="3">
        <v>2064</v>
      </c>
      <c r="H101" s="2">
        <v>0.89999999999999991</v>
      </c>
    </row>
    <row r="102" spans="1:8" x14ac:dyDescent="0.2">
      <c r="A102" t="s">
        <v>31</v>
      </c>
      <c r="B102" t="s">
        <v>6</v>
      </c>
      <c r="C102" t="s">
        <v>50</v>
      </c>
      <c r="D102" t="s">
        <v>144</v>
      </c>
      <c r="E102" s="2">
        <v>3152.64</v>
      </c>
      <c r="F102" s="3">
        <v>39408</v>
      </c>
      <c r="G102" s="3">
        <v>2064</v>
      </c>
      <c r="H102" s="2">
        <v>1.5274418604651161</v>
      </c>
    </row>
    <row r="103" spans="1:8" x14ac:dyDescent="0.2">
      <c r="A103" t="s">
        <v>31</v>
      </c>
      <c r="B103" t="s">
        <v>6</v>
      </c>
      <c r="C103" t="s">
        <v>50</v>
      </c>
      <c r="D103" t="s">
        <v>145</v>
      </c>
      <c r="E103" s="2">
        <v>321.44</v>
      </c>
      <c r="F103" s="3">
        <v>0</v>
      </c>
      <c r="G103" s="3">
        <v>2064</v>
      </c>
      <c r="H103" s="2">
        <v>0.15573643410852711</v>
      </c>
    </row>
    <row r="104" spans="1:8" x14ac:dyDescent="0.2">
      <c r="A104" t="s">
        <v>31</v>
      </c>
      <c r="B104" t="s">
        <v>6</v>
      </c>
      <c r="C104" t="s">
        <v>50</v>
      </c>
      <c r="D104" t="s">
        <v>147</v>
      </c>
      <c r="E104" s="2">
        <v>842.68</v>
      </c>
      <c r="F104" s="3">
        <v>0</v>
      </c>
      <c r="G104" s="3">
        <v>2064</v>
      </c>
      <c r="H104" s="2">
        <v>0.40827519379844962</v>
      </c>
    </row>
    <row r="105" spans="1:8" x14ac:dyDescent="0.2">
      <c r="A105" t="s">
        <v>31</v>
      </c>
      <c r="B105" t="s">
        <v>6</v>
      </c>
      <c r="C105" t="s">
        <v>50</v>
      </c>
      <c r="D105" t="s">
        <v>148</v>
      </c>
      <c r="E105" s="2">
        <v>1300</v>
      </c>
      <c r="F105" s="3">
        <v>0</v>
      </c>
      <c r="G105" s="3">
        <v>2064</v>
      </c>
      <c r="H105" s="2">
        <v>0.62984496124031009</v>
      </c>
    </row>
    <row r="106" spans="1:8" x14ac:dyDescent="0.2">
      <c r="A106" t="s">
        <v>31</v>
      </c>
      <c r="B106" t="s">
        <v>6</v>
      </c>
      <c r="C106" t="s">
        <v>50</v>
      </c>
      <c r="D106" t="s">
        <v>149</v>
      </c>
      <c r="E106" s="2">
        <v>8829.76</v>
      </c>
      <c r="F106" s="3">
        <v>0</v>
      </c>
      <c r="G106" s="3">
        <v>2064</v>
      </c>
      <c r="H106" s="2">
        <v>4.2779844961240308</v>
      </c>
    </row>
    <row r="107" spans="1:8" x14ac:dyDescent="0.2">
      <c r="A107" t="s">
        <v>31</v>
      </c>
      <c r="B107" t="s">
        <v>6</v>
      </c>
      <c r="C107" t="s">
        <v>50</v>
      </c>
      <c r="D107" t="s">
        <v>151</v>
      </c>
      <c r="E107" s="2">
        <v>1400</v>
      </c>
      <c r="F107" s="3">
        <v>0</v>
      </c>
      <c r="G107" s="3">
        <v>2064</v>
      </c>
      <c r="H107" s="2">
        <v>0.67829457364341084</v>
      </c>
    </row>
    <row r="108" spans="1:8" x14ac:dyDescent="0.2">
      <c r="A108" t="s">
        <v>32</v>
      </c>
      <c r="B108" t="s">
        <v>6</v>
      </c>
      <c r="C108" t="s">
        <v>50</v>
      </c>
      <c r="D108" t="s">
        <v>143</v>
      </c>
      <c r="E108" s="2">
        <v>1944</v>
      </c>
      <c r="F108" s="3">
        <v>2160</v>
      </c>
      <c r="G108" s="3">
        <v>2160</v>
      </c>
      <c r="H108" s="2">
        <v>0.9</v>
      </c>
    </row>
    <row r="109" spans="1:8" x14ac:dyDescent="0.2">
      <c r="A109" t="s">
        <v>32</v>
      </c>
      <c r="B109" t="s">
        <v>6</v>
      </c>
      <c r="C109" t="s">
        <v>50</v>
      </c>
      <c r="D109" t="s">
        <v>144</v>
      </c>
      <c r="E109" s="2">
        <v>4138.5600000000004</v>
      </c>
      <c r="F109" s="3">
        <v>51732</v>
      </c>
      <c r="G109" s="3">
        <v>2160</v>
      </c>
      <c r="H109" s="2">
        <v>1.9159999999999999</v>
      </c>
    </row>
    <row r="110" spans="1:8" x14ac:dyDescent="0.2">
      <c r="A110" t="s">
        <v>32</v>
      </c>
      <c r="B110" t="s">
        <v>6</v>
      </c>
      <c r="C110" t="s">
        <v>50</v>
      </c>
      <c r="D110" t="s">
        <v>145</v>
      </c>
      <c r="E110" s="2">
        <v>313.60000000000002</v>
      </c>
      <c r="F110" s="3">
        <v>0</v>
      </c>
      <c r="G110" s="3">
        <v>2160</v>
      </c>
      <c r="H110" s="2">
        <v>0.14518518518518519</v>
      </c>
    </row>
    <row r="111" spans="1:8" x14ac:dyDescent="0.2">
      <c r="A111" t="s">
        <v>32</v>
      </c>
      <c r="B111" t="s">
        <v>6</v>
      </c>
      <c r="C111" t="s">
        <v>50</v>
      </c>
      <c r="D111" t="s">
        <v>146</v>
      </c>
      <c r="E111" s="2">
        <v>25</v>
      </c>
      <c r="F111" s="3">
        <v>1</v>
      </c>
      <c r="G111" s="3">
        <v>2160</v>
      </c>
      <c r="H111" s="2">
        <v>1.157407407407407E-2</v>
      </c>
    </row>
    <row r="112" spans="1:8" x14ac:dyDescent="0.2">
      <c r="A112" t="s">
        <v>32</v>
      </c>
      <c r="B112" t="s">
        <v>6</v>
      </c>
      <c r="C112" t="s">
        <v>50</v>
      </c>
      <c r="D112" t="s">
        <v>147</v>
      </c>
      <c r="E112" s="2">
        <v>917.97</v>
      </c>
      <c r="F112" s="3">
        <v>0</v>
      </c>
      <c r="G112" s="3">
        <v>2160</v>
      </c>
      <c r="H112" s="2">
        <v>0.42498611111111112</v>
      </c>
    </row>
    <row r="113" spans="1:8" x14ac:dyDescent="0.2">
      <c r="A113" t="s">
        <v>32</v>
      </c>
      <c r="B113" t="s">
        <v>6</v>
      </c>
      <c r="C113" t="s">
        <v>50</v>
      </c>
      <c r="D113" t="s">
        <v>148</v>
      </c>
      <c r="E113" s="2">
        <v>1300</v>
      </c>
      <c r="F113" s="3">
        <v>0</v>
      </c>
      <c r="G113" s="3">
        <v>2160</v>
      </c>
      <c r="H113" s="2">
        <v>0.60185185185185186</v>
      </c>
    </row>
    <row r="114" spans="1:8" x14ac:dyDescent="0.2">
      <c r="A114" t="s">
        <v>32</v>
      </c>
      <c r="B114" t="s">
        <v>6</v>
      </c>
      <c r="C114" t="s">
        <v>50</v>
      </c>
      <c r="D114" t="s">
        <v>149</v>
      </c>
      <c r="E114" s="2">
        <v>8836.26</v>
      </c>
      <c r="F114" s="3">
        <v>0</v>
      </c>
      <c r="G114" s="3">
        <v>2160</v>
      </c>
      <c r="H114" s="2">
        <v>4.0908611111111108</v>
      </c>
    </row>
    <row r="115" spans="1:8" x14ac:dyDescent="0.2">
      <c r="A115" t="s">
        <v>32</v>
      </c>
      <c r="B115" t="s">
        <v>6</v>
      </c>
      <c r="C115" t="s">
        <v>50</v>
      </c>
      <c r="D115" t="s">
        <v>150</v>
      </c>
      <c r="E115" s="2">
        <v>158</v>
      </c>
      <c r="F115" s="3">
        <v>2160</v>
      </c>
      <c r="G115" s="3">
        <v>2160</v>
      </c>
      <c r="H115" s="2">
        <v>7.3148148148148143E-2</v>
      </c>
    </row>
    <row r="116" spans="1:8" x14ac:dyDescent="0.2">
      <c r="A116" t="s">
        <v>32</v>
      </c>
      <c r="B116" t="s">
        <v>6</v>
      </c>
      <c r="C116" t="s">
        <v>50</v>
      </c>
      <c r="D116" t="s">
        <v>151</v>
      </c>
      <c r="E116" s="2">
        <v>1512.45</v>
      </c>
      <c r="F116" s="3">
        <v>0</v>
      </c>
      <c r="G116" s="3">
        <v>2160</v>
      </c>
      <c r="H116" s="2">
        <v>0.70020833333333332</v>
      </c>
    </row>
    <row r="117" spans="1:8" x14ac:dyDescent="0.2">
      <c r="A117" t="s">
        <v>34</v>
      </c>
      <c r="B117" t="s">
        <v>6</v>
      </c>
      <c r="C117" t="s">
        <v>50</v>
      </c>
      <c r="D117" t="s">
        <v>143</v>
      </c>
      <c r="E117" s="2">
        <v>1944</v>
      </c>
      <c r="F117" s="3">
        <v>2160</v>
      </c>
      <c r="G117" s="3">
        <v>2160</v>
      </c>
      <c r="H117" s="2">
        <v>0.9</v>
      </c>
    </row>
    <row r="118" spans="1:8" x14ac:dyDescent="0.2">
      <c r="A118" t="s">
        <v>34</v>
      </c>
      <c r="B118" t="s">
        <v>6</v>
      </c>
      <c r="C118" t="s">
        <v>50</v>
      </c>
      <c r="D118" t="s">
        <v>144</v>
      </c>
      <c r="E118" s="2">
        <v>2145.2399999999998</v>
      </c>
      <c r="F118" s="3">
        <v>26815.439999999999</v>
      </c>
      <c r="G118" s="3">
        <v>2160</v>
      </c>
      <c r="H118" s="2">
        <v>0.99316666666666675</v>
      </c>
    </row>
    <row r="119" spans="1:8" x14ac:dyDescent="0.2">
      <c r="A119" t="s">
        <v>34</v>
      </c>
      <c r="B119" t="s">
        <v>6</v>
      </c>
      <c r="C119" t="s">
        <v>50</v>
      </c>
      <c r="D119" t="s">
        <v>145</v>
      </c>
      <c r="E119" s="2">
        <v>313.60000000000002</v>
      </c>
      <c r="F119" s="3">
        <v>0</v>
      </c>
      <c r="G119" s="3">
        <v>2160</v>
      </c>
      <c r="H119" s="2">
        <v>0.14518518518518519</v>
      </c>
    </row>
    <row r="120" spans="1:8" x14ac:dyDescent="0.2">
      <c r="A120" t="s">
        <v>34</v>
      </c>
      <c r="B120" t="s">
        <v>6</v>
      </c>
      <c r="C120" t="s">
        <v>50</v>
      </c>
      <c r="D120" t="s">
        <v>146</v>
      </c>
      <c r="E120" s="2">
        <v>25</v>
      </c>
      <c r="F120" s="3">
        <v>1</v>
      </c>
      <c r="G120" s="3">
        <v>2160</v>
      </c>
      <c r="H120" s="2">
        <v>1.157407407407407E-2</v>
      </c>
    </row>
    <row r="121" spans="1:8" x14ac:dyDescent="0.2">
      <c r="A121" t="s">
        <v>34</v>
      </c>
      <c r="B121" t="s">
        <v>6</v>
      </c>
      <c r="C121" t="s">
        <v>50</v>
      </c>
      <c r="D121" t="s">
        <v>147</v>
      </c>
      <c r="E121" s="2">
        <v>917.97</v>
      </c>
      <c r="F121" s="3">
        <v>0</v>
      </c>
      <c r="G121" s="3">
        <v>2160</v>
      </c>
      <c r="H121" s="2">
        <v>0.42498611111111112</v>
      </c>
    </row>
    <row r="122" spans="1:8" x14ac:dyDescent="0.2">
      <c r="A122" t="s">
        <v>34</v>
      </c>
      <c r="B122" t="s">
        <v>6</v>
      </c>
      <c r="C122" t="s">
        <v>50</v>
      </c>
      <c r="D122" t="s">
        <v>148</v>
      </c>
      <c r="E122" s="2">
        <v>1300</v>
      </c>
      <c r="F122" s="3">
        <v>0</v>
      </c>
      <c r="G122" s="3">
        <v>2160</v>
      </c>
      <c r="H122" s="2">
        <v>0.60185185185185186</v>
      </c>
    </row>
    <row r="123" spans="1:8" x14ac:dyDescent="0.2">
      <c r="A123" t="s">
        <v>34</v>
      </c>
      <c r="B123" t="s">
        <v>6</v>
      </c>
      <c r="C123" t="s">
        <v>50</v>
      </c>
      <c r="D123" t="s">
        <v>149</v>
      </c>
      <c r="E123" s="2">
        <v>8836.26</v>
      </c>
      <c r="F123" s="3">
        <v>0</v>
      </c>
      <c r="G123" s="3">
        <v>2160</v>
      </c>
      <c r="H123" s="2">
        <v>4.0908611111111108</v>
      </c>
    </row>
    <row r="124" spans="1:8" x14ac:dyDescent="0.2">
      <c r="A124" t="s">
        <v>34</v>
      </c>
      <c r="B124" t="s">
        <v>6</v>
      </c>
      <c r="C124" t="s">
        <v>50</v>
      </c>
      <c r="D124" t="s">
        <v>150</v>
      </c>
      <c r="E124" s="2">
        <v>158</v>
      </c>
      <c r="F124" s="3">
        <v>2160</v>
      </c>
      <c r="G124" s="3">
        <v>2160</v>
      </c>
      <c r="H124" s="2">
        <v>7.3148148148148143E-2</v>
      </c>
    </row>
    <row r="125" spans="1:8" x14ac:dyDescent="0.2">
      <c r="A125" t="s">
        <v>34</v>
      </c>
      <c r="B125" t="s">
        <v>6</v>
      </c>
      <c r="C125" t="s">
        <v>50</v>
      </c>
      <c r="D125" t="s">
        <v>151</v>
      </c>
      <c r="E125" s="2">
        <v>1512.45</v>
      </c>
      <c r="F125" s="3">
        <v>0</v>
      </c>
      <c r="G125" s="3">
        <v>2160</v>
      </c>
      <c r="H125" s="2">
        <v>0.70020833333333321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 Agrupado</vt:lpstr>
      <vt:lpstr>Resumen Lotid</vt:lpstr>
      <vt:lpstr>Sales Analysis</vt:lpstr>
      <vt:lpstr>Deductions Analysis</vt:lpstr>
      <vt:lpstr>Initial Stock</vt:lpstr>
      <vt:lpstr>Sales Detail</vt:lpstr>
      <vt:lpstr>Inventory Movements</vt:lpstr>
      <vt:lpstr>Deductions Initial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Garcia</cp:lastModifiedBy>
  <dcterms:created xsi:type="dcterms:W3CDTF">2025-06-06T17:34:18Z</dcterms:created>
  <dcterms:modified xsi:type="dcterms:W3CDTF">2025-06-06T20:39:41Z</dcterms:modified>
</cp:coreProperties>
</file>