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ão Pedro\Desktop\arquivos_git\"/>
    </mc:Choice>
  </mc:AlternateContent>
  <xr:revisionPtr revIDLastSave="0" documentId="13_ncr:1_{4E239D96-6322-4BB6-ADA4-8D33839CF44D}" xr6:coauthVersionLast="47" xr6:coauthVersionMax="47" xr10:uidLastSave="{00000000-0000-0000-0000-000000000000}"/>
  <bookViews>
    <workbookView xWindow="-120" yWindow="-120" windowWidth="20730" windowHeight="11760" firstSheet="5" activeTab="5" xr2:uid="{63A6B7C2-212F-4B65-B1FE-C9C0E6141DAF}"/>
  </bookViews>
  <sheets>
    <sheet name="ExtraçãoDados" sheetId="1" state="hidden" r:id="rId1"/>
    <sheet name="Planilha1" sheetId="28" state="hidden" r:id="rId2"/>
    <sheet name="Planilha2" sheetId="29" state="hidden" r:id="rId3"/>
    <sheet name="Planilha3" sheetId="30" state="hidden" r:id="rId4"/>
    <sheet name="Planilha4" sheetId="31" state="hidden" r:id="rId5"/>
    <sheet name="Dashboard" sheetId="19" r:id="rId6"/>
  </sheets>
  <definedNames>
    <definedName name="_xlnm._FilterDatabase" localSheetId="0" hidden="1">ExtraçãoDados!$B$6:$M$2111</definedName>
    <definedName name="_xlchart.v5.0" hidden="1">Planilha4!$D$3</definedName>
    <definedName name="_xlchart.v5.1" hidden="1">Planilha4!$D$4:$D$30</definedName>
    <definedName name="_xlchart.v5.2" hidden="1">Planilha4!$E$3</definedName>
    <definedName name="_xlchart.v5.3" hidden="1">Planilha4!$E$4:$E$30</definedName>
    <definedName name="_xlchart.v5.4" hidden="1">Planilha4!$D$3</definedName>
    <definedName name="_xlchart.v5.5" hidden="1">Planilha4!$D$4:$D$30</definedName>
    <definedName name="_xlchart.v5.6" hidden="1">Planilha4!$E$3</definedName>
    <definedName name="_xlchart.v5.7" hidden="1">Planilha4!$E$4:$E$30</definedName>
    <definedName name="_xlcn.WorksheetConnection_Planilha2E3F13" hidden="1">Planilha2!$E$3:$F$13</definedName>
    <definedName name="SegmentaçãodeDados_Anos">#N/A</definedName>
    <definedName name="SegmentaçãodeDados_Produto">#N/A</definedName>
  </definedNames>
  <calcPr calcId="191028"/>
  <pivotCaches>
    <pivotCache cacheId="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2!$E$3:$F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69" i="1" l="1"/>
  <c r="L1769" i="1" s="1"/>
  <c r="K1861" i="1"/>
  <c r="L1861" i="1" s="1"/>
  <c r="K1352" i="1"/>
  <c r="L1352" i="1" s="1"/>
  <c r="K1259" i="1"/>
  <c r="L1259" i="1" s="1"/>
  <c r="K1743" i="1"/>
  <c r="L1743" i="1" s="1"/>
  <c r="K1581" i="1"/>
  <c r="L1581" i="1" s="1"/>
  <c r="K1499" i="1"/>
  <c r="L1499" i="1" s="1"/>
  <c r="K1675" i="1"/>
  <c r="L1675" i="1" s="1"/>
  <c r="K1590" i="1"/>
  <c r="L1590" i="1" s="1"/>
  <c r="K1421" i="1"/>
  <c r="L1421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89" i="1"/>
  <c r="L489" i="1" s="1"/>
  <c r="K490" i="1"/>
  <c r="L490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8" i="1"/>
  <c r="L1078" i="1" s="1"/>
  <c r="K1079" i="1"/>
  <c r="L1079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K1832" i="1"/>
  <c r="L1832" i="1" s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2" i="1"/>
  <c r="L1792" i="1" s="1"/>
  <c r="K1793" i="1"/>
  <c r="L1793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416" i="1"/>
  <c r="L416" i="1" s="1"/>
  <c r="K414" i="1"/>
  <c r="L414" i="1" s="1"/>
  <c r="K412" i="1"/>
  <c r="L412" i="1" s="1"/>
  <c r="K410" i="1"/>
  <c r="L410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418" i="1"/>
  <c r="L418" i="1" s="1"/>
  <c r="K421" i="1"/>
  <c r="L421" i="1" s="1"/>
  <c r="K417" i="1"/>
  <c r="L417" i="1" s="1"/>
  <c r="K420" i="1"/>
  <c r="L420" i="1" s="1"/>
  <c r="K419" i="1"/>
  <c r="L419" i="1" s="1"/>
  <c r="K415" i="1"/>
  <c r="L415" i="1" s="1"/>
  <c r="K413" i="1"/>
  <c r="L413" i="1" s="1"/>
  <c r="K411" i="1"/>
  <c r="L411" i="1" s="1"/>
  <c r="K409" i="1"/>
  <c r="L409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0" i="1"/>
  <c r="L980" i="1" s="1"/>
  <c r="K965" i="1"/>
  <c r="L965" i="1" s="1"/>
  <c r="K952" i="1"/>
  <c r="L952" i="1" s="1"/>
  <c r="K939" i="1"/>
  <c r="L939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K1909" i="1"/>
  <c r="L1909" i="1" s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K1883" i="1"/>
  <c r="L1883" i="1" s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981" i="1"/>
  <c r="L981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4" i="1"/>
  <c r="L964" i="1" s="1"/>
  <c r="K963" i="1"/>
  <c r="L963" i="1" s="1"/>
  <c r="K962" i="1"/>
  <c r="L962" i="1" s="1"/>
  <c r="K960" i="1"/>
  <c r="L960" i="1" s="1"/>
  <c r="K961" i="1"/>
  <c r="L961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1397" i="1"/>
  <c r="L1397" i="1" s="1"/>
  <c r="K1394" i="1"/>
  <c r="L1394" i="1" s="1"/>
  <c r="K1390" i="1"/>
  <c r="L1390" i="1" s="1"/>
  <c r="K1388" i="1"/>
  <c r="L1388" i="1" s="1"/>
  <c r="K1385" i="1"/>
  <c r="L1385" i="1" s="1"/>
  <c r="K1381" i="1"/>
  <c r="L1381" i="1" s="1"/>
  <c r="K1377" i="1"/>
  <c r="L1377" i="1" s="1"/>
  <c r="K1376" i="1"/>
  <c r="L1376" i="1" s="1"/>
  <c r="K1373" i="1"/>
  <c r="L1373" i="1" s="1"/>
  <c r="K1370" i="1"/>
  <c r="L1370" i="1" s="1"/>
  <c r="K1366" i="1"/>
  <c r="L1366" i="1" s="1"/>
  <c r="K1364" i="1"/>
  <c r="L1364" i="1" s="1"/>
  <c r="K1359" i="1"/>
  <c r="L1359" i="1" s="1"/>
  <c r="K1356" i="1"/>
  <c r="L1356" i="1" s="1"/>
  <c r="K1354" i="1"/>
  <c r="L1354" i="1" s="1"/>
  <c r="K1351" i="1"/>
  <c r="L1351" i="1" s="1"/>
  <c r="K1349" i="1"/>
  <c r="L1349" i="1" s="1"/>
  <c r="K1346" i="1"/>
  <c r="L1346" i="1" s="1"/>
  <c r="K1342" i="1"/>
  <c r="L1342" i="1" s="1"/>
  <c r="K1340" i="1"/>
  <c r="L1340" i="1" s="1"/>
  <c r="K1337" i="1"/>
  <c r="L1337" i="1" s="1"/>
  <c r="K1332" i="1"/>
  <c r="L1332" i="1" s="1"/>
  <c r="K1330" i="1"/>
  <c r="L1330" i="1" s="1"/>
  <c r="K1328" i="1"/>
  <c r="L1328" i="1" s="1"/>
  <c r="K1323" i="1"/>
  <c r="L1323" i="1" s="1"/>
  <c r="K1321" i="1"/>
  <c r="L1321" i="1" s="1"/>
  <c r="K1319" i="1"/>
  <c r="L1319" i="1" s="1"/>
  <c r="K1314" i="1"/>
  <c r="L1314" i="1" s="1"/>
  <c r="K1311" i="1"/>
  <c r="L1311" i="1" s="1"/>
  <c r="K1308" i="1"/>
  <c r="L1308" i="1" s="1"/>
  <c r="K1306" i="1"/>
  <c r="L1306" i="1" s="1"/>
  <c r="K1302" i="1"/>
  <c r="L1302" i="1" s="1"/>
  <c r="K1299" i="1"/>
  <c r="L1299" i="1" s="1"/>
  <c r="K1296" i="1"/>
  <c r="L1296" i="1" s="1"/>
  <c r="K1295" i="1"/>
  <c r="L1295" i="1" s="1"/>
  <c r="K1292" i="1"/>
  <c r="L1292" i="1" s="1"/>
  <c r="K1287" i="1"/>
  <c r="L1287" i="1" s="1"/>
  <c r="K1286" i="1"/>
  <c r="L1286" i="1" s="1"/>
  <c r="K1283" i="1"/>
  <c r="L1283" i="1" s="1"/>
  <c r="K1280" i="1"/>
  <c r="L1280" i="1" s="1"/>
  <c r="K1276" i="1"/>
  <c r="L1276" i="1" s="1"/>
  <c r="K1273" i="1"/>
  <c r="L1273" i="1" s="1"/>
  <c r="K1269" i="1"/>
  <c r="L1269" i="1" s="1"/>
  <c r="K1266" i="1"/>
  <c r="L1266" i="1" s="1"/>
  <c r="K1264" i="1"/>
  <c r="L1264" i="1" s="1"/>
  <c r="K1262" i="1"/>
  <c r="L1262" i="1" s="1"/>
  <c r="K1258" i="1"/>
  <c r="L1258" i="1" s="1"/>
  <c r="K1254" i="1"/>
  <c r="L1254" i="1" s="1"/>
  <c r="K1252" i="1"/>
  <c r="L1252" i="1" s="1"/>
  <c r="K1249" i="1"/>
  <c r="L1249" i="1" s="1"/>
  <c r="K1245" i="1"/>
  <c r="L1245" i="1" s="1"/>
  <c r="K1243" i="1"/>
  <c r="L1243" i="1" s="1"/>
  <c r="K1239" i="1"/>
  <c r="L1239" i="1" s="1"/>
  <c r="K1237" i="1"/>
  <c r="L1237" i="1" s="1"/>
  <c r="K1233" i="1"/>
  <c r="L1233" i="1" s="1"/>
  <c r="K1232" i="1"/>
  <c r="L1232" i="1" s="1"/>
  <c r="K1227" i="1"/>
  <c r="L1227" i="1" s="1"/>
  <c r="K1224" i="1"/>
  <c r="L1224" i="1" s="1"/>
  <c r="K1225" i="1"/>
  <c r="L1225" i="1" s="1"/>
  <c r="K1219" i="1"/>
  <c r="L1219" i="1" s="1"/>
  <c r="K1216" i="1"/>
  <c r="L1216" i="1" s="1"/>
  <c r="K1214" i="1"/>
  <c r="L1214" i="1" s="1"/>
  <c r="K1211" i="1"/>
  <c r="L1211" i="1" s="1"/>
  <c r="K1208" i="1"/>
  <c r="L1208" i="1" s="1"/>
  <c r="K1205" i="1"/>
  <c r="L1205" i="1" s="1"/>
  <c r="K1200" i="1"/>
  <c r="L1200" i="1" s="1"/>
  <c r="K1197" i="1"/>
  <c r="L1197" i="1" s="1"/>
  <c r="K1194" i="1"/>
  <c r="L1194" i="1" s="1"/>
  <c r="K1192" i="1"/>
  <c r="L1192" i="1" s="1"/>
  <c r="K1189" i="1"/>
  <c r="L1189" i="1" s="1"/>
  <c r="K1185" i="1"/>
  <c r="L1185" i="1" s="1"/>
  <c r="K1182" i="1"/>
  <c r="L1182" i="1" s="1"/>
  <c r="K1180" i="1"/>
  <c r="L1180" i="1" s="1"/>
  <c r="K1178" i="1"/>
  <c r="L1178" i="1" s="1"/>
  <c r="K1173" i="1"/>
  <c r="L1173" i="1" s="1"/>
  <c r="K1172" i="1"/>
  <c r="L1172" i="1" s="1"/>
  <c r="K1167" i="1"/>
  <c r="L1167" i="1" s="1"/>
  <c r="K1166" i="1"/>
  <c r="L1166" i="1" s="1"/>
  <c r="K1161" i="1"/>
  <c r="L1161" i="1" s="1"/>
  <c r="K1158" i="1"/>
  <c r="L1158" i="1" s="1"/>
  <c r="K1156" i="1"/>
  <c r="L1156" i="1" s="1"/>
  <c r="K1154" i="1"/>
  <c r="L1154" i="1" s="1"/>
  <c r="K1150" i="1"/>
  <c r="L1150" i="1" s="1"/>
  <c r="K1148" i="1"/>
  <c r="L1148" i="1" s="1"/>
  <c r="K1145" i="1"/>
  <c r="L1145" i="1" s="1"/>
  <c r="K1140" i="1"/>
  <c r="L1140" i="1" s="1"/>
  <c r="K1137" i="1"/>
  <c r="L1137" i="1" s="1"/>
  <c r="K1396" i="1"/>
  <c r="L1396" i="1" s="1"/>
  <c r="K1392" i="1"/>
  <c r="L1392" i="1" s="1"/>
  <c r="K1391" i="1"/>
  <c r="L1391" i="1" s="1"/>
  <c r="K1386" i="1"/>
  <c r="L1386" i="1" s="1"/>
  <c r="K1383" i="1"/>
  <c r="L1383" i="1" s="1"/>
  <c r="K1382" i="1"/>
  <c r="L1382" i="1" s="1"/>
  <c r="K1378" i="1"/>
  <c r="L1378" i="1" s="1"/>
  <c r="K1375" i="1"/>
  <c r="L1375" i="1" s="1"/>
  <c r="K1372" i="1"/>
  <c r="L1372" i="1" s="1"/>
  <c r="K1368" i="1"/>
  <c r="L1368" i="1" s="1"/>
  <c r="K1367" i="1"/>
  <c r="L1367" i="1" s="1"/>
  <c r="K1363" i="1"/>
  <c r="L1363" i="1" s="1"/>
  <c r="K1361" i="1"/>
  <c r="L1361" i="1" s="1"/>
  <c r="K1357" i="1"/>
  <c r="L1357" i="1" s="1"/>
  <c r="K1353" i="1"/>
  <c r="L1353" i="1" s="1"/>
  <c r="K1347" i="1"/>
  <c r="L1347" i="1" s="1"/>
  <c r="K1344" i="1"/>
  <c r="L1344" i="1" s="1"/>
  <c r="K1343" i="1"/>
  <c r="L1343" i="1" s="1"/>
  <c r="K1338" i="1"/>
  <c r="L1338" i="1" s="1"/>
  <c r="K1335" i="1"/>
  <c r="L1335" i="1" s="1"/>
  <c r="K1333" i="1"/>
  <c r="L1333" i="1" s="1"/>
  <c r="K1331" i="1"/>
  <c r="L1331" i="1" s="1"/>
  <c r="K1327" i="1"/>
  <c r="L1327" i="1" s="1"/>
  <c r="K1324" i="1"/>
  <c r="L1324" i="1" s="1"/>
  <c r="K1320" i="1"/>
  <c r="L1320" i="1" s="1"/>
  <c r="K1318" i="1"/>
  <c r="L1318" i="1" s="1"/>
  <c r="K1315" i="1"/>
  <c r="L1315" i="1" s="1"/>
  <c r="K1313" i="1"/>
  <c r="L1313" i="1" s="1"/>
  <c r="K1310" i="1"/>
  <c r="L1310" i="1" s="1"/>
  <c r="K1307" i="1"/>
  <c r="L1307" i="1" s="1"/>
  <c r="K1304" i="1"/>
  <c r="L1304" i="1" s="1"/>
  <c r="K1300" i="1"/>
  <c r="L1300" i="1" s="1"/>
  <c r="K1297" i="1"/>
  <c r="L1297" i="1" s="1"/>
  <c r="K1294" i="1"/>
  <c r="L1294" i="1" s="1"/>
  <c r="K1291" i="1"/>
  <c r="L1291" i="1" s="1"/>
  <c r="K1289" i="1"/>
  <c r="L1289" i="1" s="1"/>
  <c r="K1285" i="1"/>
  <c r="L1285" i="1" s="1"/>
  <c r="K1281" i="1"/>
  <c r="L1281" i="1" s="1"/>
  <c r="K1279" i="1"/>
  <c r="L1279" i="1" s="1"/>
  <c r="K1275" i="1"/>
  <c r="L1275" i="1" s="1"/>
  <c r="K1274" i="1"/>
  <c r="L1274" i="1" s="1"/>
  <c r="K1271" i="1"/>
  <c r="L1271" i="1" s="1"/>
  <c r="K1268" i="1"/>
  <c r="L1268" i="1" s="1"/>
  <c r="K1263" i="1"/>
  <c r="L1263" i="1" s="1"/>
  <c r="K1260" i="1"/>
  <c r="L1260" i="1" s="1"/>
  <c r="K1256" i="1"/>
  <c r="L1256" i="1" s="1"/>
  <c r="K1251" i="1"/>
  <c r="L1251" i="1" s="1"/>
  <c r="K1248" i="1"/>
  <c r="L1248" i="1" s="1"/>
  <c r="K1247" i="1"/>
  <c r="L1247" i="1" s="1"/>
  <c r="K1244" i="1"/>
  <c r="L1244" i="1" s="1"/>
  <c r="K1240" i="1"/>
  <c r="L1240" i="1" s="1"/>
  <c r="K1238" i="1"/>
  <c r="L1238" i="1" s="1"/>
  <c r="K1234" i="1"/>
  <c r="L1234" i="1" s="1"/>
  <c r="K1231" i="1"/>
  <c r="L1231" i="1" s="1"/>
  <c r="K1228" i="1"/>
  <c r="L1228" i="1" s="1"/>
  <c r="K1221" i="1"/>
  <c r="L1221" i="1" s="1"/>
  <c r="K1226" i="1"/>
  <c r="L1226" i="1" s="1"/>
  <c r="K1220" i="1"/>
  <c r="L1220" i="1" s="1"/>
  <c r="K1217" i="1"/>
  <c r="L1217" i="1" s="1"/>
  <c r="K1212" i="1"/>
  <c r="L1212" i="1" s="1"/>
  <c r="K1209" i="1"/>
  <c r="L1209" i="1" s="1"/>
  <c r="K1206" i="1"/>
  <c r="L1206" i="1" s="1"/>
  <c r="K1204" i="1"/>
  <c r="L1204" i="1" s="1"/>
  <c r="K1201" i="1"/>
  <c r="L1201" i="1" s="1"/>
  <c r="K1199" i="1"/>
  <c r="L1199" i="1" s="1"/>
  <c r="K1196" i="1"/>
  <c r="L1196" i="1" s="1"/>
  <c r="K1193" i="1"/>
  <c r="L1193" i="1" s="1"/>
  <c r="K1188" i="1"/>
  <c r="L1188" i="1" s="1"/>
  <c r="K1187" i="1"/>
  <c r="L1187" i="1" s="1"/>
  <c r="K1183" i="1"/>
  <c r="L1183" i="1" s="1"/>
  <c r="K1179" i="1"/>
  <c r="L1179" i="1" s="1"/>
  <c r="K1176" i="1"/>
  <c r="L1176" i="1" s="1"/>
  <c r="K1174" i="1"/>
  <c r="L1174" i="1" s="1"/>
  <c r="K1171" i="1"/>
  <c r="L1171" i="1" s="1"/>
  <c r="K1169" i="1"/>
  <c r="L1169" i="1" s="1"/>
  <c r="K1164" i="1"/>
  <c r="L1164" i="1" s="1"/>
  <c r="K1163" i="1"/>
  <c r="L1163" i="1" s="1"/>
  <c r="K1160" i="1"/>
  <c r="L1160" i="1" s="1"/>
  <c r="K1155" i="1"/>
  <c r="L1155" i="1" s="1"/>
  <c r="K1153" i="1"/>
  <c r="L1153" i="1" s="1"/>
  <c r="K1149" i="1"/>
  <c r="L1149" i="1" s="1"/>
  <c r="K1146" i="1"/>
  <c r="L1146" i="1" s="1"/>
  <c r="K1144" i="1"/>
  <c r="L1144" i="1" s="1"/>
  <c r="K1142" i="1"/>
  <c r="L1142" i="1" s="1"/>
  <c r="K1139" i="1"/>
  <c r="L1139" i="1" s="1"/>
  <c r="K1395" i="1"/>
  <c r="L1395" i="1" s="1"/>
  <c r="K1393" i="1"/>
  <c r="L1393" i="1" s="1"/>
  <c r="K1389" i="1"/>
  <c r="L1389" i="1" s="1"/>
  <c r="K1387" i="1"/>
  <c r="L1387" i="1" s="1"/>
  <c r="K1384" i="1"/>
  <c r="L1384" i="1" s="1"/>
  <c r="K1380" i="1"/>
  <c r="L1380" i="1" s="1"/>
  <c r="K1379" i="1"/>
  <c r="L1379" i="1" s="1"/>
  <c r="K1374" i="1"/>
  <c r="L1374" i="1" s="1"/>
  <c r="K1371" i="1"/>
  <c r="L1371" i="1" s="1"/>
  <c r="K1369" i="1"/>
  <c r="L1369" i="1" s="1"/>
  <c r="K1365" i="1"/>
  <c r="L1365" i="1" s="1"/>
  <c r="K1362" i="1"/>
  <c r="L1362" i="1" s="1"/>
  <c r="K1360" i="1"/>
  <c r="L1360" i="1" s="1"/>
  <c r="K1358" i="1"/>
  <c r="L1358" i="1" s="1"/>
  <c r="K1355" i="1"/>
  <c r="L1355" i="1" s="1"/>
  <c r="K1350" i="1"/>
  <c r="L1350" i="1" s="1"/>
  <c r="K1348" i="1"/>
  <c r="L1348" i="1" s="1"/>
  <c r="K1345" i="1"/>
  <c r="L1345" i="1" s="1"/>
  <c r="K1341" i="1"/>
  <c r="L1341" i="1" s="1"/>
  <c r="K1339" i="1"/>
  <c r="L1339" i="1" s="1"/>
  <c r="K1336" i="1"/>
  <c r="L1336" i="1" s="1"/>
  <c r="K1334" i="1"/>
  <c r="L1334" i="1" s="1"/>
  <c r="K1329" i="1"/>
  <c r="L1329" i="1" s="1"/>
  <c r="K1326" i="1"/>
  <c r="L1326" i="1" s="1"/>
  <c r="K1325" i="1"/>
  <c r="L1325" i="1" s="1"/>
  <c r="K1322" i="1"/>
  <c r="L1322" i="1" s="1"/>
  <c r="K1317" i="1"/>
  <c r="L1317" i="1" s="1"/>
  <c r="K1316" i="1"/>
  <c r="L1316" i="1" s="1"/>
  <c r="K1312" i="1"/>
  <c r="L1312" i="1" s="1"/>
  <c r="K1309" i="1"/>
  <c r="L1309" i="1" s="1"/>
  <c r="K1305" i="1"/>
  <c r="L1305" i="1" s="1"/>
  <c r="K1303" i="1"/>
  <c r="L1303" i="1" s="1"/>
  <c r="K1301" i="1"/>
  <c r="L1301" i="1" s="1"/>
  <c r="K1298" i="1"/>
  <c r="L1298" i="1" s="1"/>
  <c r="K1293" i="1"/>
  <c r="L1293" i="1" s="1"/>
  <c r="K1290" i="1"/>
  <c r="L1290" i="1" s="1"/>
  <c r="K1288" i="1"/>
  <c r="L1288" i="1" s="1"/>
  <c r="K1284" i="1"/>
  <c r="L1284" i="1" s="1"/>
  <c r="K1282" i="1"/>
  <c r="L1282" i="1" s="1"/>
  <c r="K1278" i="1"/>
  <c r="L1278" i="1" s="1"/>
  <c r="K1277" i="1"/>
  <c r="L1277" i="1" s="1"/>
  <c r="K1272" i="1"/>
  <c r="L1272" i="1" s="1"/>
  <c r="K1270" i="1"/>
  <c r="L1270" i="1" s="1"/>
  <c r="K1267" i="1"/>
  <c r="L1267" i="1" s="1"/>
  <c r="K1265" i="1"/>
  <c r="L1265" i="1" s="1"/>
  <c r="K1261" i="1"/>
  <c r="L1261" i="1" s="1"/>
  <c r="K1257" i="1"/>
  <c r="L1257" i="1" s="1"/>
  <c r="K1255" i="1"/>
  <c r="L1255" i="1" s="1"/>
  <c r="K1253" i="1"/>
  <c r="L1253" i="1" s="1"/>
  <c r="K1250" i="1"/>
  <c r="L1250" i="1" s="1"/>
  <c r="K1246" i="1"/>
  <c r="L1246" i="1" s="1"/>
  <c r="K1242" i="1"/>
  <c r="L1242" i="1" s="1"/>
  <c r="K1241" i="1"/>
  <c r="L1241" i="1" s="1"/>
  <c r="K1236" i="1"/>
  <c r="L1236" i="1" s="1"/>
  <c r="K1235" i="1"/>
  <c r="L1235" i="1" s="1"/>
  <c r="K1230" i="1"/>
  <c r="L1230" i="1" s="1"/>
  <c r="K1229" i="1"/>
  <c r="L1229" i="1" s="1"/>
  <c r="K1222" i="1"/>
  <c r="L1222" i="1" s="1"/>
  <c r="K1223" i="1"/>
  <c r="L1223" i="1" s="1"/>
  <c r="K1218" i="1"/>
  <c r="L1218" i="1" s="1"/>
  <c r="K1215" i="1"/>
  <c r="L1215" i="1" s="1"/>
  <c r="K1213" i="1"/>
  <c r="L1213" i="1" s="1"/>
  <c r="K1210" i="1"/>
  <c r="L1210" i="1" s="1"/>
  <c r="K1207" i="1"/>
  <c r="L1207" i="1" s="1"/>
  <c r="K1203" i="1"/>
  <c r="L1203" i="1" s="1"/>
  <c r="K1202" i="1"/>
  <c r="L1202" i="1" s="1"/>
  <c r="K1198" i="1"/>
  <c r="L1198" i="1" s="1"/>
  <c r="K1195" i="1"/>
  <c r="L1195" i="1" s="1"/>
  <c r="K1191" i="1"/>
  <c r="L1191" i="1" s="1"/>
  <c r="K1190" i="1"/>
  <c r="L1190" i="1" s="1"/>
  <c r="K1186" i="1"/>
  <c r="L1186" i="1" s="1"/>
  <c r="K1184" i="1"/>
  <c r="L1184" i="1" s="1"/>
  <c r="K1181" i="1"/>
  <c r="L1181" i="1" s="1"/>
  <c r="K1177" i="1"/>
  <c r="L1177" i="1" s="1"/>
  <c r="K1175" i="1"/>
  <c r="L1175" i="1" s="1"/>
  <c r="K1170" i="1"/>
  <c r="L1170" i="1" s="1"/>
  <c r="K1168" i="1"/>
  <c r="L1168" i="1" s="1"/>
  <c r="K1165" i="1"/>
  <c r="L1165" i="1" s="1"/>
  <c r="K1162" i="1"/>
  <c r="L1162" i="1" s="1"/>
  <c r="K1159" i="1"/>
  <c r="L1159" i="1" s="1"/>
  <c r="K1157" i="1"/>
  <c r="L1157" i="1" s="1"/>
  <c r="K1152" i="1"/>
  <c r="L1152" i="1" s="1"/>
  <c r="K1151" i="1"/>
  <c r="L1151" i="1" s="1"/>
  <c r="K1147" i="1"/>
  <c r="L1147" i="1" s="1"/>
  <c r="K1143" i="1"/>
  <c r="L1143" i="1" s="1"/>
  <c r="K1141" i="1"/>
  <c r="L1141" i="1" s="1"/>
  <c r="K1138" i="1"/>
  <c r="L1138" i="1" s="1"/>
  <c r="K1740" i="1"/>
  <c r="L1740" i="1" s="1"/>
  <c r="K1734" i="1"/>
  <c r="L1734" i="1" s="1"/>
  <c r="K1731" i="1"/>
  <c r="L1731" i="1" s="1"/>
  <c r="K1727" i="1"/>
  <c r="L1727" i="1" s="1"/>
  <c r="K1724" i="1"/>
  <c r="L1724" i="1" s="1"/>
  <c r="K1720" i="1"/>
  <c r="L1720" i="1" s="1"/>
  <c r="K1714" i="1"/>
  <c r="L1714" i="1" s="1"/>
  <c r="K1710" i="1"/>
  <c r="L1710" i="1" s="1"/>
  <c r="K1709" i="1"/>
  <c r="L1709" i="1" s="1"/>
  <c r="K1704" i="1"/>
  <c r="L1704" i="1" s="1"/>
  <c r="K1698" i="1"/>
  <c r="L1698" i="1" s="1"/>
  <c r="K1694" i="1"/>
  <c r="L1694" i="1" s="1"/>
  <c r="K1692" i="1"/>
  <c r="L1692" i="1" s="1"/>
  <c r="K1688" i="1"/>
  <c r="L1688" i="1" s="1"/>
  <c r="K1684" i="1"/>
  <c r="L1684" i="1" s="1"/>
  <c r="K1678" i="1"/>
  <c r="L1678" i="1" s="1"/>
  <c r="K1676" i="1"/>
  <c r="L1676" i="1" s="1"/>
  <c r="K1671" i="1"/>
  <c r="L1671" i="1" s="1"/>
  <c r="K1667" i="1"/>
  <c r="L1667" i="1" s="1"/>
  <c r="K1665" i="1"/>
  <c r="L1665" i="1" s="1"/>
  <c r="K1658" i="1"/>
  <c r="L1658" i="1" s="1"/>
  <c r="K1657" i="1"/>
  <c r="L1657" i="1" s="1"/>
  <c r="K1651" i="1"/>
  <c r="L1651" i="1" s="1"/>
  <c r="K1647" i="1"/>
  <c r="L1647" i="1" s="1"/>
  <c r="K1644" i="1"/>
  <c r="L1644" i="1" s="1"/>
  <c r="K1639" i="1"/>
  <c r="L1639" i="1" s="1"/>
  <c r="K1637" i="1"/>
  <c r="L1637" i="1" s="1"/>
  <c r="K1633" i="1"/>
  <c r="L1633" i="1" s="1"/>
  <c r="K1627" i="1"/>
  <c r="L1627" i="1" s="1"/>
  <c r="K1623" i="1"/>
  <c r="L1623" i="1" s="1"/>
  <c r="K1618" i="1"/>
  <c r="L1618" i="1" s="1"/>
  <c r="K1615" i="1"/>
  <c r="L1615" i="1" s="1"/>
  <c r="K1612" i="1"/>
  <c r="L1612" i="1" s="1"/>
  <c r="K1609" i="1"/>
  <c r="L1609" i="1" s="1"/>
  <c r="K1604" i="1"/>
  <c r="L1604" i="1" s="1"/>
  <c r="K1601" i="1"/>
  <c r="L1601" i="1" s="1"/>
  <c r="K1596" i="1"/>
  <c r="L1596" i="1" s="1"/>
  <c r="K1593" i="1"/>
  <c r="L1593" i="1" s="1"/>
  <c r="K1589" i="1"/>
  <c r="L1589" i="1" s="1"/>
  <c r="K1583" i="1"/>
  <c r="L1583" i="1" s="1"/>
  <c r="K1578" i="1"/>
  <c r="L1578" i="1" s="1"/>
  <c r="K1576" i="1"/>
  <c r="L1576" i="1" s="1"/>
  <c r="K1573" i="1"/>
  <c r="L1573" i="1" s="1"/>
  <c r="K1566" i="1"/>
  <c r="L1566" i="1" s="1"/>
  <c r="K1564" i="1"/>
  <c r="L1564" i="1" s="1"/>
  <c r="K1558" i="1"/>
  <c r="L1558" i="1" s="1"/>
  <c r="K1556" i="1"/>
  <c r="L1556" i="1" s="1"/>
  <c r="K1550" i="1"/>
  <c r="L1550" i="1" s="1"/>
  <c r="K1547" i="1"/>
  <c r="L1547" i="1" s="1"/>
  <c r="K1545" i="1"/>
  <c r="L1545" i="1" s="1"/>
  <c r="K1538" i="1"/>
  <c r="L1538" i="1" s="1"/>
  <c r="K1536" i="1"/>
  <c r="L1536" i="1" s="1"/>
  <c r="K1530" i="1"/>
  <c r="L1530" i="1" s="1"/>
  <c r="K1528" i="1"/>
  <c r="L1528" i="1" s="1"/>
  <c r="K1524" i="1"/>
  <c r="L1524" i="1" s="1"/>
  <c r="K1518" i="1"/>
  <c r="L1518" i="1" s="1"/>
  <c r="K1514" i="1"/>
  <c r="L1514" i="1" s="1"/>
  <c r="K1512" i="1"/>
  <c r="L1512" i="1" s="1"/>
  <c r="K1509" i="1"/>
  <c r="L1509" i="1" s="1"/>
  <c r="K1504" i="1"/>
  <c r="L1504" i="1" s="1"/>
  <c r="K1501" i="1"/>
  <c r="L1501" i="1" s="1"/>
  <c r="K1494" i="1"/>
  <c r="L1494" i="1" s="1"/>
  <c r="K1493" i="1"/>
  <c r="L1493" i="1" s="1"/>
  <c r="K1487" i="1"/>
  <c r="L1487" i="1" s="1"/>
  <c r="K1485" i="1"/>
  <c r="L1485" i="1" s="1"/>
  <c r="K1478" i="1"/>
  <c r="L1478" i="1" s="1"/>
  <c r="K1476" i="1"/>
  <c r="L1476" i="1" s="1"/>
  <c r="K1473" i="1"/>
  <c r="L1473" i="1" s="1"/>
  <c r="K1466" i="1"/>
  <c r="L1466" i="1" s="1"/>
  <c r="K1463" i="1"/>
  <c r="L1463" i="1" s="1"/>
  <c r="K1459" i="1"/>
  <c r="L1459" i="1" s="1"/>
  <c r="K1456" i="1"/>
  <c r="L1456" i="1" s="1"/>
  <c r="K1453" i="1"/>
  <c r="L1453" i="1" s="1"/>
  <c r="K1448" i="1"/>
  <c r="L1448" i="1" s="1"/>
  <c r="K1444" i="1"/>
  <c r="L1444" i="1" s="1"/>
  <c r="K1438" i="1"/>
  <c r="L1438" i="1" s="1"/>
  <c r="K1437" i="1"/>
  <c r="L1437" i="1" s="1"/>
  <c r="K1431" i="1"/>
  <c r="L1431" i="1" s="1"/>
  <c r="K1426" i="1"/>
  <c r="L1426" i="1" s="1"/>
  <c r="K1423" i="1"/>
  <c r="L1423" i="1" s="1"/>
  <c r="K1419" i="1"/>
  <c r="L1419" i="1" s="1"/>
  <c r="K1414" i="1"/>
  <c r="L1414" i="1" s="1"/>
  <c r="K1411" i="1"/>
  <c r="L1411" i="1" s="1"/>
  <c r="K1406" i="1"/>
  <c r="L1406" i="1" s="1"/>
  <c r="K1402" i="1"/>
  <c r="L1402" i="1" s="1"/>
  <c r="K1401" i="1"/>
  <c r="L1401" i="1" s="1"/>
  <c r="K1742" i="1"/>
  <c r="L1742" i="1" s="1"/>
  <c r="K1741" i="1"/>
  <c r="L1741" i="1" s="1"/>
  <c r="K1736" i="1"/>
  <c r="L1736" i="1" s="1"/>
  <c r="K1733" i="1"/>
  <c r="L1733" i="1" s="1"/>
  <c r="K1729" i="1"/>
  <c r="L1729" i="1" s="1"/>
  <c r="K1722" i="1"/>
  <c r="L1722" i="1" s="1"/>
  <c r="K1721" i="1"/>
  <c r="L1721" i="1" s="1"/>
  <c r="K1717" i="1"/>
  <c r="L1717" i="1" s="1"/>
  <c r="K1711" i="1"/>
  <c r="L1711" i="1" s="1"/>
  <c r="K1707" i="1"/>
  <c r="L1707" i="1" s="1"/>
  <c r="K1705" i="1"/>
  <c r="L1705" i="1" s="1"/>
  <c r="K1701" i="1"/>
  <c r="L1701" i="1" s="1"/>
  <c r="K1697" i="1"/>
  <c r="L1697" i="1" s="1"/>
  <c r="K1690" i="1"/>
  <c r="L1690" i="1" s="1"/>
  <c r="K1687" i="1"/>
  <c r="L1687" i="1" s="1"/>
  <c r="K1685" i="1"/>
  <c r="L1685" i="1" s="1"/>
  <c r="K1680" i="1"/>
  <c r="L1680" i="1" s="1"/>
  <c r="K1677" i="1"/>
  <c r="L1677" i="1" s="1"/>
  <c r="K1672" i="1"/>
  <c r="L1672" i="1" s="1"/>
  <c r="K1668" i="1"/>
  <c r="L1668" i="1" s="1"/>
  <c r="K1663" i="1"/>
  <c r="L1663" i="1" s="1"/>
  <c r="K1661" i="1"/>
  <c r="L1661" i="1" s="1"/>
  <c r="K1656" i="1"/>
  <c r="L1656" i="1" s="1"/>
  <c r="K1653" i="1"/>
  <c r="L1653" i="1" s="1"/>
  <c r="K1648" i="1"/>
  <c r="L1648" i="1" s="1"/>
  <c r="K1643" i="1"/>
  <c r="L1643" i="1" s="1"/>
  <c r="K1638" i="1"/>
  <c r="L1638" i="1" s="1"/>
  <c r="K1635" i="1"/>
  <c r="L1635" i="1" s="1"/>
  <c r="K1631" i="1"/>
  <c r="L1631" i="1" s="1"/>
  <c r="K1626" i="1"/>
  <c r="L1626" i="1" s="1"/>
  <c r="K1625" i="1"/>
  <c r="L1625" i="1" s="1"/>
  <c r="K1620" i="1"/>
  <c r="L1620" i="1" s="1"/>
  <c r="K1616" i="1"/>
  <c r="L1616" i="1" s="1"/>
  <c r="K1611" i="1"/>
  <c r="L1611" i="1" s="1"/>
  <c r="K1606" i="1"/>
  <c r="L1606" i="1" s="1"/>
  <c r="K1605" i="1"/>
  <c r="L1605" i="1" s="1"/>
  <c r="K1598" i="1"/>
  <c r="L1598" i="1" s="1"/>
  <c r="K1597" i="1"/>
  <c r="L1597" i="1" s="1"/>
  <c r="K1592" i="1"/>
  <c r="L1592" i="1" s="1"/>
  <c r="K1587" i="1"/>
  <c r="L1587" i="1" s="1"/>
  <c r="K1585" i="1"/>
  <c r="L1585" i="1" s="1"/>
  <c r="K1577" i="1"/>
  <c r="L1577" i="1" s="1"/>
  <c r="K1572" i="1"/>
  <c r="L1572" i="1" s="1"/>
  <c r="K1569" i="1"/>
  <c r="L1569" i="1" s="1"/>
  <c r="K1562" i="1"/>
  <c r="L1562" i="1" s="1"/>
  <c r="K1561" i="1"/>
  <c r="L1561" i="1" s="1"/>
  <c r="K1554" i="1"/>
  <c r="L1554" i="1" s="1"/>
  <c r="K1551" i="1"/>
  <c r="L1551" i="1" s="1"/>
  <c r="K1546" i="1"/>
  <c r="L1546" i="1" s="1"/>
  <c r="K1544" i="1"/>
  <c r="L1544" i="1" s="1"/>
  <c r="K1541" i="1"/>
  <c r="L1541" i="1" s="1"/>
  <c r="K1537" i="1"/>
  <c r="L1537" i="1" s="1"/>
  <c r="K1533" i="1"/>
  <c r="L1533" i="1" s="1"/>
  <c r="K1529" i="1"/>
  <c r="L1529" i="1" s="1"/>
  <c r="K1523" i="1"/>
  <c r="L1523" i="1" s="1"/>
  <c r="K1519" i="1"/>
  <c r="L1519" i="1" s="1"/>
  <c r="K1515" i="1"/>
  <c r="L1515" i="1" s="1"/>
  <c r="K1511" i="1"/>
  <c r="L1511" i="1" s="1"/>
  <c r="K1507" i="1"/>
  <c r="L1507" i="1" s="1"/>
  <c r="K1503" i="1"/>
  <c r="L1503" i="1" s="1"/>
  <c r="K1500" i="1"/>
  <c r="L1500" i="1" s="1"/>
  <c r="K1495" i="1"/>
  <c r="L1495" i="1" s="1"/>
  <c r="K1490" i="1"/>
  <c r="L1490" i="1" s="1"/>
  <c r="K1489" i="1"/>
  <c r="L1489" i="1" s="1"/>
  <c r="K1482" i="1"/>
  <c r="L1482" i="1" s="1"/>
  <c r="K1479" i="1"/>
  <c r="L1479" i="1" s="1"/>
  <c r="K1477" i="1"/>
  <c r="L1477" i="1" s="1"/>
  <c r="K1470" i="1"/>
  <c r="L1470" i="1" s="1"/>
  <c r="K1467" i="1"/>
  <c r="L1467" i="1" s="1"/>
  <c r="K1464" i="1"/>
  <c r="L1464" i="1" s="1"/>
  <c r="K1458" i="1"/>
  <c r="L1458" i="1" s="1"/>
  <c r="K1455" i="1"/>
  <c r="L1455" i="1" s="1"/>
  <c r="K1450" i="1"/>
  <c r="L1450" i="1" s="1"/>
  <c r="K1449" i="1"/>
  <c r="L1449" i="1" s="1"/>
  <c r="K1442" i="1"/>
  <c r="L1442" i="1" s="1"/>
  <c r="K1439" i="1"/>
  <c r="L1439" i="1" s="1"/>
  <c r="K1435" i="1"/>
  <c r="L1435" i="1" s="1"/>
  <c r="K1433" i="1"/>
  <c r="L1433" i="1" s="1"/>
  <c r="K1428" i="1"/>
  <c r="L1428" i="1" s="1"/>
  <c r="K1422" i="1"/>
  <c r="L1422" i="1" s="1"/>
  <c r="K1418" i="1"/>
  <c r="L1418" i="1" s="1"/>
  <c r="K1415" i="1"/>
  <c r="L1415" i="1" s="1"/>
  <c r="K1413" i="1"/>
  <c r="L1413" i="1" s="1"/>
  <c r="K1408" i="1"/>
  <c r="L1408" i="1" s="1"/>
  <c r="K1403" i="1"/>
  <c r="L1403" i="1" s="1"/>
  <c r="K1398" i="1"/>
  <c r="L1398" i="1" s="1"/>
  <c r="K1745" i="1"/>
  <c r="L1745" i="1" s="1"/>
  <c r="K1738" i="1"/>
  <c r="L1738" i="1" s="1"/>
  <c r="K1735" i="1"/>
  <c r="L1735" i="1" s="1"/>
  <c r="K1730" i="1"/>
  <c r="L1730" i="1" s="1"/>
  <c r="K1728" i="1"/>
  <c r="L1728" i="1" s="1"/>
  <c r="K1725" i="1"/>
  <c r="L1725" i="1" s="1"/>
  <c r="K1718" i="1"/>
  <c r="L1718" i="1" s="1"/>
  <c r="K1716" i="1"/>
  <c r="L1716" i="1" s="1"/>
  <c r="K1712" i="1"/>
  <c r="L1712" i="1" s="1"/>
  <c r="K1708" i="1"/>
  <c r="L1708" i="1" s="1"/>
  <c r="K1702" i="1"/>
  <c r="L1702" i="1" s="1"/>
  <c r="K1699" i="1"/>
  <c r="L1699" i="1" s="1"/>
  <c r="K1696" i="1"/>
  <c r="L1696" i="1" s="1"/>
  <c r="K1693" i="1"/>
  <c r="L1693" i="1" s="1"/>
  <c r="K1689" i="1"/>
  <c r="L1689" i="1" s="1"/>
  <c r="K1682" i="1"/>
  <c r="L1682" i="1" s="1"/>
  <c r="K1679" i="1"/>
  <c r="L1679" i="1" s="1"/>
  <c r="K1674" i="1"/>
  <c r="L1674" i="1" s="1"/>
  <c r="K1673" i="1"/>
  <c r="L1673" i="1" s="1"/>
  <c r="K1669" i="1"/>
  <c r="L1669" i="1" s="1"/>
  <c r="K1664" i="1"/>
  <c r="L1664" i="1" s="1"/>
  <c r="K1659" i="1"/>
  <c r="L1659" i="1" s="1"/>
  <c r="K1654" i="1"/>
  <c r="L1654" i="1" s="1"/>
  <c r="K1650" i="1"/>
  <c r="L1650" i="1" s="1"/>
  <c r="K1646" i="1"/>
  <c r="L1646" i="1" s="1"/>
  <c r="K1645" i="1"/>
  <c r="L1645" i="1" s="1"/>
  <c r="K1641" i="1"/>
  <c r="L1641" i="1" s="1"/>
  <c r="K1636" i="1"/>
  <c r="L1636" i="1" s="1"/>
  <c r="K1630" i="1"/>
  <c r="L1630" i="1" s="1"/>
  <c r="K1628" i="1"/>
  <c r="L1628" i="1" s="1"/>
  <c r="K1622" i="1"/>
  <c r="L1622" i="1" s="1"/>
  <c r="K1621" i="1"/>
  <c r="L1621" i="1" s="1"/>
  <c r="K1617" i="1"/>
  <c r="L1617" i="1" s="1"/>
  <c r="K1613" i="1"/>
  <c r="L1613" i="1" s="1"/>
  <c r="K1608" i="1"/>
  <c r="L1608" i="1" s="1"/>
  <c r="K1603" i="1"/>
  <c r="L1603" i="1" s="1"/>
  <c r="K1600" i="1"/>
  <c r="L1600" i="1" s="1"/>
  <c r="K1595" i="1"/>
  <c r="L1595" i="1" s="1"/>
  <c r="K1591" i="1"/>
  <c r="L1591" i="1" s="1"/>
  <c r="K1586" i="1"/>
  <c r="L1586" i="1" s="1"/>
  <c r="K1582" i="1"/>
  <c r="L1582" i="1" s="1"/>
  <c r="K1580" i="1"/>
  <c r="L1580" i="1" s="1"/>
  <c r="K1574" i="1"/>
  <c r="L1574" i="1" s="1"/>
  <c r="K1570" i="1"/>
  <c r="L1570" i="1" s="1"/>
  <c r="K1568" i="1"/>
  <c r="L1568" i="1" s="1"/>
  <c r="K1563" i="1"/>
  <c r="L1563" i="1" s="1"/>
  <c r="K1559" i="1"/>
  <c r="L1559" i="1" s="1"/>
  <c r="K1557" i="1"/>
  <c r="L1557" i="1" s="1"/>
  <c r="K1553" i="1"/>
  <c r="L1553" i="1" s="1"/>
  <c r="K1549" i="1"/>
  <c r="L1549" i="1" s="1"/>
  <c r="K1543" i="1"/>
  <c r="L1543" i="1" s="1"/>
  <c r="K1540" i="1"/>
  <c r="L1540" i="1" s="1"/>
  <c r="K1535" i="1"/>
  <c r="L1535" i="1" s="1"/>
  <c r="K1532" i="1"/>
  <c r="L1532" i="1" s="1"/>
  <c r="K1527" i="1"/>
  <c r="L1527" i="1" s="1"/>
  <c r="K1525" i="1"/>
  <c r="L1525" i="1" s="1"/>
  <c r="K1520" i="1"/>
  <c r="L1520" i="1" s="1"/>
  <c r="K1510" i="1"/>
  <c r="L1510" i="1" s="1"/>
  <c r="K1513" i="1"/>
  <c r="L1513" i="1" s="1"/>
  <c r="K1508" i="1"/>
  <c r="L1508" i="1" s="1"/>
  <c r="K1502" i="1"/>
  <c r="L1502" i="1" s="1"/>
  <c r="K1496" i="1"/>
  <c r="L1496" i="1" s="1"/>
  <c r="K1492" i="1"/>
  <c r="L1492" i="1" s="1"/>
  <c r="K1486" i="1"/>
  <c r="L1486" i="1" s="1"/>
  <c r="K1484" i="1"/>
  <c r="L1484" i="1" s="1"/>
  <c r="K1481" i="1"/>
  <c r="L1481" i="1" s="1"/>
  <c r="K1475" i="1"/>
  <c r="L1475" i="1" s="1"/>
  <c r="K1472" i="1"/>
  <c r="L1472" i="1" s="1"/>
  <c r="K1469" i="1"/>
  <c r="L1469" i="1" s="1"/>
  <c r="K1465" i="1"/>
  <c r="L1465" i="1" s="1"/>
  <c r="K1460" i="1"/>
  <c r="L1460" i="1" s="1"/>
  <c r="K1454" i="1"/>
  <c r="L1454" i="1" s="1"/>
  <c r="K1452" i="1"/>
  <c r="L1452" i="1" s="1"/>
  <c r="K1447" i="1"/>
  <c r="L1447" i="1" s="1"/>
  <c r="K1445" i="1"/>
  <c r="L1445" i="1" s="1"/>
  <c r="K1441" i="1"/>
  <c r="L1441" i="1" s="1"/>
  <c r="K1434" i="1"/>
  <c r="L1434" i="1" s="1"/>
  <c r="K1430" i="1"/>
  <c r="L1430" i="1" s="1"/>
  <c r="K1429" i="1"/>
  <c r="L1429" i="1" s="1"/>
  <c r="K1424" i="1"/>
  <c r="L1424" i="1" s="1"/>
  <c r="K1420" i="1"/>
  <c r="L1420" i="1" s="1"/>
  <c r="K1417" i="1"/>
  <c r="L1417" i="1" s="1"/>
  <c r="K1412" i="1"/>
  <c r="L1412" i="1" s="1"/>
  <c r="K1407" i="1"/>
  <c r="L1407" i="1" s="1"/>
  <c r="K1405" i="1"/>
  <c r="L1405" i="1" s="1"/>
  <c r="K1399" i="1"/>
  <c r="L1399" i="1" s="1"/>
  <c r="K1744" i="1"/>
  <c r="L1744" i="1" s="1"/>
  <c r="K1739" i="1"/>
  <c r="L1739" i="1" s="1"/>
  <c r="K1737" i="1"/>
  <c r="L1737" i="1" s="1"/>
  <c r="K1732" i="1"/>
  <c r="L1732" i="1" s="1"/>
  <c r="K1726" i="1"/>
  <c r="L1726" i="1" s="1"/>
  <c r="K1723" i="1"/>
  <c r="L1723" i="1" s="1"/>
  <c r="K1719" i="1"/>
  <c r="L1719" i="1" s="1"/>
  <c r="K1715" i="1"/>
  <c r="L1715" i="1" s="1"/>
  <c r="K1713" i="1"/>
  <c r="L1713" i="1" s="1"/>
  <c r="K1706" i="1"/>
  <c r="L1706" i="1" s="1"/>
  <c r="K1703" i="1"/>
  <c r="L1703" i="1" s="1"/>
  <c r="K1700" i="1"/>
  <c r="L1700" i="1" s="1"/>
  <c r="K1695" i="1"/>
  <c r="L1695" i="1" s="1"/>
  <c r="K1691" i="1"/>
  <c r="L1691" i="1" s="1"/>
  <c r="K1686" i="1"/>
  <c r="L1686" i="1" s="1"/>
  <c r="K1683" i="1"/>
  <c r="L1683" i="1" s="1"/>
  <c r="K1681" i="1"/>
  <c r="L1681" i="1" s="1"/>
  <c r="K1670" i="1"/>
  <c r="L1670" i="1" s="1"/>
  <c r="K1666" i="1"/>
  <c r="L1666" i="1" s="1"/>
  <c r="K1662" i="1"/>
  <c r="L1662" i="1" s="1"/>
  <c r="K1660" i="1"/>
  <c r="L1660" i="1" s="1"/>
  <c r="K1655" i="1"/>
  <c r="L1655" i="1" s="1"/>
  <c r="K1652" i="1"/>
  <c r="L1652" i="1" s="1"/>
  <c r="K1649" i="1"/>
  <c r="L1649" i="1" s="1"/>
  <c r="K1642" i="1"/>
  <c r="L1642" i="1" s="1"/>
  <c r="K1640" i="1"/>
  <c r="L1640" i="1" s="1"/>
  <c r="K1634" i="1"/>
  <c r="L1634" i="1" s="1"/>
  <c r="K1632" i="1"/>
  <c r="L1632" i="1" s="1"/>
  <c r="K1629" i="1"/>
  <c r="L1629" i="1" s="1"/>
  <c r="K1624" i="1"/>
  <c r="L1624" i="1" s="1"/>
  <c r="K1619" i="1"/>
  <c r="L1619" i="1" s="1"/>
  <c r="K1614" i="1"/>
  <c r="L1614" i="1" s="1"/>
  <c r="K1610" i="1"/>
  <c r="L1610" i="1" s="1"/>
  <c r="K1607" i="1"/>
  <c r="L1607" i="1" s="1"/>
  <c r="K1602" i="1"/>
  <c r="L1602" i="1" s="1"/>
  <c r="K1599" i="1"/>
  <c r="L1599" i="1" s="1"/>
  <c r="K1594" i="1"/>
  <c r="L1594" i="1" s="1"/>
  <c r="K1588" i="1"/>
  <c r="L1588" i="1" s="1"/>
  <c r="K1584" i="1"/>
  <c r="L1584" i="1" s="1"/>
  <c r="K1579" i="1"/>
  <c r="L1579" i="1" s="1"/>
  <c r="K1575" i="1"/>
  <c r="L1575" i="1" s="1"/>
  <c r="K1571" i="1"/>
  <c r="L1571" i="1" s="1"/>
  <c r="K1567" i="1"/>
  <c r="L1567" i="1" s="1"/>
  <c r="K1565" i="1"/>
  <c r="L1565" i="1" s="1"/>
  <c r="K1560" i="1"/>
  <c r="L1560" i="1" s="1"/>
  <c r="K1555" i="1"/>
  <c r="L1555" i="1" s="1"/>
  <c r="K1552" i="1"/>
  <c r="L1552" i="1" s="1"/>
  <c r="K1548" i="1"/>
  <c r="L1548" i="1" s="1"/>
  <c r="K1542" i="1"/>
  <c r="L1542" i="1" s="1"/>
  <c r="K1539" i="1"/>
  <c r="L1539" i="1" s="1"/>
  <c r="K1534" i="1"/>
  <c r="L1534" i="1" s="1"/>
  <c r="K1531" i="1"/>
  <c r="L1531" i="1" s="1"/>
  <c r="K1526" i="1"/>
  <c r="L1526" i="1" s="1"/>
  <c r="K1522" i="1"/>
  <c r="L1522" i="1" s="1"/>
  <c r="K1521" i="1"/>
  <c r="L1521" i="1" s="1"/>
  <c r="K1516" i="1"/>
  <c r="L1516" i="1" s="1"/>
  <c r="K1517" i="1"/>
  <c r="L1517" i="1" s="1"/>
  <c r="K1506" i="1"/>
  <c r="L1506" i="1" s="1"/>
  <c r="K1505" i="1"/>
  <c r="L1505" i="1" s="1"/>
  <c r="K1498" i="1"/>
  <c r="L1498" i="1" s="1"/>
  <c r="K1497" i="1"/>
  <c r="L1497" i="1" s="1"/>
  <c r="K1491" i="1"/>
  <c r="L1491" i="1" s="1"/>
  <c r="K1488" i="1"/>
  <c r="L1488" i="1" s="1"/>
  <c r="K1483" i="1"/>
  <c r="L1483" i="1" s="1"/>
  <c r="K1480" i="1"/>
  <c r="L1480" i="1" s="1"/>
  <c r="K1474" i="1"/>
  <c r="L1474" i="1" s="1"/>
  <c r="K1471" i="1"/>
  <c r="L1471" i="1" s="1"/>
  <c r="K1468" i="1"/>
  <c r="L1468" i="1" s="1"/>
  <c r="K1462" i="1"/>
  <c r="L1462" i="1" s="1"/>
  <c r="K1461" i="1"/>
  <c r="L1461" i="1" s="1"/>
  <c r="K1457" i="1"/>
  <c r="L1457" i="1" s="1"/>
  <c r="K1451" i="1"/>
  <c r="L1451" i="1" s="1"/>
  <c r="K1446" i="1"/>
  <c r="L1446" i="1" s="1"/>
  <c r="K1443" i="1"/>
  <c r="L1443" i="1" s="1"/>
  <c r="K1440" i="1"/>
  <c r="L1440" i="1" s="1"/>
  <c r="K1436" i="1"/>
  <c r="L1436" i="1" s="1"/>
  <c r="K1432" i="1"/>
  <c r="L1432" i="1" s="1"/>
  <c r="K1427" i="1"/>
  <c r="L1427" i="1" s="1"/>
  <c r="K1425" i="1"/>
  <c r="L1425" i="1" s="1"/>
  <c r="K1416" i="1"/>
  <c r="L1416" i="1" s="1"/>
  <c r="K1410" i="1"/>
  <c r="L1410" i="1" s="1"/>
  <c r="K1409" i="1"/>
  <c r="L1409" i="1" s="1"/>
  <c r="K1404" i="1"/>
  <c r="L1404" i="1" s="1"/>
  <c r="K1400" i="1"/>
  <c r="L1400" i="1" s="1"/>
  <c r="E16" i="31"/>
  <c r="E30" i="31"/>
  <c r="E22" i="31"/>
  <c r="E9" i="31"/>
  <c r="E21" i="31"/>
  <c r="E28" i="31"/>
  <c r="E23" i="31"/>
  <c r="E4" i="31"/>
  <c r="E5" i="31"/>
  <c r="E11" i="31"/>
  <c r="E8" i="31"/>
  <c r="E14" i="31"/>
  <c r="E18" i="31"/>
  <c r="E13" i="31"/>
  <c r="E27" i="31"/>
  <c r="E24" i="31"/>
  <c r="E25" i="31"/>
  <c r="E29" i="31"/>
  <c r="E12" i="31"/>
  <c r="E15" i="31"/>
  <c r="E17" i="31"/>
  <c r="E20" i="31"/>
  <c r="E7" i="31"/>
  <c r="E19" i="31"/>
  <c r="E6" i="31"/>
  <c r="E10" i="31"/>
  <c r="E26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2CB76-FBD7-47F1-B3B4-3F9C99CBDF2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4ED37F-4395-424E-AFAB-B5F902CAA45C}" name="WorksheetConnection_Planilha2!$E$3:$F$13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2E3F13"/>
        </x15:connection>
      </ext>
    </extLst>
  </connection>
</connections>
</file>

<file path=xl/sharedStrings.xml><?xml version="1.0" encoding="utf-8"?>
<sst xmlns="http://schemas.openxmlformats.org/spreadsheetml/2006/main" count="12738" uniqueCount="107">
  <si>
    <t xml:space="preserve">Departamento de Vendas </t>
  </si>
  <si>
    <t>Lojista</t>
  </si>
  <si>
    <t>Categoria</t>
  </si>
  <si>
    <t>Data</t>
  </si>
  <si>
    <t>Região</t>
  </si>
  <si>
    <t>Estado</t>
  </si>
  <si>
    <t>Cidade</t>
  </si>
  <si>
    <t>Produto</t>
  </si>
  <si>
    <t>Preço Unitário</t>
  </si>
  <si>
    <t>Quantidade</t>
  </si>
  <si>
    <t>Receita Bruta</t>
  </si>
  <si>
    <t>Margem Bruta</t>
  </si>
  <si>
    <t>%Margem</t>
  </si>
  <si>
    <t>Americanas</t>
  </si>
  <si>
    <t>Loja Fisica</t>
  </si>
  <si>
    <t>Centro-oeste</t>
  </si>
  <si>
    <t>Distrito Federal</t>
  </si>
  <si>
    <t>Brasilia</t>
  </si>
  <si>
    <t>Desktop Ultra</t>
  </si>
  <si>
    <t>Teclado Gamer</t>
  </si>
  <si>
    <t>E-Commerce</t>
  </si>
  <si>
    <t>Monitor 20 pol</t>
  </si>
  <si>
    <t>Kalunga</t>
  </si>
  <si>
    <t>TV Ultra</t>
  </si>
  <si>
    <t>Fast Shop</t>
  </si>
  <si>
    <t>Teclado</t>
  </si>
  <si>
    <t>Monitor 27 pol</t>
  </si>
  <si>
    <t>Carrefour</t>
  </si>
  <si>
    <t>Monitor 24 pol</t>
  </si>
  <si>
    <t>Desktop Pro</t>
  </si>
  <si>
    <t>TV LED HD</t>
  </si>
  <si>
    <t>Notebook 20</t>
  </si>
  <si>
    <t>Notebook 15</t>
  </si>
  <si>
    <t>Desktop Basic</t>
  </si>
  <si>
    <t>Magazine Luiza</t>
  </si>
  <si>
    <t>Notebook 17</t>
  </si>
  <si>
    <t>Goias</t>
  </si>
  <si>
    <t>Goiania</t>
  </si>
  <si>
    <t>Mato Grosso</t>
  </si>
  <si>
    <t>Cuiabá</t>
  </si>
  <si>
    <t>Mato Grosso do Sul</t>
  </si>
  <si>
    <t>Campo Grande</t>
  </si>
  <si>
    <t>Nordeste</t>
  </si>
  <si>
    <t>Bahia</t>
  </si>
  <si>
    <t>Salvador</t>
  </si>
  <si>
    <t>Ceará</t>
  </si>
  <si>
    <t>Fortaleza</t>
  </si>
  <si>
    <t>Pernambuco</t>
  </si>
  <si>
    <t>Recife</t>
  </si>
  <si>
    <t>Sergipe</t>
  </si>
  <si>
    <t>Aracajú</t>
  </si>
  <si>
    <t>Piaui</t>
  </si>
  <si>
    <t>Teresina</t>
  </si>
  <si>
    <t>Maranhão</t>
  </si>
  <si>
    <t>São Luis</t>
  </si>
  <si>
    <t>Paraiba</t>
  </si>
  <si>
    <t>João Pessoa</t>
  </si>
  <si>
    <t>Alagoas</t>
  </si>
  <si>
    <t>Maceio</t>
  </si>
  <si>
    <t>Rio Grande Do Norte</t>
  </si>
  <si>
    <t>Natal</t>
  </si>
  <si>
    <t>Norte</t>
  </si>
  <si>
    <t>Amazonas</t>
  </si>
  <si>
    <t>Manaus</t>
  </si>
  <si>
    <t>Pará</t>
  </si>
  <si>
    <t>Belém</t>
  </si>
  <si>
    <t>Tocantins</t>
  </si>
  <si>
    <t>Palmas</t>
  </si>
  <si>
    <t>Acre</t>
  </si>
  <si>
    <t>Rio Branco</t>
  </si>
  <si>
    <t>Roraima</t>
  </si>
  <si>
    <t>Boa Vista</t>
  </si>
  <si>
    <t>Amapá</t>
  </si>
  <si>
    <t>Macapá</t>
  </si>
  <si>
    <t>Rondonia</t>
  </si>
  <si>
    <t>Porto Velho</t>
  </si>
  <si>
    <t>Sudeste</t>
  </si>
  <si>
    <t>Minas Gerais</t>
  </si>
  <si>
    <t>Belo Horizonte</t>
  </si>
  <si>
    <t>Espirito Santo</t>
  </si>
  <si>
    <t>Vitória</t>
  </si>
  <si>
    <t>Rio de Janeiro</t>
  </si>
  <si>
    <t>São Paulo</t>
  </si>
  <si>
    <t>Sul</t>
  </si>
  <si>
    <t>Paraná</t>
  </si>
  <si>
    <t>Curitiba</t>
  </si>
  <si>
    <t>Rio Grande do Sul</t>
  </si>
  <si>
    <t>Porto Alegre</t>
  </si>
  <si>
    <t>Santa Catarina</t>
  </si>
  <si>
    <t>Florianopolis</t>
  </si>
  <si>
    <t>Soma de Receita Bruta</t>
  </si>
  <si>
    <t>2022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</si>
  <si>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</si>
  <si>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</si>
  <si>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</si>
  <si>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</si>
  <si>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</si>
  <si>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</si>
  <si>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</si>
  <si>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</si>
  <si>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</si>
  <si>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</si>
  <si>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</si>
  <si>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</si>
  <si>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Row Labels</t>
  </si>
  <si>
    <t>Grand Total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</si>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</sst>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8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NumberForma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>
          <bgColor theme="3"/>
        </patternFill>
      </fill>
    </dxf>
    <dxf>
      <font>
        <color theme="5"/>
        <name val="Inter Tight"/>
        <scheme val="none"/>
      </font>
      <fill>
        <patternFill>
          <bgColor theme="4"/>
        </patternFill>
      </fill>
      <border diagonalUp="1">
        <left/>
        <right/>
        <top/>
        <bottom style="thin">
          <color theme="5"/>
        </bottom>
        <diagonal style="thin">
          <color theme="5"/>
        </diagonal>
      </border>
    </dxf>
    <dxf>
      <font>
        <color theme="9"/>
        <name val="Inter Tight"/>
        <scheme val="none"/>
      </font>
      <fill>
        <patternFill>
          <bgColor theme="4"/>
        </patternFill>
      </fill>
      <border>
        <left/>
        <right/>
        <top/>
        <bottom/>
      </border>
    </dxf>
  </dxfs>
  <tableStyles count="3" defaultTableStyle="TableStyleMedium2" defaultPivotStyle="PivotStyleLight16">
    <tableStyle name="estilo" pivot="0" table="0" count="4" xr9:uid="{59FA7D94-9B7D-4C67-87D9-28B732F80136}">
      <tableStyleElement type="wholeTable" dxfId="2"/>
      <tableStyleElement type="headerRow" dxfId="1"/>
    </tableStyle>
    <tableStyle name="Estilo de Segmentação de Dados 1" pivot="0" table="0" count="0" xr9:uid="{2A8038A9-BAA2-4F80-8C7A-3DDB14C6FD8E}"/>
    <tableStyle name="Estilo de Segmentação de Dados 2" pivot="0" table="0" count="1" xr9:uid="{92BCAD54-FA15-4DF2-BFDE-80FD5CF50A45}">
      <tableStyleElement type="headerRow" dxfId="0"/>
    </tableStyle>
  </tableStyles>
  <colors>
    <mruColors>
      <color rgb="FF222222"/>
      <color rgb="FFFFFFFF"/>
    </mruColors>
  </colors>
  <extLst>
    <ext xmlns:x14="http://schemas.microsoft.com/office/spreadsheetml/2009/9/main" uri="{46F421CA-312F-682f-3DD2-61675219B42D}">
      <x14:dxfs count="2">
        <dxf>
          <font>
            <color theme="5"/>
          </font>
          <fill>
            <patternFill>
              <bgColor theme="4"/>
            </patternFill>
          </fill>
        </dxf>
        <dxf>
          <font>
            <color theme="4"/>
          </font>
          <fill>
            <patternFill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Planilha1!$A$4:$A$9</c:f>
              <c:strCache>
                <c:ptCount val="5"/>
                <c:pt idx="0">
                  <c:v>Americanas</c:v>
                </c:pt>
                <c:pt idx="1">
                  <c:v>Carrefour</c:v>
                </c:pt>
                <c:pt idx="2">
                  <c:v>Fast Shop</c:v>
                </c:pt>
                <c:pt idx="3">
                  <c:v>Kalunga</c:v>
                </c:pt>
                <c:pt idx="4">
                  <c:v>Magazine Luiza</c:v>
                </c:pt>
              </c:strCache>
            </c:strRef>
          </c:cat>
          <c:val>
            <c:numRef>
              <c:f>Planilha1!$B$4:$B$9</c:f>
              <c:numCache>
                <c:formatCode>General</c:formatCode>
                <c:ptCount val="5"/>
                <c:pt idx="0">
                  <c:v>22028732</c:v>
                </c:pt>
                <c:pt idx="1">
                  <c:v>12942258</c:v>
                </c:pt>
                <c:pt idx="2">
                  <c:v>6199402</c:v>
                </c:pt>
                <c:pt idx="3">
                  <c:v>6504532</c:v>
                </c:pt>
                <c:pt idx="4">
                  <c:v>3980698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0-4D62-B74A-3D5789A7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875616"/>
        <c:axId val="946873952"/>
      </c:barChart>
      <c:catAx>
        <c:axId val="94687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873952"/>
        <c:crosses val="autoZero"/>
        <c:auto val="1"/>
        <c:lblAlgn val="ctr"/>
        <c:lblOffset val="100"/>
        <c:noMultiLvlLbl val="0"/>
      </c:catAx>
      <c:valAx>
        <c:axId val="9468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8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80-44D4-8479-2D04B3786E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80-44D4-8479-2D04B3786E90}"/>
              </c:ext>
            </c:extLst>
          </c:dPt>
          <c:cat>
            <c:strRef>
              <c:f>Planilha2!$A$4:$A$6</c:f>
              <c:strCache>
                <c:ptCount val="2"/>
                <c:pt idx="0">
                  <c:v>E-Commerce</c:v>
                </c:pt>
                <c:pt idx="1">
                  <c:v>Loja Fisica</c:v>
                </c:pt>
              </c:strCache>
            </c:strRef>
          </c:cat>
          <c:val>
            <c:numRef>
              <c:f>Planilha2!$B$4:$B$6</c:f>
              <c:numCache>
                <c:formatCode>General</c:formatCode>
                <c:ptCount val="2"/>
                <c:pt idx="0">
                  <c:v>35668772</c:v>
                </c:pt>
                <c:pt idx="1">
                  <c:v>15986850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6-48CC-BA9D-7A2D17E4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[Vendas.xlsx]Planilha3!Tabela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Planilha3!$A$4:$A$26</c:f>
              <c:multiLvlStrCache>
                <c:ptCount val="2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Planilha3!$B$4:$B$26</c:f>
              <c:numCache>
                <c:formatCode>General</c:formatCode>
                <c:ptCount val="20"/>
                <c:pt idx="0">
                  <c:v>1996256</c:v>
                </c:pt>
                <c:pt idx="1">
                  <c:v>2303344</c:v>
                </c:pt>
                <c:pt idx="2">
                  <c:v>2488168</c:v>
                </c:pt>
                <c:pt idx="3">
                  <c:v>1978018</c:v>
                </c:pt>
                <c:pt idx="4">
                  <c:v>2749540</c:v>
                </c:pt>
                <c:pt idx="5">
                  <c:v>1925228</c:v>
                </c:pt>
                <c:pt idx="6">
                  <c:v>2671054</c:v>
                </c:pt>
                <c:pt idx="7">
                  <c:v>2074398</c:v>
                </c:pt>
                <c:pt idx="8">
                  <c:v>2139862</c:v>
                </c:pt>
                <c:pt idx="9">
                  <c:v>2561866</c:v>
                </c:pt>
                <c:pt idx="10">
                  <c:v>2324576</c:v>
                </c:pt>
                <c:pt idx="11">
                  <c:v>2298652</c:v>
                </c:pt>
                <c:pt idx="12">
                  <c:v>3235154</c:v>
                </c:pt>
                <c:pt idx="13">
                  <c:v>2340144</c:v>
                </c:pt>
                <c:pt idx="14">
                  <c:v>3037194</c:v>
                </c:pt>
                <c:pt idx="15">
                  <c:v>2840356</c:v>
                </c:pt>
                <c:pt idx="16">
                  <c:v>2236238</c:v>
                </c:pt>
                <c:pt idx="17">
                  <c:v>3103942</c:v>
                </c:pt>
                <c:pt idx="18">
                  <c:v>2840566</c:v>
                </c:pt>
                <c:pt idx="19">
                  <c:v>4511066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1-4A25-A639-626F4EF5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204208"/>
        <c:axId val="763986864"/>
      </c:lineChart>
      <c:catAx>
        <c:axId val="9452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986864"/>
        <c:crosses val="autoZero"/>
        <c:auto val="1"/>
        <c:lblAlgn val="ctr"/>
        <c:lblOffset val="100"/>
        <c:noMultiLvlLbl val="0"/>
      </c:catAx>
      <c:valAx>
        <c:axId val="7639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2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[Vendas.xlsx]Planilha1!Tabela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42590769903762"/>
          <c:y val="8.4876543209876545E-2"/>
          <c:w val="0.73243520341207347"/>
          <c:h val="0.772074217007459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Planilha1!$A$4:$A$9</c:f>
              <c:strCache>
                <c:ptCount val="5"/>
                <c:pt idx="0">
                  <c:v>Americanas</c:v>
                </c:pt>
                <c:pt idx="1">
                  <c:v>Carrefour</c:v>
                </c:pt>
                <c:pt idx="2">
                  <c:v>Fast Shop</c:v>
                </c:pt>
                <c:pt idx="3">
                  <c:v>Kalunga</c:v>
                </c:pt>
                <c:pt idx="4">
                  <c:v>Magazine Luiza</c:v>
                </c:pt>
              </c:strCache>
            </c:strRef>
          </c:cat>
          <c:val>
            <c:numRef>
              <c:f>Planilha1!$B$4:$B$9</c:f>
              <c:numCache>
                <c:formatCode>General</c:formatCode>
                <c:ptCount val="5"/>
                <c:pt idx="0">
                  <c:v>22028732</c:v>
                </c:pt>
                <c:pt idx="1">
                  <c:v>12942258</c:v>
                </c:pt>
                <c:pt idx="2">
                  <c:v>6199402</c:v>
                </c:pt>
                <c:pt idx="3">
                  <c:v>6504532</c:v>
                </c:pt>
                <c:pt idx="4">
                  <c:v>3980698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3-4490-B124-3F97D9AB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875616"/>
        <c:axId val="946873952"/>
      </c:barChart>
      <c:catAx>
        <c:axId val="94687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873952"/>
        <c:crosses val="autoZero"/>
        <c:auto val="1"/>
        <c:lblAlgn val="ctr"/>
        <c:lblOffset val="100"/>
        <c:noMultiLvlLbl val="0"/>
      </c:catAx>
      <c:valAx>
        <c:axId val="946873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\ &quot;mi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8756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solidFill>
          <a:schemeClr val="accent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[Vendas.xlsx]Planilha3!Tabela dinâmica3</c:name>
    <c:fmtId val="5"/>
  </c:pivotSource>
  <c:chart>
    <c:autoTitleDeleted val="1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sq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54623593473116"/>
          <c:y val="4.331612236994966E-2"/>
          <c:w val="0.79019190706542852"/>
          <c:h val="0.5862070289994239"/>
        </c:manualLayout>
      </c:layout>
      <c:lineChart>
        <c:grouping val="standar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sq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Planilha3!$A$4:$A$26</c:f>
              <c:multiLvlStrCache>
                <c:ptCount val="2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Planilha3!$B$4:$B$26</c:f>
              <c:numCache>
                <c:formatCode>General</c:formatCode>
                <c:ptCount val="20"/>
                <c:pt idx="0">
                  <c:v>1996256</c:v>
                </c:pt>
                <c:pt idx="1">
                  <c:v>2303344</c:v>
                </c:pt>
                <c:pt idx="2">
                  <c:v>2488168</c:v>
                </c:pt>
                <c:pt idx="3">
                  <c:v>1978018</c:v>
                </c:pt>
                <c:pt idx="4">
                  <c:v>2749540</c:v>
                </c:pt>
                <c:pt idx="5">
                  <c:v>1925228</c:v>
                </c:pt>
                <c:pt idx="6">
                  <c:v>2671054</c:v>
                </c:pt>
                <c:pt idx="7">
                  <c:v>2074398</c:v>
                </c:pt>
                <c:pt idx="8">
                  <c:v>2139862</c:v>
                </c:pt>
                <c:pt idx="9">
                  <c:v>2561866</c:v>
                </c:pt>
                <c:pt idx="10">
                  <c:v>2324576</c:v>
                </c:pt>
                <c:pt idx="11">
                  <c:v>2298652</c:v>
                </c:pt>
                <c:pt idx="12">
                  <c:v>3235154</c:v>
                </c:pt>
                <c:pt idx="13">
                  <c:v>2340144</c:v>
                </c:pt>
                <c:pt idx="14">
                  <c:v>3037194</c:v>
                </c:pt>
                <c:pt idx="15">
                  <c:v>2840356</c:v>
                </c:pt>
                <c:pt idx="16">
                  <c:v>2236238</c:v>
                </c:pt>
                <c:pt idx="17">
                  <c:v>3103942</c:v>
                </c:pt>
                <c:pt idx="18">
                  <c:v>2840566</c:v>
                </c:pt>
                <c:pt idx="19">
                  <c:v>4511066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F-4ECC-9114-913698F4A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45204208"/>
        <c:axId val="763986864"/>
      </c:lineChart>
      <c:catAx>
        <c:axId val="9452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3986864"/>
        <c:crosses val="autoZero"/>
        <c:auto val="1"/>
        <c:lblAlgn val="ctr"/>
        <c:lblOffset val="100"/>
        <c:noMultiLvlLbl val="0"/>
      </c:catAx>
      <c:valAx>
        <c:axId val="763986864"/>
        <c:scaling>
          <c:orientation val="minMax"/>
        </c:scaling>
        <c:delete val="0"/>
        <c:axPos val="l"/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2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[Vendas.xlsx]Planilha2!Tabela dinâmica2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A-4F8F-BE64-7448C9F2E0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A-4F8F-BE64-7448C9F2E06F}"/>
              </c:ext>
            </c:extLst>
          </c:dPt>
          <c:cat>
            <c:strRef>
              <c:f>Planilha2!$A$4:$A$6</c:f>
              <c:strCache>
                <c:ptCount val="2"/>
                <c:pt idx="0">
                  <c:v>E-Commerce</c:v>
                </c:pt>
                <c:pt idx="1">
                  <c:v>Loja Fisica</c:v>
                </c:pt>
              </c:strCache>
            </c:strRef>
          </c:cat>
          <c:val>
            <c:numRef>
              <c:f>Planilha2!$B$4:$B$6</c:f>
              <c:numCache>
                <c:formatCode>General</c:formatCode>
                <c:ptCount val="2"/>
                <c:pt idx="0">
                  <c:v>35668772</c:v>
                </c:pt>
                <c:pt idx="1">
                  <c:v>15986850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A-4F8F-BE64-7448C9F2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24989639452965"/>
          <c:y val="0.29250573501146998"/>
          <c:w val="0.34979037465449564"/>
          <c:h val="0.34036673073346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E5E3AC12-8FD0-4421-9568-67DDF7E5256C}">
          <cx:dataId val="0"/>
          <cx:layoutPr>
            <cx:geography cultureLanguage="pt-BR" cultureRegion="BR" attribution="Da plataforma Bing">
              <cx:geoCache provider="{E9337A44-BEBE-4D9F-B70C-5C5E7DAFC167}">
                <cx:binary>1H3ZctxIsuWvyPQ8YCEQK9q626wCmclFpESR1FYvMIpiYd93/M21ee63+YP6sTngosoEU5niXF2z
IavKykgQ6eHu4dtxj+A/b/p/3MS31+WrPonT6h83/b9e+3Wd/+O336ob/za5rg6S4KbMquzP+uAm
S37L/vwzuLn97Vt53QWp95tlEvbbjX9d1rf963//E5/m3Wan2c11HWTp++a2HC5uqyauqx3Ptj56
df0tCdJFUNVlcFOTf71eVnlQBnX26vI6rbPXr27TOqiHqyG//dfrjd99/eq3+Sc+of4qxgLr5hve
NSzzgJpCSpMS++5LvX4VZ6n3+JzdPbcsJdgj1bfXCd7Eiv76z88t6W5B19++lbdVBc7u/r/lAzb4
wPPL169usiatJyl6EOi/Xuvyugri16+CKnPunzjZxIW+uGP7t00F/Pufsx9AELOfrOloLrV9j56o
6Peb8vZRRL9AMfaBLRVXJpPm/ZfcVIyQB4oQRYXF7p/zR+L3+tm3nO1KuX9rponfnRemifjay66r
R3n8EmUIYZnUluJBGTMrofxAUk6EqazvVnRvog/K2L+iH+jj8cW5Sk5flkr0tR9c/0KFEAvmYdkm
dLJpFlQdcJNYUJW81wSer2ti70K26+HhtZkW9O8vSwu/J9f5X//1KJD/vl2YByYVzHwQ9LbwwcmB
yWAUpsXvLYc8Un8wjL0r2q6PR05mCvn9/GUp5Py6vE5/pUYMix8wiqBhm+z7/t+I5/aBpRgnhIvv
z9ft4ydWtF0j31+cqeQcsflFhfHkeszSXxo96AGxrCkwkIfoYW36LAE7IkxYRNL7X8DzdZ1gs+9d
0nal/P3mTCu/n70srdynwsh/V7ffbstr5ID3Avrv+zCDIHbbFiEmQ4a7YSrIsBBGuKm2+67nrGm7
ep5+wkxNi9XLUhOcwC/1ZgTOzKZIuqwHy0H42FCROmBIypSy1I+82e71bNfLAxszZZy/sGjvoLDd
zf0za0V6IBWd6sQHezBn2phyL6Vsk/CZA9u/ku16eHxvpghn+bKs4jALfmk8IeJA2CaVJn8oR2bx
hCHGc0WVCWXcfaFaWY8nWM9f/7WzPNqujsf3Zuo4fPey1HE2JV3+X//7l8IoB5ywKeN68FNz02AM
MAtwFmU9pGWo5tdV8lNr2q6VtVdnijl7YQ7rIsheHUI3325ffQPS1fzKKE+nWsXmlj2r3FGgWETY
FA+35l7PWtN2BW35iJmiLl4Y1HV2jUzsELho9SttCImYIMwmthCbUZ6LA9OmFiUPEOWkw03j+anl
bNfOBi8zvZxdvTTP9l0Qv96CgBSjbmQoLLfnYpxBfQI6QuC5+0J28AMt/cTi9irr+2fMdfbCbGnN
OyyyV28z9BIe5fYLiht+oExuo0/xaDozFBnApUVMzkx0ALYpbW11335iddu1tvVDZmq7ePvCTC0A
RvDqELVosDOTemaKTQD7E/RagAd818dGwUMPbAroBsD//XP6uFnu8bSzn1zWdkVtvj3T0Nnhy9LQ
BEgFX68f5fMLjEkeEEBryn6U/TzJo+xACWA4Nn8wpplyphX99Z/dS9qumL/fnCnlXL8wpdyW6XXy
tbn5lYmDOgBEgyQOoOdWo4FebOBrFL90Xw/Nku/zn1rUDzSz9u5cNy+sTD0PrpvgF5oLP0BkIfJv
tczLVAvBidhM8b+h6vWEYVrPX//ZtaAfqOThvbk6jl+WqUxRE5XQyXV6G5S/0lws9M4ADZhok92b
w6yFxoBX2/BjSBu2xpifX9h2/czfn+np4uSF6SlLv2XpL+1uqgMpyITd/ABoE8gCTPyGsh8AoFmq
fYEl/fV/9qzpB8r5+9W5Xt69NL0g/ie/MP7DXVlswm8eO8szKAFtHMElQyvhoc/zRCt7F/QjnTy8
ONfIxcvSyDS7dP3Kua6vS6Spuxz7M7NmSx5w21bImvG/u69NAIEBmGZEWSbfnjX//MK2K2j+/kxP
l84L0xOw0Vfn1038S6MOPeCU2sKeIs/0BevYqGwAaltKCfU4TjADeS5/alE/0M/au3PdvLCJgcvb
0gvyXwkREBPZMUACW840QuUBfjyVO3NV7F/DD/Tw+OJcCS8sU77CiCcGMNNfWvmbGMwwkXWtDS5t
2IdCB4HTuwbbo/2sZ8s/tabtall7daaYq//PY/4PBkvu5XJf8W/8ynOnY2Eb9O7LnNUunB7cZ8eP
E4F4vq6Nx0nVH69kuyoe39tY9f/04OuPh2K/jw4vELSXdzPHa3Oxu5/eMYh56NmrD2LaCsfcS+v4
279eI4OC0/k+yjx9xoZ8f3+ci5y/cntd1RhrBq6JCSeLv37V3d7/QB1YVE4oJwBRAYANPYYUYKuP
X1aYpKUohhiG1Ng0SwBHWGXN3TPsAGR8Aq2jKa1TFL2HR8bOs3jwsvS7FB6+f5U2yXkWpHUFNjBS
kt//2sSVYDbGGSg1pc1txigTJp7fXF9gmHz67f+VuHakCrePdf65+bO79p1gqY6D4/hTt5Inwef8
0IWr/C6WLRTB8U6C0/M1grVvJHUUg2BLizdtUOa6isRRaUcWkpZnEMJ4LHrSHAFDSMQSQYCxrBNq
TL+h/RgkOhbVKpXyD7uuz1npHe0mQyfLW+cIhKBEwSwTnQiiiJwRKj2DRq7nZVp2nPvnhtm0w1JU
5XiRGEOV6sjyw/E0VwmJHVr1tbEomy495qQNxWFDUsocFQRjcVyFVRa9a1I+UIeObXhIeE2dIB6T
lWe2g5ONg+X4Qf8BL3EdCj7SqybwmbZFNizihpRH0ViEF9ytMcof+f0hgA66qvyg5k5TBXLRp6y/
cLtKrPIs64/sohDNIjTMqlyRwU6P2jSuju2yoR8Jb6sFq+3+IpQ+cXVRWz5dIGbzj0kuybuk48GC
scw99eoxiK/avvfeqKoXn0nhpp2mqs8vTYPnb9qyYsdl1kaaqD70l5ic8dqT0mXjn9wsZbxoTekd
xX3R5LqkgzqxAtJee01iVws37OxWp7GS9iI0+/TIrDL/mxEl/cdSkuGrXRLjkFsqya9EmFinbte2
tW5bI4t1FQzqyvUKfiujKDwrGpMu+iBIbuyx9XOnImn8RcncdSq/osdmKssjVieRbgpT+VqVqln0
tBFvQz+1lqVoVK55lHtMV25nJbqLrf7IGqEqS5DqpA+L4rgJVL1IQs9/46dcXFGzqy/iXCaHaWSA
z7Hqnci3ui+uNMNIGx4ZFipP41MvK9x3RW+Xb728TxMdRFk/6MSIRlMbDVFn7dh3twYpfc+hwZCn
y3Jk1algcXvGvXJYjGiNXoY0si8NyLTUiU3zL3ndVKsopV2sC8VsnSeu6Wu3LrwTzvL8uKFmfYQd
KpgeyoytgpEGiyEzWkeygazaAImzDq2mPWu5m73NLGF3q9Ia7IU1tNlRr6RwhqgfnHbIG6dUSVFo
y4/ku9Ar6Inyi+BzNWbsLbO7+Es9DDVZBdbQGMu0LQqpc1ZWqziIrqyWFO9cn6hLQQbua9+i8VGd
duScJ8l4CtdFPik39lvNeDBcRl3PDF3lBT3uk8FdVUy0CzsK7C9V1PbCKfJxvMz9PP3AWMxbrSqZ
vIkHRd5nddumjgg5SZwyDKMTnnT9R96LcNmOoWvpIq3SkyRJg3rpZ4N4E/rYpW8SSSvNA2F/bOs0
GTU1aPBRErdbsL5Iv2R5aB/WeeieDBkdbxjL6W3vllHhVJblL6qxJXpUZbZkXftn5WbxFzO1vGU1
2nwhvMjUHoLAdRKmha1dRoJzT2bde2n0qYdNRrNFkgV2oDvFeXPEeZ9epK1rvwmNnh/1Fhl6Tews
8rTopRFov+ziM3hG97ziPivfjWaee5rmkfgzki5fkLzLI62KMnzvuaHb6dYwRKltFbKvfZCQ0yap
cI4o9vOPObV76RCSEMMJAxpc102vFl7Xl8dGzLrPZUvbT61ZuDdh1amV8oT/ORlG/zwifSq1n4gk
0WWZ52+GQviDttqgHh2v7+svvEn74E1vtPBbicJHai8aLKyrTbzeSYRRt1r6Kh1PVNr21YnlW+6g
e48ZnyLhedXCdnuotoqbLF9MdMxFqkb1JswA7jpGLuu3oZXCTiROQ32wStKbOo548TXwRfcNWW+2
UDRkF6HZRZd2k1WtjuLMC49dg2SnppGMn8xsVG+jitSt4zWpGjRjbsIcJgp5LlkQE0eYfZjq3vTZ
ZUWK8JT69dAchdHAu4VRCGM5cs4XNnOvWTYu+sg2rpBliEXNh+Stl6T1yejDNfZDZ5aO4BW7isfU
VkAjd4XBWYCfohOVTHIcTgCyLeT0fC3eNlnLB7cdY+0N2agRRv4o+wbI9LNp8ClFsoWSGPbepFG4
OfG7AjSk7zq1b2k5Hu6mMH3CWppyz8UaBeRi61wUcdb0FQMFI/3ShtYp7VPdsNoxk1R7vtqTOmyV
2Ro14NHr1AaLt5Y/UavpqSw+EfFpNzfTandww2dJV5sVquUePl/0bqyZ533K/HZJxvZT2daHPfW4
HtJyD9E9THHklOtMIZ6LkZaTkmQTaEM074oq2LMRZsndXE3T2OU6Dd8PvSE2QYPTcMXyU16Uizos
96hnHxW6SaV2kzLzB1Ax6+qMwJ1FdrKIsve7lbSPysxwVDdUhRuAykjOS3pM/bMoxhD7Lrsh+zbC
LBn2bTaapjHE2j+1Tsxl8T7wnCzSvQ4cw2mdbkEd9dXvtfrqLeI9Uty3H1B/rOvKzcysTVrQZvm4
jCKl/ZTq3fztE+Fk1Wu+x2IdDfMYImSy1Z1/mTdUR2a4hwqZVrrLnGbOIY+YmYwMnHSOOgwqXR8T
XTi2p5luFnGlxap0whNvsc9N3JUQuwjP/ESY07IvR/BXndSL8LxFBvHW/9y9LRzvhF2Fg1aX6VtX
aTYuOGC/XVtnj2jndVsZG7XlTaSDqhXfusbzjm2CbEonnt3s2SnbaUmkezYRU826qca2b6QRS9Ai
pNdl1y56nmpBAdU8myOBuldgYtsibGYL1LUymVUMwvTft/1pFoWOy/axsnWrrBGZb/pi9BtBKRxU
G9Zv+6E8rMPsiFBWHZOK7Am9W+UmEHunw8roPM/8lFcb7TTpGetkbN8E4WGO/IFItmf7b/Uha1Rm
fqoTsVV5PeRGvES3/thqs1Has0rNgnRp2sFZGQ2Hu3VlTcHiyc5fIzpTVtp2GTMaEDUPM+Xkx+Op
vYpXXq/DVffBWBaL/Nq7CpVDHFeXTrDwu2MDJ0h37ReyT7wzXfpwz3VRYg3tyj/v/rRvsgt6FC6s
c3UZvoXZD1flYXO0h+g+xme2UJR2FpftJG07tI/9pjZzp69VvOR5zjUZi/ysSy2xzIXpHQMzMJza
MoNjZfbtnqVsYx9YuORcMSqUmKmgMJvQ9hN4vbBJl8pNnCZND+My2LO9tlnMOpmZlCXxzUJQ4DVm
12iK+r2NPV24H+Le3ONmtrrTdVIz2aakJb2bgaN6gWIvPq90tIwjh7xJHHs5fLb5KjsPl/YiKrV1
sVuv+4Q5CyG0Uy7PCpAO8hJkCV3lZct1lcbL3YS2Rd11Hmchg6mANI0FcWZK/DEY1jlR8R5HuoeE
nGWXksSya6MpHNryU9B1x34ffrjj4gF3Pb+39Hsc8SbLhzLw/Ic7I75/++93+W16WZe3t/XZdX53
j8Hfzza/xQc9fPIEm2588wTCfcQyZyDt/bUVP3i4geBuANWPGPiEdVJrTVNP8NtHnPtv+Hb6/Qfw
1sL5lalNCDyRwI0LiUcPMK7E5APG7yzG0a4SEu3E7zAuJllxiQX6J4oAogA4CP//iOJSHF0CgItP
siUVdEJ4H5nbkD7g6ofv11HcTRvlgkynAi10YySfAs00jr6eZ5W1qgOJ0KYboC6fVE/KxVj0/KSx
C7ZUYxXu2cQza6FTgJb4x5IEUIJ1h4iu5XWNZWVpmA6+7gDoWdq2KpHpATCs47VRtFjTwxbmpsWv
hRpA0pi/Rw2LKMqA8029v3XmUoOmpEsAA455Gpw1ric/2n3tn4moHs5LZoSHcVSxc8VKe49DmrF5
R1liKAnYPEXtrKD1dcr/rRyLzALLRExORwqmnTJRmzmGvBxKVXrI9YfCTsFt0wWELoK49dVZnvV+
8Fa04wfPjn3NRPXRjuoQpZzbdmwRxUaqjndLfeZEmCAWBucxviCwsQihM1+clyKSdmO0mhiCHIdA
fk7tIJNXz6ZCMcOiAJubEoxPGljbSDxqjMjL/E4zI3cXQy2rsxatiYvdVMikqI0tNA0vw8owLItW
AEbLN8lUA61Ik8SdLoauOVXCk7VWmVstilHwC8vNUl3Eql3SyixWqs/IUqomfRukuXJGFWR7ZPtk
XxHYDYf1AHXFwugk+zWuvc7t0JhwW916SaHjJmmdtmViWai+W+5mfdMzCKhREoyZcngmuAlJZylo
JBLFCwHYN5CGu6jKzNaUFPlRja/DtAnzN7vpbWFtGkZCF+RuyN+edvk6a7ziURJ5HcC+YfzDdl15
HNpGtTDddp8U79LnDa1yazpxiF4YZjimI7ebtJTR1GWKHFt3I69Wll0Oy270xaHPTG+VIDdaitZz
z4usr3SoGrEwGlwypNOucY+arEwdW1Tpajf/ZAqu64uCrJHsIxvD6I+0YNSbiwpUY452AYEb1HoP
FP9LmdVkkUv/NDPGZVjVEtWAu2xJcASgbA+eMHeVII4GjGKYPDYFZ3Ku7cKq/QS+Qo+CkpXrRle9
n9wYiX9cuSmQmAgucozVnlL0ieu6I6umTiLDxsYlQZs8/w/mxDOvhT03DcRTxhmlCjfkzKRfjEYX
9ZYd6TZN8neFSbv3TTTY+3CNuZbv6KAWJvgP58DIXMujF4XxMKjKMYc2X9RMoaHFzfhQ5axZNVnn
Xw9thfRxRDeKCRQH/Wi+373TJlbWNhqWgJYtxjEF8FYB9znL8nLbzJowblonFVw5bdYZiyQy/OVQ
W/GbgZTlwgcs/t7waHWB3p+xh/zkMneRnxlf5BF7yAuA42kRGmi5hVRJ3Yqs/IKeT/qNizoVx51h
J4PezffMw0x8C5NZmAGiDCe/5ulAHpbKHmK3cVgdBE5IrfIoka18ixZ7+XxSkgDPJhKDYEiuZplH
0ZsVpi3aRNdZWJ6Y+dTP4GkJGL1jbr4n2Zh56okvCT+GTG7KCVEZbhpRPRRhELR3xDxAgLTELQS6
zi0zX4TocFwkglF/D80tSgQ1ZK82ZwJp48xwzZhlPHNJolVU2WdlGZyEYZfeBK2MzopkYH9ENi+9
PVKdu4s7TuEaQZFbMFY+C39FwGC7KkcLtUyELpsi1kiIvJOaeosqDVeJgT5WJh03T/uVYv1wRExP
HO3eRtvEvb6IGeuhR8YI4bJzODrM7wKTxMuk8QonoNJ3TLQmnxfzOXIpxARkkhZHPGbzNowX9ckY
ZzV6u3nRH3UZGReNGEsdKRHsiQJzPPSOFkA0gWrF4hLecHMrkbhTUTaYibbt0sg1cc1yOfi57SO3
NMwzj48Skcjm535vdlyLIqjDZWS71tI3hvAbUH5qnEhZs4+4/K54Uw4WfYcCI9gHxj0xZchkfZ2T
jtaSBZd2naAGw4RGHlhOg11+GzJiH/m5W+4Bi56omyIRwo6DVJBpW/bMXdWBGRQFR7sOPt34lER5
fBXYXFWA/8r6D9aitlvt3mBPQtFEESUjJiyAz9zVhevMNRaNSmois4TW/XeoLtlFGZbWh91UtohQ
WvBRjE9VEsrQTREWSeXjHp8cTbDM8lY06PJlUTN/IeI43MPQE2cBhtZJzbRVdyTEtEWKeZaxvKx7
Q2g/MhOnKFN3WXTlDS8a93I3d7N8ZtrIGyRneXvOEqgsKnpHlb24HbM4WtSjpKcMLXGqu3Acjo3e
JE7rFvu6I0/C60T67qoX5DUCufqmYH2Xq7g3ZI/xG66MYEms3nDRpU3t7Fsscgozyg03XQw8a/uj
YegNf5H4eVbs8ZbbtpEFFQIiUAgMYhaDohTXLXpB3ztF7RmRDoLOuiTMKA+fLWll4TIClKCA3p+k
cLFdi8K1MKyElLbRfteieRK2J1S6p740rUWWJZ/qCJHi+WRxzwFDsSkZspnZnsIGyJpERpmuRSkd
WVjpCjZjLKmKb2NluheYjDGWmQ9H+XzCDPNziOvTgbA7fHvN9RQqiI24g900LrEbbWMIJFgUrG4z
HRdV/0fvN1xg5sLNP3WSknQP+S22pBju5wCugJOzOCy4ubuKbEhIJljvlGUWr/zaOMvGt0EGc+rK
jsEpxcOeeLdlPytkTZgGwD4iKFI2KYYRj+woKlIMZtn1kgcxcyrhloe0STonrRpzWfVJeGSWQjkx
N+KL58obN7YiMafMwggCsvNN8m0uKjfwgxTjR+4g0ASMzaNx6OJVgBGWQzMwLU1qK1oYkod74NB5
nwCbCLSRVk21NscVpTNTFmWQwd/7KYDy0SoWjSdyBoC5GbpFGPMRID4mTGrPrAanyz33U4+W5Vnr
NxjaiFK7uUCO2Ye6YMNw0jRJ8t51kfjuycSe+nHcx2ZCM9NEKIQ0W2PZRoKEFZxravvNcVR2zdK1
O/d90iTenvTgqUdBxofRUmFS4IWYCtlUhfAzQgJuIP2SjXhjIW5c5HVr7NlvT3c4YKPJqhXBdYs4
prRJpbIJz/JxcigykY7ye7YKUxeglqaYpsk+1I3X5w5y3Ezu4W/ayRuVCXAeELY5TthwVMEz/lJr
ZGlDwV8UDxbThFPvrVv4wSVVY79UtRDo6OvM9fY2xbbxvEZ5PtaR2nkWhCkoY9LpaBQFc0QbnkbU
uvIpGhoybkOntUNT+6Z/VLXZN1c1n60kP4tT4KexIl/zqsStz9bH3B5TbNHQgMMfasduTL6kmSu1
ldiDA/yh0u1IyGIwhOUMQ/su8fe21yYN7ZDjfF4k7JO6avIG8d5oTSexaHnGmd+cx2ExLqrE+Aws
2lva1UB0OprGoiGVWAwqtFZpobovu/3HVtGiosd+shGWzZl9KDNMVZvDhjGS2ZfLOPbR6m68fCh0
yPBME5Eltm6rId8XGreYJuWAn03TBlQpp0Mp64mcLeMCRlJm2uvyEaNwHa2j9nPqI55Zi0aZZbKH
1zlcOTksXKkAd40yYZoPnzlLzFL10aiswelHog45pmqczu+D47RIiJOVDTm0DeG/QX/ZWJhjZL4L
geldta1gZ23IxXK36Lf5C3R6GZ968hYKxU3+Cx9rKdM+09yOebrMfbPpj11WdWIP31sJ4UI3QIfA
whWf6Tgec2mmVZbpMmjM+jwLaVw5LRlM83A3R/NG452AATcLE6S4suSMJclMVDN+MDq+lBXVchCB
q4VnhJamDKWag5nHsnKAF6IS7fxSxE6Hub7Q8a1oGDV3rSFAkZjQ6E2cWco79I0m+oyB83w4NWRh
YHKhEPtQ7C1+DecJFbYibrwDtDXbh95I65bLNMesJi4nWgx53CeHXuLW7F1RBypfIvqP2TmXxYDR
F+p6nO/JWrZYAnImIGwKExS4QHR6vpY0xWHX95j3xMT+iCEeq2rSTxWOD5xijKl5Ho48aQgA+XQw
D0kaDkrOSLUujesgnpgtc3VD8r7RgtXZh7we9jWzpniw4eeQAqKBPqUH21LfjEkjTcq41i4GqBdD
mjTHARvtUPNOCSdl1njUmUP1zqWje5anRrvavRtnUhVoBQCxlRYaFAj/uKtoU6oJSceyM70vfpGG
7QrpkLrApUc8Oaly0T6vDBZI/ABZ4pQC8iBcTjEHiEeU2L3EHta5IZLivLD5QA477Cx2Nhhe6N2Q
IAnEntxm5rvvieJAi4BPkxghmux+bdsAXOPSc2NMQwV+vJyuPfucYQznUHEf/XbuVhhjbsU+G5+F
rzuqOF/L0ImY+mn2TKy8ZL5tR+mgpREtUsu/5U104lblhyIgJ0HYnAVF+KkFGKNN2S4j4qdAFMti
zzKeKBcCR/SAzKkEQj4fAXKjEWNNboFVNINyDKvgSzbkxhIXwI579tHMfYJhAD5y2kQ4jKKQAm2K
OQ/MSDQjhs56oM7v7LxO3ox90z2bIQF/iStoUbqgkpj3BQEkAjFhfacRjJhmWV9e5YFUOlW0f148
mBgCKQU/QNFsRrN8k6FwDMYefm3QqUyItWR2PuZLDMsO9p6M8YmSBJo12CWIO5ijeVIM4kLXuu+5
GzgWjndUSym61HVkWLSBdtMhaI93G/w8vuNSsgm4ZjAHXEyKKxhnjI1xGudZw4FeI53A4AGiReHq
tO4+ZAWS03S8GIfQ1zIc3vuCryJM4Ggh+j93L2Oisub3prPNWAO4NnEzN2C4yWzXzTLPUivoK9QB
qiJfvDAmR5COurSy1v/qmm28J3rM9yfqG9x2IzHuMFWhdPrzHev0miyqW6wCaHo38FVauu6xnbnt
591czXU53eyOm5MRPZCvCSDqm1Rk0BatJ3iix6xBstT00aop+shx+yZ+XomDEDyRwg6VmADBRXRz
D2MFRlQ2NgTIRhI4zHCDLxjIighmMNtcabvKhO+M8HfVHlHO+093pBnMAt0+iTN89pMMMUvyocHs
e6Ps8ktrtmxhYdgQR6mQHLtlSnSfkurYcAGjy6H/EEZBt2e4cV5W368ByRpwDACd6EFtStoakKwR
zwX7htF+MM04PxJIjQ8lSdThyMvOsa3QW1hlXx+nvGMYaxaDh35RLBy3YwI9q9ZFox3NWtrV9nL3
Ptiy2zCTQyzkSwKp3lw5OayvbZIo1Ug18ZdxcNTubW5TuSe0bdttmO+kcLq47AFXPm3KICjsQpDW
A6pit9TpEkKPO5QLy7Ju3dVuhp54jWm7wVlMBxrR+LKsGS3Lq/oo8WmiMTRAuGYVy1aQPDwxqSzN
CjkuK1kaOkmMKj0ajNFMP/chAEnOsnrVtlWyD7TYuqRpLJjgDCuFwc1CTj1SGXmDQMFrh+O7pmTF
xyFO5apNUrqok9Z8EzB/WJklDz+NcsjORvOst9DuQUfimXFpkg5kgxkSOHAg7rOlyBL7DLhGqg3T
jPgCgZaN2h2Csl6oocrG/wfFr5Obso8159koFVF3gOJxQsszdZB5/nFc93aHYQQaL3arfvLEG54a
E0GYF8Hf3oGwBdqem8TSHFi1MmDtFoCsj4Hs3QW6q6UmSRNe0UA0iU6GQn3YTXWbk0HBcQ/iTH8p
YO5KC8tuCGSHA2ptHC1lG5sBDhHy8Dr3JWZ2uiQ0Y4enwO20YjK+RoPLv6riSuzbaFsEwPCHh2wL
0CGuhpwjeEmR2wazU5SgqkuFTnAQ7etoVyR0wszIvyZu7l/WXYQgulsET80b4+h3YcTC0aYnTbva
S9FczxnMO+zoIk+Jv+SZnx+mnZXuSQomYW7qGKQsIH8wJoaT39NS1jZUlBs2Tt5BxzkOGS5yH327
KaELdB2M5dsSnfQTbH2x9EdGD4PEfGZbfaonkZ1OnbHJiMQccxC5OwKsoqPTYYTq0MDswJcgNQAN
e9mQ7xHrrJKdaCHjwPkqSNXEcOQsekVjV5c4hZii8Jbpn1bNcie1I/9jmGWpExOeOgExyyOehnyP
JT2NCgSDOXBVHN1ATudYRkS5L1oFLxGGuc9XcemG3opQjCw8n0V0ezGOyYGZwDXNkqsGf6es6034
B0O6yI7tEFMpTjJa1h/EHfo/LN9O/wwUKd4XFocp7d62T80FXNpImzG4hyGzueG6Khz6OgGYzMyC
fK79XH7sSJLXy3ooZa77WBmlUyYuer+7CW/ZxCAMX4FODkbt5pu4bltZ+lCixjwhXSZhFK0i5GNH
0RChv1B0yaFh+LluqcDBhKQZcQXrrhMBW/bVtKmQkUwQOjb0pg21XmgF1YAmb6CY/zHOvf5oDGV8
1Bo4d1oZXXiViz48Trohu3g+ZdzVgDYDoCsLRfwm5UTQyLME4ElacLEaszCpMeDNY4yh1XnsZKYX
Lr0mSFaVWVztJr1N2WitAKG7+/fuiNn/5ey7liPHtS2/CBH0JF5p0ktKefOCKFVJIECQMPT8+lnq
eTm3zsTtiHnrKmWJnSS4sfdy+I/CoedO+XbFpQfTLJdg0Gu1gKq9b0K9FiGhXjFki1f97xf9f93p
GK8RzEBIsfyvOz0b60RiQJ9J1o/V5DKxn6eUAjLpm3Nnebyznogf4NE1/7Yr/WzkfxXKGIMhAh1+
BMH/BULVahjCBocn5vPqhUWjB/bRTXX9IGckIjRT1cPV/NpLmBRcS2mQGw9sj7/wf2kA/g7O+Cli
eLshrwCshqKd/NVwzFpKK5A8kJN6HvItJP4hYMNnFgvIsJmfVb5aPpwIziya96aPIONppDuocBFF
HcPQjYr//1HdfhTlPpz4/n+3Yy7rZpjbMWGhB5rqAgqiJK5SCcnwv2xW/11Gg5/gbXx1tL7gkv5q
Rbtw0wT+aSx3w9pfNaSnSRmrRvb/8oX+e5nhOlAFQ9gAqV349z12YsJP/3mhNx1cnG6unAXsilUx
5y0c9x9UmfguM1Yf/vf1/fMF/uci+wd+DH/QG5i//mmN/uOl6smm/dnUQeEzuezMqkXZx0NbZEuz
lFM6qn/B5f5qNOAQgATrJ0wJhRP3Nf1r9183Wcd1uLo8EWl4OxISldHqRZXky/Avc8Rf9eLvS/2N
i5lAzqCO2h6MSTte4pglH4rpqCCs9/dtlsL9IuTwLw8Seu5/tJf/cU//ujC6uP9ZI6lzg6nRpFVm
SO9EnwZ2BMgiI5A3ehmhmtpBizah3cwWnnpzQXo9Ybh2I1kx5EyOQy1eIHVDZ/t0lCEc+46lIJS7
1Oopp82ctW/ryPsGwz6Q/ygFVqRr0SJ3A/vPgPatJ24oZu285RpAbBY/eyr2YTDq1mVKsEkPBtKo
ImO817SEBAFPpRi3UJu6iPsRnECBUqhNWEyu6+wP+xZ1Yb0fZ8eCa5dE/ZRDljnrnUnmntl83bIG
oRV89pZdHfGlIsLIo4TU4byaoAbRkRB56uwWnmw8JJfO47SIAhXnMWQRD7EKxhH6k8jvi2bcvGpp
6faAWANRMGfFBQh/V6p5prfOUbvbusArjA+YMbMdcAcQsCenbPiQzV5/UWIcqwAb7x5pbuibjWZH
O3ntrk6WqWAb/GMwErpTZIL1sLQpOfbAcioBMOFCBr7sBj90eSBpfI4xWMPuQebkC6e/NTsNlPMO
7FF74mOY4I71uvKX2n/vQ0/eABXK3pdlbm62dFl2wOHJ8wZAby409OdzCY2leSATEU+LTf0P2Q2q
9IBjVgSeBwCM/chz5Uav3DJvvmkh3a+yPm4f5ykRn0RpoA6LWJ5q8ARIMKHg59JZFTJWMhfT4D0L
trky8YnaCoR8dFBYtFr/SkOkoKx8LkR//tHyIo5knoYhX9dm+oXElKHOqc+2Pe2GEJZXrIDJntw6
5o0es49wHSGkTz0LVzYGt9I5ovdbmLkb3lPvOPlRc9e2xr7ES7bkzDhxgXzAz40YhtsRWkOX14Pf
fhPjyZek5rzBNfrhLBUxa5kQ6BATki2lR5IhV8A987BR7UWpVBexBIYc+0vwAbeCuUnY6Ha0Yenj
qiChMbXv7+EGfW0XJnI0avWJNq6bqrStMatpEh/qbYveN5+PVZZ2QZ4x6jAup3U5Lkt7Q9zmF1BG
YpGFbqp3JOZZFczZsBYS2OteD/H9MHS08uSQlLqrh8MMPO9EKZyfdVxtpud93mfbzKsl7RYEDyEO
5LXrhuR3u0gQaZvHKtFlacmsP0OCiLgfQPDW7tolGNDG+PVk9hDh+A9snWCHWZqrH0kQruN36zfP
IA2Q1iJ+b4oerO4PclTnTppnoyyOPyZ/0JUiAQRwwIFuLaiFugM0ty5tvgT2R5Vvn0g8POsUCmKx
bHPVJ6s7JTYMbqLB5KRHNoLzFccbT19I3eEhZM1RR/ONJOGjV5u5Ck1qq4X6S7FaL7pK1t4pJZbC
9G0FsdAPDNQDf8PVvC0uSeTe9CieExG8TWCYcwv1eEEGAmiM9cdGTReIzF2um+0Dte45Gts65z5f
YahKwDXWTXi06OcGD6aCIOjuaSK/tra7E5ngO6GZRpfX8hxIDzJK6rY+aLrxYrYeliQUVF3c7QOS
hDtggH2xduITklpT1FDEIDmjliUIL7iNLAKW1hZaK0aiV+ZHJai+5rRtcsibMZ4vZpquWNE3fRjg
gi7gBQMdWYbLsOF19U/DhkykDVUrjNuHofb3Ge53bgEEo2hAI0/iNtqxOeHVlGxBLmYJMKFdHaJc
xgQTZqgCfGNak9xmcJk3WdfkyiMeuCH/T1MjnqC3WZevfrcbeVPvuInElSVZXcqsh0yiYzFaKiXN
HufiYshpQ+ZKP+zcrb+Gy7WVFu0poJLtukyc3lnSTDIHiiPLNPtaSX2mLb1bfHYHt94bygjWNqjj
HOmgDzPPDlkKCZqy8w3Y4GsPOrGwMNPsh8UkBTrVPXwA+Sijw8qiKvCaO07Dk4lZyVhf0bHPxxps
CZ8TjEboR7HNaygLu/l3bbex2PpmD+Htk+TyfUyW0xbVUOXGzSVds72ENg+zw3Zx2/Icuv7GBOYe
5gNdCg+/TmGUswvJiqRVSDkKz7ZH0hS0awJewGoh/G6SYt9w9rVYVoPeziTEG5rnYCcqOq3X1g1p
Ca5AFJo0u7lF+zoFrSumxNvyegqqTpMbu8Vv7dx+qA0vU69yp+29NroYTDcWpAmxlDDxqAEmXacP
nYxypbzST9GFm3p5hiUFT5NbmbfJ9sVNostI0moy3tfksWLKBl1AlFUweAj4uF7iqQ1ubJ08+kK9
6WSbS53ALrVQ8dC3cP/OVuxoKA7KNQdU+5z59SE2/YmsIQIQKNZy5mE5Arj+lXbispIQUxAag3zz
6t9evVVBOuHrAkTavHCvFzJWzdjcUhPdjGMvxzxee3/de7GQtExGwmSeDKG583qqf6tR8D88oe05
mFxQkjp4dW4DYbQ5l3f4RIG1dxn6rEIO2WkzDWZPsUwfKlpd1cx1Dx503YkYb5dr9g4LRPLsYYBe
6zBuxpWczP3OjYksKXEjxsge9mefny3qGf7Eb318qPH1PhzYXduE7Qn9S5Hoei9pUxkZYBlrLLEA
4r5oPeimBZUNeRl2H3U7D8GOmunGzaJIO/ewRhMUHf6t8tpr2iUWrRhXZez1rqAD48XYhz0+EE6Q
90y29GS9J3AHgNugJe3hXtYQjSshb2tOJT4tTj2m3tGefWoPvRYn1unKxBl+MQxXoJb6Qk5yyleh
Thvll6jJorxJU5EHSrx6LUQXdgL0RaJdvcHGo9xbPya7OaU7mij0Nyr+zbu+ENgn0y187USPOr9h
5Xjvvrfu1Fw/h6TvgbjISsYOqOW2G1lXIM7lY5CNzbkl92uS7No+eaI6wE7wk9wnggMP+L7XrFqj
pozGeReR6LZrGJYys398Vn/yOHiJvSXF/uCQaGD8HGgkaLolu7IxffXD7XaQSKWKRbQLhx5BZf4D
9NnAPLBSQ/6c6vW9DWDjjIqU9NdM0cuGCbeIfXOUmbnYBKFwa0w/kGN2P0d1NQ5RyRG51Wxhvsjg
kAVDpYw8o/Vac7fCWiM8/rh4SFdrJockqi/NgtdpBRukFXvna3fd/O1IeFywYL5HKNy15kuch/NS
1HPwIWV2Gyv9QfsMKTdhN+W8E9fYsS84ItF7rcFH5ktIj2taCkeuXeby0HM/aQbwhVr/F3647yDB
6pb3mM+lZVFUZnF7icPteasRE/bjORj0cqv5AlFFc0fGP3yesIL9G4PkPw+iaRngVq8oFCMjVSNx
Cdh7DBpe/zTVruIBYCwdXTurd7SND4jT+gY9va8hmiihkbKYo5uv1hOfluLFhmf1WXndK2frmidt
cAfR+Fcc9FshW6Qj6qykeiwzhzsat5bkTS/x4P2kcBt4iY74JFe+2C/ziNC8GeltBC1WFMl8iaNT
IAO5Q9jMjZPrOZBRdnCE3q5NC/1Pd5bt+HObH8k27cMpPi1BX4KZqeJk2882oxgHpjOkVF9eHzNU
1noXCf0Ya++quGsPVIk/hqBxtzzSFWnp45zakw4R5xjK73Cb75stKpSpd5aYM0OTAF4QhtZPpE+g
00oe9Uw+uG9OC3p81pkD3p2jq5Ho14vDyAngh7FsZFf5fS/zUacPrcfLEPuXWpc9DBAsj9oEjFJ8
HOakCu1YRan9aFnS5GnSPKxxWC3KP9dTVMWM3s7KHQI4dgw021Cog9eJmiLaUMU7Obgc5o7dNIpS
k/U1W3+uBGtM7nVYLCwpWu0qu83HeJR5syR/BssqH6LJwYwwPj9TbF2D8u69LXxYFhqUQdek+1Wb
VwqXOfYL9zokeB/67dTKVuHh6ALCrMcwjBsoqId7cNs3Iyy2Oax4Sx5PCeTs4VzCK4vKgVsA55jS
T0hfe7Bhmnusy3vu3poQIUizKuuVAtXhaJbcPu7ipw4hfCE+g/3ajFk5NrzkyGqEB+EYdaLiWX8b
Lmm5rqJc2AiK5AsvQDWFIXyYC+IM7UWSDE87zD2kwGTC7KAuvkci5pVo/Ly+WeLtVLfNY9yqSndb
Tgg0otTc6NTlxj0lHDttuD0t0RuZf2n/0ah5D+LjZRiynUYDhtzJXNOX2Hx4/WcvG9y8uIAXBOsx
ehbjscWXVMmYi+WdNRexqJdwy06DMGVqs3xVNveR7zjfEv1E6wwrZi3nYc751JWd+Y1ytw/D7ejN
HjbGZzLxAyPNHSZ8JNsQ/4JeJ99mVk7OK6f+K5JekTYi7xDNF4ZX0qFd8NRtpJNCJpfa+zWCIEXL
WEA49zjOy23vs6qxY+l6iOrAJdUTQhvtm1KsCnlwsj+ZnPSLwxo3J33FzYNw6WUOzB0ZXhi7qs3m
bc9uheqrrHtBMlgO6WqVckgpIrFbYkSjRq5UJMBYIGGUUbDkvId9cwM4PM/GAQTqfYRtufHQR7bt
sefHdRjRH5AzYgd2fPy9YQttNswmasMbN509D3sdZbuFNfsVf5d1WbFQvqtBbWcY3mTTVYAZTjK8
j4YdAWcb8qkM/QdNjr58HsW7grM8o7qStt6tGHAsKn+y89FRE/6nXU0Zb9OOREdtbn11EzUniHHg
golKFSIflFpd0pAUS/YxRXXeeyxfmx5cpL8z/JlHdyTIHrrhdWj3LAqQl7JbzbvDGNnXGVCHKDuu
HvaBEfmVed3/TpL7FqNtH5P9uIRotPWtU94u5nWVCHuS060H+YANMfq06dlF6YV0kufLspSjHp7S
lRZr8sq4zJHoiTU2jcMtU/1Ln32G4QyUQ1RCsjBf6/HUoeyHa1s17TO165El4j7uoseVezsmu1c/
QMdDbQVxZjVzlxPWoAcfi3Egp+gnZGLVeRePRd1h11DN4cfr22Q3sz1uZKh0u+62eT3G0HvlazBV
S/A09XDz86ds/lrDrmqjRxO/bV5Uhs1VJ1c+nrZsQ3woAXCc3BCxTyJx7mHEcAYlVCPJESQOsgIQ
tQD0Ka53YWZO2s57iFMxoGSnNHbnAA+B1S0vRfQYZ9PziLDbpEXwysgrrj679i4dVwBL4hJiMTc2
vCfzoYbAP7fmKwkAxyAuL0YLLpQrqdsERoVzUvtPvRlPs213duovWqVFC/18TKs4yv6g6fehiVyu
IEd/TUksC2AaV+GbX8rTD84umPGBARtj8oAQVdBVPogs/oVacJgVaQFtDvcR6HG3huj2BceEpdGT
NuK7XjUKeADQA/ETT9rHhz1mp3INk5uAJYcsUxf8N9omRW7qjhSNdwPM6dADCO8wHdhWXx0U4REG
vTFJcypu7VLNflo1C+S22MsKF8cHf1xuwaHvdOw/Syeww6T7SHjYbaZq6GShlTwJYS4OEzNAlKns
EPQam/emuzIunsZu+lzYXPRZfaDekiemr7C9YmL+Ru4zas7bhMxQxWRlbBKUcMmdR4YmFwtyjtAz
u2Nk2htFg8uwxg9NNu86xTGvJDT37DIWrQL5mrz3fnKuN4HGGlIalWAjGL+DBFJg8kWS7YFQVSns
8MhhrdiMyWIOKz6Fe0xouYrkxWjspQSDl33ymz8SxcINdOfjX6ywEHdj/DC45URIkNfZbxv4uDvi
hs7XZEoRb1qadgEy5SOF4z5t0fdGI556gGhiJk2FFMTdCHZRIrsYiYvRfhmWx4mnpy7InpbUndCA
P8bhS+N7hW34KZ1oibjSKqKPGwbnoPOrpDuEeKKbAUKEokb0fKMn+wKgaae6EAKtZxHjo/5gr1E4
nsc2AFpKy5ZFv3gSPCUWAJKPPrRxByLBPIS8OaeC3qC3OISBeYs99KVhXcLyexfwJ9d4BaX1sZ1C
KHspAn0rAIUIKpoLkzLUUNheUo4BqauSxu7gwcm77ndg4j3JcMsFSJ1EFEP66Dxd9T7oruDYaf3H
76qQHRpPlyP7lEKluI3Dgc7+EecWVmoLSoxyeU/cAdEbeYfUjSFhZUrGso0vYN0VfBkzesXuoLH0
E/kajSOWzpCPqDfR9kFYWLK5vXRmuDRJjVQj4BQJAIT46PDMrNDYPQagSy9U7IXkBeeHGn8JY2u+
8TjfMPz0wR9IF3MPtSrE0I+x+8SC7g05YkAJ1jd48/Y8e4Y+F6JY7zeph5MN6l2KyMSQvXgWNXTb
zpYgwGJZjmPXvGm83wDS4IMMx4O/ZCjoAaZe0SVvUC7cSksujQWCttDhD+vr4wL1a+Xo6pf9GDzY
tf+urUTqitfcgshGjhiGY/CMf6QXvYSReYAO8pEzfNM1ne8M2FMEjDyEYXubGfpJjP/Q9BN2DcSR
17t2GnY0veXe+DgmD1EylLy7C9I3hT3E9e+xD3m135bMV0fOsa2FFLN4g3DcM91ue0ggkQt/4y1r
iRjc/VTTHW/VYXXfI6MlonRhBxdFjNgMwJLJOKPw/NbTVrWzrlL8MYqhRsFmkJG8jj5rFux4/D5O
MwSNyAWQ5YbdTKB0kvR7wL1sMDlAF5Vg001qW2aIavY6tm95eGocSpY9gA/YJ/54ognZa+seuLyL
p/oXi/CciYSkGKvGyMOgljxwY3tIknW9hUILqBHAKNQoulyxiI+Ioi5jSnbNfJiR+75s76L5udHj
btpeqdR5Hbd7DPjHxNJDwt9SihRpNSJ4WsKtZnP4h4s1S/ey+USUCeiSoJB1emgxeZPFgHaMl8e2
3p42vzlN0GGF8lQH3RV5wyiDT4T55yS5CmSOuOlrY3d0wT6Gdgmer4KvO26Hg5QoKp4qE6fKbR4P
mQQaG94H6J2bALKy7qZfHlNO0Gj/Yi7JU0QTtdNLbXnhpkeBWV3jxgpxCiVgiuYeyzkXW5ar1UPQ
CWqVfW2DAengl3gIy3HEuJKWUX1Q5PAjnew0Jv/1S4VPEVAeJpYzcIt8CPAL3FfnmTzZvju97AHo
Xrqt/TXEcOy3aSkjGI4GXqk2LEwTgm2n7rh48WEKr526tunTrPS+mwBlutyCQujpbRc/xxqQhgaY
z/YpoR9zaspR+dUGMNw4ROpbDLHAl9r4nE0vQWtv1wnQVqbKtmWAfKHUSPXBC+Y96deqR8csQO4K
MZzIBBJFyhEI7bwbbPYTso8IBWwjOtN7hJfvuqQ5QuH1qIb4EMju0CTkgSV63wbggut+vnFt9zC3
iJiQc+3BXVHvndej1vkR+GKghZtfEQ8cVGeiM0RwB2m6Bpv3mBQQBYobBH835dTx3421CAHhr3Kw
D5DcnpM1qQJCKxPww7rw0+L5vyaTXjegMYe2zp5ihWGSekoAp6qxgzeryFUcf6vJAbHT2fB78ubp
aDL0yHKqh6KR/ATedr+0GM4pGQ1Els7tM9Lf+T8kZgBgehaG7xoHTNo5+4BwjiEfqNgOnqsx/iE5
Ek1ZfIiW+rAhmCJnsJJDRcgOcM0/TYMJ8mmmzyaaga90G8Jcrdotrd33zr21fnIXDWg3+uROM8xp
W40nokO8kCRpPrtMgDBAcF/qg2/SSiCChfceYOzE34GRw74nUH3nSxaqfbAFcQGwAJM8O7KfFdmA
GkN72d0G6zIXrQTr5eb1l2qCd0PBjma0F3c+zlkoJz+42HTd2TE8bpoPu5/guHKSLTSYQ2COPq3F
bgynD5PAKD7reDjPTv/B0JYVvcGz1WCcCsp6yBXsLUuXB8+l8X3tdSdovh5pLNH3xjPSRmKC+RDO
QnQRDpZzoSQM/tmcb2ygAMfCGIRJ2CYwjHWs1n2uYdZ/TL21e3bUNBSm0nl8iRjgxOcGdxqLPAjc
EYuhgUjHDPSHrZBntBIzfXLxkg6IShqQ7Dk4gNYx944z5eaTxgwmjjarzYHUEudApG1ELts4mvYK
qHcTn2IJXfZbE+2Q/jwkDSAFvBOXJe7DG5thWa1OU6TTz5CBeuAn6mHw3pAdz8pgyDCYYqyoQLHU
J5Cc+j0YI3YQk5sqDpfIQzIKpnH4glpgONLtTSNCW2JG2HLVzv09qf3kyMkWn0OcGnEIW9nvgG4g
zX2D+jOQraisHCPAnqGVO5jN2jKbx4cRU+1RcAyLtFPh1Xday9wD4lYRP7DFlpi0WNVEMAQ089dM
rSzM7NAqp7SQiD444/CH4LI51AHFwEuMahWVciqed22QDUfASjitAVrYM7hmKP7bTD2lC+hMvFNr
jrwXwMXrWN9LRNSnFcFpS1uZpUt9meuQouDDeofWDr9t1TIx+Th1zRG5/OBKJu7dR2bqq6gJ7CNh
c3eH9RuU3hQiqJPFoPtqnwMXicDvaL+d9/MCZWbadRMG8bQ/NCxxld4ou1CWpEi2rzHHIUhUFivj
wev6s0RnhVE6ahJWdL6UV6p+6twCR00TwL/QhWQ6GZtauHqVxKDP/XU9G7+vb9tmG73c1bRP0M6h
3ETWb48eAMGqNXW9Z4HHPhkE42DJXNw/824dTlTUfvlj6qxWBM+gpVoAQKxeAOLIyw5bPbQXN3b+
PpqQzZmtFH7xmA6gsRJ66ghAXcS7YUPBiQ8sJ+AozppE4Q0PEA+2cuqDluyWapQirVacL3Kem5+R
BHjzzmxdU4UTOuAO8q6XOG4/4mZO82F0017FAfmBDv2nOJ5cETAHMLOZmpdgQAJZWXdIYgKhBRIH
x3C0Fekm9RBBJ/otUhw34aueFz0MHzvPzG0RWECWgxymy6pHbPQD9x9V20EjF06tcXukEc7YZsfA
Kv917cADQsacQW77vPX+3dB08Qm3u6lvKOFNYn7kkk0Dvqw2Yd2VQb1M9GKc18C4GAKcNxyQoarV
OVQ47eMX9QgCCJ9r6A44WA4YURyaDNJO6tV27c8xFHW4Lf0uirZhsEceI2UdxFHa2deNbExfjSQu
fdqoS/APoXoeFNodPIjpNU3bMP6OgiFGMOzQkJ+s6GwbsvUE+0XW3DcDCehJ0hknkbiJxd1uTbE/
XkZH1A87JBBO4OfDRgXJStNAuABGDfor9e6bJA6/eATZ4KcmPF3+bHBqYkwINV1BOyVQWqINZuHU
C14ZxIHjvEezje5m6jfHbOnHC7q1fM0Gsl2Fjlp68hM7a6Q5Ub2YV68xCWc4RccPEGw9RBQn3uEA
mFlqgyNBIpyCgYM6NGvfG7heAXyg8NTjF0lBnWFSr73e+4PFlgIlhrQE/0u5ScVg30dlu/E+iaaF
HkkkI/fKmN/To0p5wL5TLP31btVsWd+QkdSHJ5loNhT9kHLEd0Y4BujAu8nhjBVmhEBaUNN5L5qC
szsnEYaLCnGZ2ZD3ax+5HagOvDU4cCbV73Fvg/5BpdNi0AgsMGm3I7wa8E4nOGgHcm0/uu2tdWE5
W8i2K9GPLIQMJePpPuAreV8Dnb33EQ7HAdqA8z1EJYOtr0GF1xF8bkXLfdp6xwyhjYAPhwhHUs17
ZkiGFsJXXjN+4yvbpIJFLAUxB//S9+iN4/TlFkqkKLaJT+69hdIAzWS0pF4L7IFtg3j+v2cnzUAt
8Dg8Y5K3jKLgA6b754CkYVg8tODyn5OPdIijgPosWOz5n2ONEDAyhvvVJIO8o4kL2qrVwMGB+oUh
cWthMkhU0rwTqw+qGZnZEyhdIMamL7nmTL9H04ayagFBY6kCmsEwnGtjPJUjAFZzHB6UCh8TOE/X
M9M8SB85qmCLVMXJ+0JE2Do8ICopEPvB0tCe5gbc3PeKJCaE7klldWETxC6wvE+nfoG7iymBIS2Y
SGH4iMThKO3RfLspWOU5W41vcXNGTeynabNO7LSHfNAzsbGLS7dsLvi2k06XMnTMi18o9zb2O3TN
dJM6cCPTT1RMmILF4fhu+3UTApgX/Hoduoyo0XVphTLkCybMLHvBUSYLR6dLgOx/6sFs3iN4mo3d
1t401heFl6o++Fzi8B7gE8Fajpuahl8bfkre0k6ifOZqm5iDZ9pr4wJnCa/2m/UxbR6h6drEIUsQ
+ICsAiQmCge9kTId4LJZeeNdr2I0f7VOpXgdDbjgN76kS7xnbAjTSwb99PQU4zgeU9XNMEZJLp20
5sMXc1rMHSJTCzEOti8WPJI/yq97vsevjXGq0dxIWUYMiM3GvOV31ND6J3rLf+t6h7OMehwrc1hU
PUc48yrLzpvkOGomVMzlglsoomSPc5eukMfB/c5Yl93WYEdvUSghbdU2eKMC/DTSJx0OkWqm+mVa
3LBPOHpVlY2xruZ+hdfW7y0AIFUT+MKzUUdQruFspVvo1dDOUOadkUAHUVu0NqK9k01rPuX/4ei8
lhtHsiD6RYiAN68EQE+K8mq9ICSNBF8wVbBfv4f7Njsb0aOmiMKtzJN5pW99gDviR2jS835bwx+2
gkfx0Sns8smi3uszKwlc9VqPYFv6Y8m8wlagiCYriYui28nVmMdFHgimIM0vgz8/t3qg2dxH/IRu
9AAXIBzgW6CEshLNWuSp/DFJUUwby2/mAKAgsbaULZhhnizy2nVDTjCgrPxHV7Xj+qKqvoG6zcQv
PHWuIjXahQN63awymhbDOtazzB7oUe0eMkPrYy1JPux0+Mf49dZ6kvVI0oK961hPJGwAfGOazukq
d4Y7vDn1CvJHYpepJJBxrSw/rB3tXZ8x2dzUfc8Dbzj3YmEzmglj14zerQKF5z45i2Pqqq9a9mLL
Dh/vNXFU/4PknPKLrKY4d5sv7OQHTXAr1IJpvXlek51I96873oPi7CRW/8m1gh1gQXdMwO9CWbRa
5BQJCtXYrZuVNUO7NDGMt071ct+3k3Zj6ZeuhzoLhaqrVybGBXiJj68i51YsWc4gr+GRjePBs43q
0UGl+160enrruqXuniy9tOPJSUbj4CueqtCau/oCRwDYU/N9BK+du+CJvnDrqNzBGkLDpaBjA98i
o4yKx3dgErVpG/Wbq8aNVtli44zrsOPH/xtFq22LIFiR0ht0VUD1u6PGVrxWmKHkgz3MrrSjzu/P
GZKWW/eE9TquR5qBKLUQnCYaje9gyc6iUCXRwoZ1dqFaxiA2Evvd6XucdmE5FwpbwZ95jd7aDO1i
sro3s0PcZOPSeurNJH1S3Zrf50DWupnWRVXmSQ8qriiA1mFbW3U4Zywka7vgcTU6dioJ+IDE4wQL
5vVtGHxYkGLpwiwxts3Qp5E3exPtDNRGJDbXN2PmEx/M7LauucOD5thhUPcPdl86m8a99w3eMY25
AjcFqXNB3byORjzfidrBM0/j4NwYRL60ivkoxW3ka1mvIVwppUlly/TnMcqPUMMbx1m58ukGn2rB
4GZNLvWfhU80S6THbrSOQ9oAEMlShL0ehMlY1ejTUBo82BvDL70oELp+nJvV3TptD8MwDjNvHTQD
GqAFV/uyCSce0yutXR52bpmFNS8gqMrHOWAbR9vx8Grl/XTHLTroKi+37kzYlK6WE+ZkFpqrkfD6
q9eYao0gIvnyESiFXsngGvu+aMIq634mPINWePNZK+0XW3oSm1i+DWwLCqWeOSEtOnNM6KM8zISi
I940KirTVu1yVl2dKEHTdgAB06tn3wMBmrJjIIlTO05MHIKS6q7kDM1kG/a8jsO2m8xNY5kHisWb
3dA7+y7D9Jgb2MGihvDOcpxJNUR5yt1AjQW/Z2204tU1PntJGyVUOq6V4AOm3WgNS7uqDujqBphA
iauRMpLUZbUD48A1yMezHzgYXyjXOLH92U4kDmPpWAe+VVpY1YxHZVa8myNMg31/VafrSzaXbWRX
6tTU2rNn4qG33kdhIX5jje+pzXI2gZfdALxeBxt1Yp3aJxjqj4zZ/U4pmGFqd+Nj2nSAb1Y93oqg
mLbVYFqR3htRMtdzOAXincPWipucAzovqVYJ4BjDxcFQ0VOVHtLFxKrm35FjTNswz0sb5YR7UX33
haul/B0M1omVbPcMaQaxokx5P4k5PBj58g/s9qNtu3/90D+YvX/Ns+EB/WIrGIY3iqZPV2jaW56y
ydETWIe+WKi/9lGHhjejT56yXre23mo8GOOCXpbL+a+Zan9nOTm641zrBX8MUwr9KGWlc3eSxcHu
TQQP011DDKea7Xzos5vGKdKLZ5cKBEfna+FTgzwoy9kuqtBjRawRnUHmT+hjEl/Bqk4FEf8bUsP4
pEMpv4lArq+9bY9PNP1Y2zEYxaX1A7VrCPOcZzZ1eZjmDQwUrpbjx2IquuVRbyUPpTsZ+RwFrujg
w7xXAzSH5u+FuCr3Q1c1UbIKA2morTmiO11epGPtUkvXN+tYgiQYtrqWc6e9Kd1dtn6uy4gP8ifV
Hcw/r+ceSeP0YeTSBeE3rUeld0tY5lw/G8SduOEiELnOQLnlHYFylzwLaVHELFRsk+Tmbe6DID2x
9OKDys4yzIFK3+seF2Sqlu7AdbiNB93tT2XNxb4ssyiHZ9nm7Hu1rf5aOrMdOWrt7y7BcqPCx45Z
YDdt0XT26dqi8BrqkCcp/AeKQeELuGPuErtFePpGWDXrHyeoDCeov3Ck1uswpJxrrQSOWMdQX/3g
sKCTHnUqvS+y5GPhUzUok85KjCTpvKY9CRtRYJey6vAhK4cr6iRMt1bw3I09wEOaPdrrLHZBalf3
ngP+QPcM9MdNW0cHm7sJnJ6iHYj02YoEv67fapCI4uv8vAbWgK7n9bArdn8wqgzcROmxdxc9GwOJ
umf5Iu+58soIjuI0cfVygmWTTO3emQnBJ+pQ6uNKOsD/lGr8aeWCs8vAvIPIgAPK0l+VZ/cqkENb
tYe+6reWJsozJRcPa40T43QU5bGChc15DQgP6jcXHn1OYzXdT09YJmedaOsNgrC3yiczSI+c0dGQ
mSxFbN+rEVG7kuttoBohbJ2BS0DX/PPq1t6WjfNrzHkZL579IzK+QuvQ6WE2c0A7Q3cwK4v0HCbT
eAdIkuklTbIg5rpDkt7pjQlwJHt3lJmEKfgmALuo3lrHeDb8GnqsDKAVl+XsjeV7Ocl9bXIfXwb9
Z9LL2G+qEZ6uS9/chAMaiKOInDRAmFBs3pyrExl+7aiPHAzZHVGZ7Ko/+wW+Cd14j7xiTyqdllCU
6kyW8CgsplyxtIAJPdabKZNjlSNj+f4n3+hw9KqLuSzhMvsPepG8Gct0GyqWp9oY3UtmfFnVgoA/
lZhJ9Hpt6SrIIq+lXbsoWJRiZwVVo1PPz9mIAC52KEK2IvDNF1BNuTG6oC4Wop2beXS+QW44nvJe
Zy81OuznxD4yV1NIH4AKDH136UpfsqiQSE8pQEIz0zvXnrGbMy2P+tbSuMTzk5Rl+YYyed+MKfFZ
2C8Gl9JCg1LxFrK07WgUNdem9YS41IIlLw9zNv7l5p1FbIAtCRWMoTtxeUra5SFhZg3NyXikfd2K
ncqIOkRhSIz5q08rVvBKRVmcMfwmQes9UN1LJWUyfi1CfZY1Zo0JuR+miqto35mP1Wg9plW/yxJi
f/oUPOd6gZbh+L+E8CBTPFWFOfxBOAxTwe9UMbbk8mPmKplL+n0z24pSfKJD1yczr0az22Jja5tB
mqCXVRePXutsp6A+0iijjr4GT20lxhrrZHZOqjWwYSv7jyQ0EJpvvraNzRbcCRctE3/CZG9x4Vxa
HHXSFciZSZrthyU7cg99aOf0QaYMQhJdvfCmTz9Lnnqui/Ha5f8JxnSETXHo1/GfuVbJZu1Y7eco
Y9gYffqogYr5mrjK0TvbpvE3Uz7A/gTtC77uwDkILuDY26pAXs7KIKbTxQuHhawrme20679THx5+
ZE9TwybEJ2+1d4sf/FhZHoS48KTYG/udluCbVZWXORjTk8zVvzyfU5qUjY8CoQyLhIu826z/iFKM
fCr+PoGbfxyXad4OtDWGuk+ZZJ2fJ+4Sj2R9rIvP9Re112FR8HxSjViITWChp6h/QcpeJcPbUnSz
6weKAzia+FyE9Z9uNjEtmdouQ75k16i72CdWLv1XePJfugpQybZ+WdPs1ljLhy6IWeh6j7GmqUft
vppJH/JdYVYHby5OahUn2ldkSA5Av6V1cBCaMvH3ciitkZmjnQLU4tFJ0WInluF2wDplWxyLSR3s
xjCjqibFShn6U5Y0vP1N/zcpp2eu7DuOxofE0GZyDvMfVd73vnvT2pOW++r5+7gTAAPvqtgqx19e
w1eBCxQHFbPhlAZXy/CBs7QnNzXY1NeIR08JFVYdAK2kVXhMPr1778HAF5LJsuEEnQ7GCAGqdcWe
pTEu3k+zX9Ne3yRO7YedlphRvapflg+nkTF3n0qbYpoY3wiCwY2ZD1oyvDHnXLzO/Wb9BffhqWzi
XgNTQSTTzmKi0cTush1bJvFdW5Kt+ERkVbC6Rz8Tcd6xdHJiey/jVnEpdevopCYA0fRjzNZHKrg0
JzLBF+BngbwpwhSx9Q63mmHPrZyDEwFrbFTkIQOBzYOqlAs6YmuWL0VmP46J8Wgmrdy0NhuJK4Ov
r7c4sB6FtckYzO4UdC2c/JAVvsI75vSxa659qXrLbG+PGwfjllYHWlheA605ab299xQoQG8enCSJ
ytpn9M2cXd+WUG21z6uhicxKEXJY3X/YCh/BItmpU/BIZoclR2AnjcayXW3dIoS4EQDLs+8WGdvE
kzTqe+YNfdrnjYk5HWinlFEgbCxAhQEYQvXOeXade5xkQT8sfprGcDds7TmIvu43rEXTD6QIduUw
sb2RiOzFr7Rf2x3I6gzyBUmn28z0mySae5KgqGNnkRCEo7MkYMd05hGIHUuPe/c7ydpHU7VRoOaf
iuXymq945MyrNOunEWE3UOOuNdePPEhjpLF4Fis2uVyexaBFVsWpxrLrT8dMstCb8uNkD1FQ2/qO
C/Uj9RrEqrxd1xQgFEmImRprpblZAT0nvPCcvp/O9ega4Wi18mO1/AasJYJfI3HGq/el8ecPVkar
cJydZ+UMO6lTtJt3dxBgkMulUd2V9RUeRjZfu64mojD/kSwh2YgHHabF+iqK5X3xzWenBRxwpHOy
6TLfTY14WvgWhZQV7hv21ygUP9IbzgNZUlyx+iJTqAk/Ixik7E9feN+Ocj4W03VDx+bLQvQwJuK7
p5wi2zQIw4jGer1XeX3oa4Rw1fdbs3X/FqPmkZbHGvursPW9WL1N14+vfiX2xWSfENQvmL58Setr
HoioVu6OvRMlaK177DLKOQxDg3pL/dDRxM0YbBEnKfRGkE8PwZKclCEOReKcrXueEyQGrMjtPx0Q
LzDMo0iR+Kv5ijwnoXvktuAbqynwGJE1T0L07Kseb4mh2Jpd35NLCVXoExnlwSp29TCD+jWMLf6r
AzbQmldvHfeVD3/UVGDn8Oe51h1cKz/3+nhIciKanY+p7j1aqojyQIuHOb0xOBMCzvzHrB12mtmG
qQ/1yEIclhDOdEdrwnnT5nt6LCdV4DDzNfV8nYN5u8zJFgG34iyDQVhpSo44+B/KlKClHtRIH8WP
J/lS3ZESiMBAgtYz6SWyYqGgcUrL8b+21D+pUDpbdv2m6eOTs85LPPqeFhlpc1i96dlyhq28t7Xa
9YdWdhFqfkz8iRldZZiCBjdqw7L2NXs7+vYexRrjxbXBcog56H5yszoykGub78vavY7J9LUG0wta
Ljfi+tSa9RFz59grQpaL/6dzi9uYq21vZJ9ASo1X5XpeKGrvqnt67Foux2b6qZn23zyqZ5fA0MYa
3XfUSie09PxvzTkie9/A7zaXKkrhCqmVG+NGWqdewnX3jne0lNPFtWUfutnctl65XVYHb7IMSart
M51sgT3+S53kkKv8mHHI1B2CoeMhXaNa+At8VD9/6a11NOck5PuxzbX1jwB0xE3/bDBR9KUZTbn1
kJrcHyZ3ZPP9eCz05Q9H0dl4fnGhqQPTBzYw/Z7uHFndwLkqdUjq6Wkxnynbf7d1nbHaj1wCkXfc
3ITrd+TqhHJKPttOx6yaTmmeb02aOTlH5QtN1Y/odFiHxXBk2XSc1eg504wolaTgwbggXghAARqX
QHEl0yCjMakPyF/fRVLGfU+7WNAUz7aZEIKQ09ZL1lswGm9Txqorsbb7dNb+MwpBxWEqngI9Oft6
ZUaqS1+dkhsgyyO3Kmsjd3UZ5Eb34i/r1+I6t6BEJEGgAOvi6WshkDbztMK3GQZihLCPnjEeoAq5
p4idKdTGAiwazapG50OaEG6LUi4Y6buI0fCJNrsoAx0Y84nD3Llkq/nVpsZ32sCUBoq1oer+Dd7l
LkytYkU1w4y9KzGlpG/E/hxgwfK8181D5VJ7xMN59rzKjysWwati/Mna+olc6rUgGkd8oDvMZhIV
jRfJWb41Zn2gbbLnAc104LGOAjo17+eh++4b+54HsvakrXSoLBKrprzqgzj7xKst9TRK9kWlq3nI
3OUUFM6jVuefEzxNF+CRFv6Dk37MNYuVkvZUE8Ow7n9R196mU3uStb1nzzchOO2ZuvWj1s57qsIu
RKGzjUsCuB3tJ9PTo8zuGXp97cA43IXEuRURO4gco9bLrQQMVuubwgw16uTkp60VT3X1l5f+i0uv
aSQIbUTeWCxb0ycKyrVAhE2DIua0v1TclhtYGrwewfzmYrqg3vbhXKAemsnyTNiZ1Dd5gVyU5Jxs
vIQuKX/91r+uAX7J6sGvc8ZUpfE4JcHJW9vfwSv+WaI86obgGcR3tXwSg927PtBJ2423bqCEmL8Q
IPqUm/+KQWJdjNQZVmMdez6JY8LxuIX33BhoMNcBSLFCW581Q96k0USwsIAEQ/KnT2Bic8fiHUhQ
0tDsr3nlwY/r7L1N9V1l+vvc5tvkc5vKpx2KZEjIE9qzMuhyVQhmXGTr4tu0YM1aM5KWT7jOnTAm
Eoewoi6idLJVZIkpu8rVo7RkRp8FMHAxLbmwGfbIl9ZI5ocxI8wTuIo5THjNpUtzhbZvLqduUdbO
d6XcdqxEfJQtyUoCzD9j6rZgliINjQ6BsNJ18eWRraSwl3VgVW8WkQ7fc9HNvgLrQn1KGiyfLAUY
qNOYbuG/SmuODHp7DufYm77ndqJOxN2NYv3tCyP0UDPSeodbfOjxfajFGghMQEwQVeT8NryWUYOa
jMI8Lg0NqB2mN0oemvklU9SnNOkQytncg4IdWrIVZckAJCpAqaSXO6dqt4GhrrRfbggCbzLyhs7Y
xI638IXVb4JC8oTnPanbyz0LTy1pNDBqW/5w0/9//RwvKkN3tekxL0VUklkS5Rx6xiQjragOMEGb
woJbStVXqye7aWx/K4eEJjmb2nQ3WpW/iInroMqKs1PIj0C4Fx4OwnzWJqE23WuIxpD8sNJjqvJT
Ck3tc+HSfsZJ59Cl0CI1LnxY57w2961NQJarAZz93mcxZu5b73Vq/wRGdxFFF6N9MOa7TRGh4pQ/
YmqGENu52PazjEsz2BajCazW8/syIlont1xsw6qvQXTz84wHQ/jpUaQ3fqqtmPEvlsn+0wrjACIV
KjVcbFDGJOUH05K3LsVSQ+7xZBlNZHmdeVdW6EeIP4GbvBWaC8L42kwvzfQTFIDwHjqhrG4lwhC2
EI1v80fpjuEgfmXuvaSdyzo778GY1atbqG2yTr+pGrcWBLkz5vE4EDjGK/+kEQAzllgJMsN4jyLk
T24jdoNR7y1VURoDmSqMkqGOL3E7/MvTi9Dz3cCbRc7Dj9uoC8HQqEqZFTCyYfgbJ1yFvvPgue57
KVefC0XgHfFJDkM57Eb/lb931JTL00gw997nsAxfg7fEii9yN+Qnv2+vXlOfmpQbWp0/izW9BMN8
VJN1Yl3CuVmXC0HZwMoYFZG6UTFVuZxsTz/XacOvc7KOTHwPeprHs+9HOqvsCRw/k3cl1lYc24D3
pTY+ZPZCzYNzgdcxIEu9y2wjdWvrKVn97yp1Nyn97gE5TY0Uq5z1F5kZp8T409fqYK7uaWCubhEB
y4WOj44ei41sOQK98ZOH4DdwNIbQYsuA9FAth8G94WU+Z2Z9STp5Kegza8VyI2aBw3wMEE58VrUu
d4MxMXc5HsESoMJNrYVbq+16T96s3no1Pe5Jd6HUn7xvofKftkrIvjmuQA0Qh9oxzuVQf1d++8LB
FM3VsG0o/l7+vwvRYImHH8tc/7obpUNSnYwie15ytgKTeOAIrj7cpno3S98IAaIuVQJBqrTnIKc6
NecXs6zbduANRhn59u6rACvJDRMJaGN6ojiBgJJ7xUvl7tHsDKySsmxODZ2uTltGvhwQ6/CRaK6X
BLD59dz4+pyrefmr3MrG5SKR0OlvguImz+j/UiiIjbZKuhWyT5NBJ6+G5wl93vS8vUqhSCdvfUkc
3luZSSOwm7x3dznPkS9UkGLzEeDu5D6HzQLQMHetQ0FeTeAuR4+Hk3kapPZodfONzvS4sI1HL/gc
7ZVsexPqynlzc/8eL4eFKbk1WA6nK1FAluDwf0YBt341qUgWhAEmmb1xmTnU5EXq/ikZyi+KiEKv
fZx0i2ejOhooKJIFWnq/RFrSxy3AfU1cv8Z1dZNp67bZyQLUHvzjUBhcX7rkOncQWqPce5Z4LQvr
uBCGWHJeKsGw1eBRk5W0G20QFn5w77x2yfTQe1oLoKD8zZjoWwzSztD+IyETIouQFMt/Z9u+zcV0
1rv3kTLftEz5JeY3XVZHIpJ7bpRXTV/361hfR+JhwWKRQmYRKoAFlw5wGQweLg1BRctWyvBbIASP
Etm5rH5Glnsgi3eHAQ9hsOQPY96xtpkvuvYeALHfLWPc9aYCqNcedXM9dJl4c9VMkQkROvhdTcQz
bJPZeY9eP+/Jc4GAHQjoOJyUKecJzQP9+rdWNbUt67ZXc9wKdnuuDLPVqZnfeFEceUn8JRSNmK22
8fXX3A/gRWEEF+4QRNGCLnj1eXFxcY6KYFGxW5hv5TzuMmHsC0sd3KHcapIN4zNvCfxsn+nDIPFE
w3SWO1E5+o828sds48L3X0W7RnkS8I32L8wvB0cmmzQZY7vOv5jFNrbUQgva1gaobRHNOibBUmiR
mMvYaY1tBjKtg+4aC9e8dmbBnR68Kk3/hQzZVTUDssuCiQ37xE5mFWyzFOm8m25QbWflIOo4QDaS
Rgxh2TEHX9TnHuFzgt/Nqp0bO3hXwLVD1hAMcf+bG8L1wxohTx8KjepMYqHoyGxTWp1jWeIz9nqc
BTdtsj+sHPjXHwh5Ej3xtK1n9uFCBUSTBlu8jogEGCrxL7cC3t9iZ0jrbxySU4/kqWmvPg0jkdlO
N7tejjZ4RIPUJsBDNxCj18kbz8ptH/vCjjNVnosG7KKx/rtbIfls3ibbeJ8Nsadbc2c21m6VA2Y9
e1IoinJneaimgKygiAvQ6tVJjxTUH2XylczllRccNh+FFK1gaHQeA8MAwRYxf+13y86fEC3/UfrX
b1IPIY30C4K/HVdc/7u53nqppIb4dSGQNzv0GzgrBMZUkE+wYyovT2ZH5xemsUxGm4GjT6HraN8B
Ly1B6dLVxhQeWA/w6eOE1tgxeWG9zaxj2GACYx7ztUv+tYLI9vBw55t6Aj2LySPsvlD9BGulmyFw
cRwgFJj1Tjj9LmAiHdDaosS/mLgCUl2s5VKWX5380zsRWv6fRf2RzblkJc0XW+R9ECMjWo3iSKju
M5uCA827+F/F9FBL66PRXEY6iAYWdxAqWs5N4Yeee6o1c+vI20Aww9b/o/3oKis7HhfvryHzwOZn
emWw0miuEL06T/a3XZCzL+e4oJNhSZKNlf0N7QIirfBC/7jDEdjtf/KCMGvinV36tjWpolp2CGDZ
pWIY9+G+ufZnwmLypeGKfNaZbsE9Gi+9thx5qpTHhOuV7/W7sjgkehYBNHCA82A55mmRH6qvI60n
lUcv1gu2Houv8/k6Vta32/NaXofmyhj8LwW4XjgKOBFIvPo2E6zbDV+V099s7Z647ELH92jQSL5d
AavmZB1jkduEwziEgQPtV/FR61kdpkNBanF4nFX5WtNFOvR3tbqkGQLcxcgpkJLZe8d/mkWXD0vd
nlM+0MkEwSbWDtCCpMFh1ns+0eanNPlu83+8mEL7buA5Pp6/DePE2TKs/FzrsOycOrt/qMv7nBuf
Gcr7fV3hr9PpILPevRaD0HuWMk2p9kvoBOtN89Y53b/c8D+d4Q3ZWo/NJdklhb6tnewd0e0z8x9m
Uf6pZXkV9U7yXidhQXnKPwrJtiYXoTZ/phvsnz6Jc2DIKGmML5UH/8mk5RQ7sRoj7KvkV9OtvaBx
y6Fpeacr6olcanjCgIXkEUl23mw1rRHlOU2YxoS2XEmc5U/+vCSf/f0rWdbqNc8tH4oQnxBibEEe
NvPYr/zmUbVaHeFqLBH7KDIQHVMnbyn9k9P69sFsFY0ctE/FqrROUE2JyaOQ8fjSd7gXBAijzlZ0
aHjc7aHF6ZWwKPooPUWSvurS06I7HXi/6sLZsMiSaPYCtut/wcN/rUuJhRO0n57JL6827oq22TzV
XVNuE2/5mhyDmF+AEajNZJnF7NmbfElfh87lf2kDS7zN7rLO7rDrbBRQWVATOFnzKRu04eBo0D8o
DDR138ucVEcpK6rdbTKwvakRrMJU4E+4DJSjk28BB/hjaows+MeHcfGf/DH3UFFri0msixOTsGE2
GPmmWIS587P17CIcctCSzh2acTdK9wvwXjJwskDHS1mtaYPOSS9FGhTfLESlvcDgb2BTTUrAucZv
2pipcTPL4HF00K4dd1/SpxhSWJsRksRV94dnXwz7Vuc/gabKqs6t6/fRrMSBOqcvH53EQw4pZHLT
NJzT5Z73Gaxz0A9330p7qZgn186LsL8lApH6hmHEQxrDrDJRdchU2eLKHw3EzmeaJla+GVqHfIpa
v8uZB6Zfszlea662k0F5SubXmH1zTyBQv9mmf+DX8x+1VC7JS+0g3OpxogZq9JZHZDIR9x4lV5ZD
7B/IA3G1bLeOWZ29Bl0MV/NlAm50yvk9l+gNBeRhONsVlJw/HOp8DTBiW+bBwP3ux9W91XWD7JX0
DY3qXhpSKROtHEc5JWEsMzz5OkOrzOR/FAuT7uMKHa529WKo8pdtFpeikkQT1dNg6s+63/xnr8v9
LYQsRmUy4bGx/XEtDXBeZAdiBVHb25+JT/rCdsi/BwUmVd7ZMML1r5G7BpggIQXZMBg0AkXZBiUU
vUtOkRCHG6wHM1vgBygmP8x599C62QWm/b/VNswjt9JvPtcfioF1loITvTbMG5jc513bau5TCat4
kZ/6MOsoZmC5ah4unsEuMqyOqfeTDcWiYzhlUxZmxfRpqPVdkkOb1/WrvCe/u2TYdqZNT1CSXJum
vJg5xxyXmHwz1jklQcNaAlWmW6oSFQwCFYatMRdbs6B+wuBUDm0erU2hmi+VmM8rD7fgwea3SAmV
MnkYMwqQD4OFFjxB7GMFwr4JmwaO2dV/a4D1eJGEXXhXvgWt9DZgZFCCBUUy3HdjZaJcl5RrGwsB
NLj631xA2XST11HPRsbL62jSquEr2BK4l/X8iwAw7XtpksMqxkc29+4xurkdlQcNOJFKtSmSd4nT
rjS0ebAQGmaO+F5fle3HLf9AtA9yZZqZPm0Nn6JaLplXk3g3KCdJRp3J+27pT6ZxdihdilYxThwK
JvFeLs5ewYFrldoWc2ebjTpv58o5FU6qdsnSvjRz9eUH5Frr1thV1A5vipn5ckyvVscFjmbizUQn
SpgaNVe+cty6SfK6Lu6DEu6PGAJeUk1UVeI29u1np0AfGw0Xkh7pKC+44pjmcwtRRoGOsKNJOrQL
Z4kGv9+cujq5Qt+f+9k8Fb2xt+zBQ1n+x4IGfVst7jOVc6+jD3cB+fMkluGnHLKHZWAxROFdigKF
p4Z2v+e27My49TlSiGlWu7wdHpRhf8o6fV+n8c3ozHdkfcZQ3TphlG51pSExB/+ZwLaHbJJztJio
vHlhDPvVB4Wv1p2V6b84WpvCudc5Etgm6kx009ksTdoR56dzcJYpxQAFcw2HZWIPB9myqQJc8B+X
MIuQEbk/1+q+2hLvSS84JzHFrvNUPxXFfTpcoU91k36+oufLUTj9gyj9evs/js5ruXVcC6JfhCom
MLxKpJIly5azX1hOhzkHkPz6WZznO3XHY0vARu/u1R4LyMQoNT9zuHEEBgPNTe8zXmIbp6AV0egT
nNjS8tZb4B2wTrohPvlhRCTuFwgesu+KjeP05Iec0dlFbVNs58psgjZWRz6n1pYF/VNjuPge0FIl
caEgG/kAVuHMV7on2kP2OpqjBw6iU5ca326XnaeMJAAIIuBHuTcGYVOGu7jG96wZeHeM6S4xzKvu
1v8WDW1+dphToXNiWofXcqQ18dLxv48da4/OPIa1PR/ESK+1I2F7mQ3U03WZtqSwrJoUWV2U/d0M
w9JPZHdVdn8yYUEtfOPx4uxBYCQsIMe7wrSLAG4ZYZ20BXfPVlwK95ZWxi94dvqMB4/bOxWMoeEq
PbEqOPQ2d3Q1cs7OWc/hVAL/QXdNgkE6tzjmnAEccUg9PpMdG58Qww+WKWbDaQzizvvohHxzYNiE
SXghvHRwEu3RK5KTFCwZKpGzzaU/ZsPT7kZ56Z0CVLoZZx6qtZ37eV9BZDBQdBrEIPJFmKSSzwb7
xcKDW0TRtzZCGZoMTizUbXyYxpEpnEXsNCRPvQtVJHfK97JAFCWbFgz8pxerR3ceRrSaHBmW12Fq
z0Ta5zHdQWE2t3HU9YfOg+RJRKc9R9rIC7zGmDM6+MSkCp0HvOHOoQ3rMx3zj4Zh6Tu9tF+81NWI
RwNNW3obGqFBnKVKwFSOZaP5fWGlmL952zvaUkM2Cf95A4weZvMtbttsl+pIwAQ8sTU2KxABEbSW
nDSqFZxk/a2tFY/n6DVFxalT+7Oe0PstmO/0p+4szApbMy8uZZ694qPiT7Oy/WOAF+I06LyOTGwC
MWc+NvBl7g+9I54X13gYHeuV8pyNZO3vLtr7DLcqqxIAwoZz0WY45325U20WLOPgzwU1DXa6utfX
PmETsGNT1S8deLy6JQYpY+2zr9WRwpyj2TjvjZo/KOHSQKgMLOWF9VJkgEit1NAPCd0EuFGilRU7
sxLRzTFwlQG1xKvPI3WeduQ0m7atPtg13I9ow5uINR+8P+0pixkQa1u+LFX31DEVWGV3FA5Mj245
rG/PtEqeRSzuiWq/xLF9CT3B876/s2LzbLRXZ0aA4pWzcgW2el3d6QIAxCj3ZEqXTY1ou+2gGgHo
21ntdLFLQnNJMX1F1ZOXti/wuA8sck9DvtzKquOlA10joxjIFgi+qHFFj2zJmDXEzgufqXarcKIa
JM+Qu8KHRc7vblcqQoPyn2zA0Ea8wTQ0V9YSIJRTmxe+teWjHd3hcWxWk/bLmEfXOQvvYtaEAyAW
+kg3XEq+MxgvMPB/sznehVpx3yMj9MNX1s8XC0ZUmrlvKELXPvdwrbJy6bvDMHyxAN4ktcYcx2vR
Ws5hXo0rIfK7Qsj1hSGu6HTYZdM3bB/bvPycHXhXs/4iWbsnmjpXTX9qHYI9sL825YCZA2s14bBz
1WnfoYZNxuUStsz+eahsIMpwGkESRIqB1Ov+IUK3ozxisNyEntwZTudXC/azKXfuBIdpTYoZD9d9
NOZ3s0rOhVfuY0D0bUXQVWstAC5h8RrWw5sp7FOOvSYexRsoPRib8qoYWJBzXb6rLuNBMWBZKjtI
j20b+6GlcfcPs9z3kuds2e9jE0GgTd9CXA6UA59ir/cRTNBh660I6/2iXBiEn9QB3ciXHciWfoar
5Qib/DFFA3DA/XpierZw+Fnll4aYpteYiDHodPoCP8M2CTngYi6iQz7ySZkj/nnlW5jJxRKhiZTv
TvXgceNGUeRbFoiE/qcimsoIXGNkX5K3sbe+EGgQhqf+m6nhiRipDwV5T0rv1jluUDnOQ5M7v4Qv
IHrMp3oUf4ytwRCiqunuTQERHId+V9gef/DSl+G0LTiGCfEugb1YRxv5kKclcxNWpyj7Z2REtOcE
bykyxpKpk2M37M9K9dLwjuIu3+n2uNfd9BRaRLYc8WBhHM4FO+FsxLOpPY2luSrCnBCAJnRaI3Yp
egS8MwmqP1Tn3mLYrGb30rPRHyvtEVInoVYrY228nB1Oenbnmd+kfOL5IfZjDkqkMmEGLgxiS6c+
+8beW2JhUhTLO4kQlFrjIFpxJgD9qDBCRATIWMbOsQ/S84CR+G52+u2ctm/RhHlMK3h8jP9M5oGt
PWEfaJriENfhRcdMRkTsrvKqu9YD0RoWPW9xXTrsLYbU7zMAxhmlkhvHcA4y1A+uSeLY88DTNFq/
1dt8KyYyaKxCgHG1fJpLwqW1IcAWlXcTZErfmPv3qGrf4nzgyJmYcOgd3Yuca3FlxsdGemyYzOmw
Q+OEqOdyLTsmTncdnRFOcxagrb8W9NdsbEdulQflochmI8hjw7jj1fosdYtMPv4zbh4CTdk2Jt2/
9RbM89X4aZXVg3JmvNztZnCNe2yq3cYoQe3FTftYJ97nXHjTdkzD58SGolPzFPDiS71iyQm7Hzi+
XxCl/dCRG92ZT91o3RgbeLwLjlWx8Qp1X4ECJEXn6BBnMV8qoe4sPGO81f2KfZmio7GyvyVkkbqA
AYL/ZWG6q7D1ZSAy3CeteIEBwbfMJbTf3pUtj33WlxoOrzh7I3wDGAlBGxAbKKOK11KhVYdx6e5c
u3/ycMMBCzLQsuf2AWknhRIU82ID0zUxT6HF2h63rVdUNwTPatNjAZ3j9K6MZ3yY/IlQDMgG1vIt
FPBvK/Bgve5AyopfGFa3em8GFOd+6My6OC852UyP5M7YiPmI9XCfYHTfFHZMUkaC0Il77zEiYWJn
4q1OixvEZMWgaTxSwwPqwf6Z9eQ4tuzbHJCwLLoVoxjuj1jZ+d5122Coh5XRyN5lok40E8m2cP7g
mnN6ccpY3KZ1lp2GkmnB+GQ3GXRtijr4C1Lf54LZhrl2nhqYeZQE0iay8rSdSyhT5OtWXBdQRRsP
f4ofxlPla8bwJh3zugy4c0LHevBqj4e4LZjO0vAkWTAP2HX9Xnd3nmo4fxdehfaTZsRPBZXVrI07
qCI24MJZq5nQJuvbnriZ8ST7oED4YC8ak7DVJsyK1Y1+ZhzZ+k+LSm+6KiCUynaU2NJE9LxtyGdn
1n1NB/VehO4tn8soYBR9iHN3rw1Yr1gb/EYN8TNY+s+tyFzoC21G/04MlYbyZjUmj6GU95jw92mc
MD3gA0Nd6/ZWxkwz9LzbkhruS08f5VDML5Xh/VFJwVsA0anDa1TFbHAjyU9WwfbCqC4jwsRg6Sr5
aCPbbqsM7cSxBmwX8TM5sZ84z3ctBLG+tp6MwnmhARPLkhnDfWoPAGqvzrqw5YnJ6Zx/eEJ/nh3z
e9Dc+1lMjJbh3UKqDFWElLsipGHXVCqEqNq9hBycGg066KgekkE+s+ZjeRCTFijsP3u6J3gBPrgl
t1E7MSJzmL7bk3xsKvMSJumR3KVf2rgM2RNZo8K2z8+g6W9joh9yDuqoX5caXcvDjV+OwbAcdhx4
UgS5a+00ZYM1gAk0zwvnEk6U0l8K/bleiBs4Ybcnk898H/qx5DkBWFhT7QdOkImP1oduhVu3cw/s
Pa29YSAYjVF0jhedCzFC0mYZ81ZyFSZ6DJRvPuVhgXpv3Byr4gOk8ehpmV0md7nE1Yphta+d1Z+H
BqeVR5VAxUY8H6a/lu9yuaT4qnSN21N760yuArSHd7nQcGH04p63pB9qAut83m8notezdiuUsUXg
qFYf01ao0Vdcaik+4TAeL25ini3lHXBC+LoF8chwHkJL8M22OZoztufI7uOIZoO9MEH9TtAFeFjo
hxDPWVwNO9e8xRj+oxFCiGEwy4aO+Uoc94pMlp5Jk1V3Xuf9ysk8kKY/kQEkexhmRCZw4Nk/ZjPv
pxAeOR1iR9WkjATZAzyUP4wfXPMifB8tnJJEUpZtn7RvQ9jdlvC9SdhvpNNblKub3qblzjEAZdB1
95B2U2BE+Owyk7mZLbjStDu7nQr0tAyETOVuLTiiRoFTnSyBH87l4s8LySnNe2yXMiAoE0yWw99O
JUExj0+mTZCvLlv2SVaMdb8r/pn2cOsiPdw34cQkgRmWKFaBZRpbPjJXg+t4sZlZ7Vs0Nz9awm2A
Tscr3YvtDc7rnTTLc+R235GBo8xzq20XOQXPEP77WX17Y//RDHoOL9IIeLgfNF2nnAeHY10Un0TA
GBYb5kk+oY+o3zd+E1tYKadhnT5M9mZuf3B072514arS2Fk2bhVPBoZXfgrssVo/HFXXnL0++UI1
OyZViyLCsouGrNg3hdrPXX0P1/pI4Ruigbxhv9S3GgFgNvBC26E9/DVYMSjzqZhg6/1g6gcL/2TJ
qlO0LH0rb9LhiXRfw3QsDXIr+sKXNqLLJFJwfcajLau3fI5XPAhe+plylIyFP6Ix/hSQwqnT7prG
PWj1zoqI1xo/eohfkP8ieUAUohK5ldCsoL7OSuBfgFg5WE+TwiveF/dRCDctbZ/Z9OGtA9RLslYP
88dxmh8XUz7htN0LJzs6EUo/XuqBz4qXz+dZMZjJxPwjzothWF2HkAcpJ/0u5aOqtTgD1wkvlYO3
NWZuXf7iJCikqJhW40ArFy4D+lncdhQwz1N+IHoQkMRtko0uKfOl+aKBqdhSELHygDsuuLrkN8eS
2mC6BeWy8VicshUAvVZwnCdl9yc5l1lDGB+GPvxrFPDbInzm/XboF3ldYvMiSCsBzhfc8IxagqzO
Vi/H93Z9mOK4ebNLHEDErD6SEZlFz59qj7+kXbHDccYNJjJmlT+TV0uXRnKfRCSfJrENC+JIpnDe
qplOFGB3313VBypRfh6G3L1jQm2FqMi9Y98BIxioCVjYSNo3brBnxd+Fgc0wFVD32QL23MW6o20j
R2fmqwPHTAOZsAaZl571NK4/2XsAglu2YBmXrVanZxURFKrT+ZzPebBYVB0P3MBtxh9ZGReQDkcL
QIwRU8WTZCAfwya76wVOwdliNDSpTkEXc78aUkKDNd5hMapxjwzg6OPV6V2WwyYGquwq+VSM3k2v
OYajGEswZQTigWYSjzmhPQOfOkvyf5VqT4NJpEBrcN78omVvhYbCnemfPNTxZQliPOCXb5PR/5Rt
1RIqBjUhI/HuTvZTUStGn04G85jvSPxinSsxsKf23mPo3JA75yE1Or8kgF+qJXwt9O5nDtHEUFhO
xvDTmgjBVhbvFzb0IRlJY8RmkSQ2lRqG+leWH2IhmOC6TyUvEIoR98Ui70z1VDjcUzru8THhSex4
+pl/4Bb2zPDYVh5sTX0OuftK7hNHEfCRvUwmPoeJ9p5m+nWcnIvbjf9i+m84pd3qJEP5XLv1z6QR
SK/X9ZfJbzcKQS3E8V2hCFra3sHlsTGk5BZbdjNVb+7i0njNtfqPlO0pM+8lMf/SuwMY9F6iKxi9
8xsm4r7kl9xO08lOrbep5tRusyNV6GfpIBGBOO0i7cGJ0CFEcUkUC1fG2MXtfEDJfAARuJLW15YX
m8U6hY57q0e+F3dzfG34r9NxPKbMUJ4iiREeQB+tRx45SGdrYsVMq4Yf/T4HQTmzeqwwpRa4Ypf8
QFyHSNm064jbq3g8Ul3sRx2vNHzNo86RtTSBoeXP3mqS4ZDTebktJONyROWyY2fJKnhrtv12iKxH
DQm/zNMAv5aKvsY1uFW9GIwnLdZ1lOZbQ4NKD0SRD8yrNqWnZTUSimKf2fjwzSk6D8mXTNkM87Vq
qClAex1qcXCmghvP3VeyvFiLdXGtX8IY/OXTTU64dTZ5wTjlpnVeU3YHtsQ2F/26i7cFWfU85/YX
q3g3ylcvPRhJOlcOY+fs+paUudsjyRnfbKH9dOr3GSqHFn2XK9TcU35csObun0fUp5kbsBLOIUsk
Qk3G0yTcZyaf95K5SjO+bG4Zinf40WIShywyUJVe4VdcyrLezfEXtbE76Ti7CSrtavPG6A51oAg6
dL/CYpPpeCuPdDOhhbujsTUGor1NcRIsKPK2PTas+auV4htJ9CVxHKnbapHYBvec4lrX8ff1HmoJ
xC7Fsp0dHo4V3gbMRnX5XZr4GyLSmAhGUbjDjUcYNdq3YjgZ2ocsMQgs5qaCm5SYeCO7D2GegZvy
54cBMD7PBGFGDkMC5Iyfx2oGE0tCFD4eKG1OZ674Tu/2DcBNcKr3Q/VK5fI2d8Paj+Nz11o4a83f
Zuba41qpCwR5wYObRe78ZAznXD2V6qCRa/PUYRmO6dT4kqpVWudRc7h2nHyfjllQRT8u+kQGdkQu
N0otdprg3bDS0u0TDJJ71yp3NmYFL44+XS06z6X5zwJBPnugm4Vebgdj8KMhglOqP8uiQkVuPRoX
HBxPw/hrcW5G+JG0MQ8oweNc7+dd0SDcTwbJ3JZqBB6hEenA+gSv5Gy67oMsZh5QGYHS6rdt52s3
XQSkHTmGd4Ytgimh0B7mWMIOd5rbfcfda6kn3gup+e1OMautw4Q2VyuLKUwPFEg73tiwZphnVUMc
E5G74IvNMndZdaCO6op6OCJHsv6gUxGfpLHUZxCWvaU2WQScUei+S9yoWmhBjpzD0n/1HsKn9I5K
PSY9MDdcTRnhdAYm9PWl2el8i9yuOHdERK37KAbn1/DG13vnkcA1nQjXvjmN2rPBd1FPfEvsOHBQ
6b/SCMyx/tZWRxHTv6MeFeNF9DB1L2V231sGjQnr3uIHA9OmZh3k6kG0Lg1cK9B7DG7yNWU7QyJS
TvnBUKzpC4DAqeYng7WZnPXRSZdE1e+6yAoWSLEGLvICf7wG5ixigQGciK/LjzVCEctIKq846Xje
m4N2s0o6Dpyz5ux4Ja2wej3+Xtq3mgdRtCDVMUNOMb/dFBIWwTWB1ao5ulwQJh5+Ze5W/VMvPjHX
5c25nr9KbNQ1Ea8l+ud+hjVJz+S+5HWKFOziWtS5BCEGwA7aStgUduBMn4kGYfvKdsWedmynUc4I
0u1Vu4fjGDUXZyWGwwNLwZVBNbR5JMp6V7hURj/brT/iP7Y7WLkJR353ltGfRe7PpI6sW/xRYIHx
7l1jCfpoOtFCuxEWGfmsPFXcFH3h0VrQojlOQUszT2t6nBOkeMgkRiYRH5axCJpBE3PXM39S08cQ
d6S8xgt/bUlbXnZveOZ+csW2QMNw2V/PcnX5Uum3FGfLO/KdQ3gm/N8gBJINMOw3L4bEamQHXL6n
LgH3bGd/VSq2fdX+DUICHtTwAExNj4eP/HhR6LdVs6bTI+YxFsdwGhb1bUVw7CvApNSFkSFeifR5
+uIZGJCkkz6wzwcpAMUGjEZCDKSanAONcn6BXMDY55sJbzd3RxtaPD/2oYKt/GzVuPIIIozlZjGe
ciiVrZYGAKsJ/QOZHOxT3Jlbre0fHCZJthBvlWQoYCdaxsmx0K6uBsrxuZcP0XhBldoYPIvFQlXN
8jmxkRosccmqj1EnCYE1kFBWIZO3buZsr2G12fWdHJ9EKgIXGyTAQb9PnJONpRFcGc8mX8l3jSAB
RhQwRpuCRxpai1UdCvsdErgTEkZu/RKls6w+evHW4RfRky5wxIKZhvgg2N6IAipt/ZZxX0RPdfwq
tXfNvmvD+1FF6JX3M/jmntRezRbMT6H26fOJedV22N+hDls/GVbtdcUBGpMF3nNRzywFsmM3ejsj
47tLA05B7FVSwpNbz8Oyt7xbRe0ReFGckdXRIMA9Wj96M5F9vbdS0EB7emwu3vKhCLRiQQoAh/kJ
9OqBBziCZynvZ5yOyYvjHnP9ya3eIZhKSr0VkEfbPaThk80HUKbHRd9h10GGwNTh6u+0YaJd4C9h
r3pa7Yerx1dFh3EChEsD1kvi3dss1AmzeEPuT8MO2U2mOxM/r8nKMyHL299CepckRlIvP8cNnRJB
R1MMn1BFfDZUzo740bnmQgUZsd7VmxzaAq16aHZyp6fzzasGAeIZyphtcnm5kfuOjKBoUuD7gxwZ
JiSXseUSrPVeFnN81KBh6iMinehPQ5udGkVepb5WRcW7/YlN/Qly/kMBwyautO2ULFtYPggK9SZm
/6ln3meBIdNhAob6iIDv+NZ8YREIb1enH4G/QwcqM2l3kuY+pAKzfW3gVXXHjsqsRTwo6xw1z6q7
TqQh832ZlzvXyH+SmA+q6Ku7SRDJgvTHZndr4r0Mc3MPHvdzpv+G+jR7l2nZvsRf72Cb90bMiql+
7ovsn0tKopPqkcHuJOi2aUmvc82zjdIPJXsyhToe5ee2Vqexo0RFIMytVcHW3IMhbohLTVv+f469
9mu5mq8lNkQshqB6/l1M7TaW4+viJhe9W/a2QFAbG07dyvyOHJLAcL6WQm4sAdmaNTsRFTDBIeeL
Qx2OChfsaalBjO4vEvXDMAc6MkX/MbHrtb1NYoABoGKRRcp8zBuyJC9hzbw0+/3cXM1pggP3uD6W
4dccwjkN6O+hGPKwFOqLAkRsJ3ieuzIQznjK6COI+uLN1eat0imhPKTdyPGqNm05PHQprGq+rReA
fyhphYbyp/kdbk8Wpu+FwO9vyv2gAVC1/sb6bmHKdorLshh7G1HHnc9Cr4OxuUYwY5SgBItsA7vr
MdWwsnb3OeEmWgtCA2rsSYS7ikdhNptnnKwHVV+JyXOiUDPVY45asAckUj3hJPdHWqKaHiku0x50
W+3HvnkBc3aWuMD0DqO/80I+Ml+bKnniGjgwpCkea0+8WgNLLQay0IgPGTiwUj0QTPm1hPdQ1RMj
YgGXhBo9uqZNB4jXzIcVdAsTE3ARTGyhz3B8Y48KFmAlAsV7MwEz1VpHNPyAAiI6IP8NiJJx964x
QUxEnPCKefHJEu8lu5tW/KipPBrarw0bOFf0NaBItPVlrF8B5PPlZsy3wpNK7LPBopho7X5WcNFR
3EeXMxP9MlFbzzF25Yp8h5Fd8o/FSwohY941Fma3oT8UE4nrNj5SS/WcWuEt6S9DveyM6JcTCAc4
kQuFDXDhVWUzeefcM+IsLetYgM8ZxseeS0J7KlvnyHdfc380hsGif+/a10ryt8uPWfsSk41PmD/T
kCRPEz2HuH9zPLhYJIJMKrzjw79yRSOomBEKkC/TLYanHLp4m1vAUAOPd7ld02ZPciOvbb8xSVqp
DwKcsXFqI52rSByJLE01Mileb6t+m+PXJaIVKOItEvMuLB7oDuNfYQYNf2Z4m9ehx42w4Kp3Tx0v
mIRUW2KSa8xu5Ob48+RBSH5yHPlNqYmuSAqTdO82SX9OX3rjOJYzD/VHUfE81cUeymmAl8oR/aWI
8fIWPN2l+Rbyq8YHWpbfrvPowvJr8DCU1XViLejlr13z0RmL39l8sqd3lZ46HFU1NXAsG/hp5j9c
5OQKJCeIc1jvXDdtDzQnr28uphadu7ubWn9WWJuV2kiQaaxkt5oHcYo0VjJ3uxrecD+z7SNASnkj
Cb2Fih/jsFaehKLapbjMeerzlIJD4FZ3mVvv69beh6T1NVO7YIR85paAHifYE8/4vpKjGswgy8Lt
0KC2xO22JI61rq7IlPi8Q/HzXpxBPiZwt3XcP66cDgVf8IoTaAF0twiDdhjrRFrtAHnljMHwqIWM
XXX2Sv7oKaEaEEDvdlpGv5k9cDAIv4CyYiqz4rbfUK0aJDlhDL5ttYGCaZNq5Wtfjb8a4y6XC/6i
LjzCpvd7zD/pQrYg0w+gi49j4T1q3qdMk2tMS0KkxKGWwMRbRlwTbAE3/GwVvD01kLKaXxAuNNME
slRIGnH2m8h9Sh3OxgQqS5juSYyfCacebcLWWwf71XUJ2QbrJa4Wxi47Sd9H20HicHgtNDNVGKyr
ok3v5tAJ8+yvgTtbDnAOx+SSGdPLgrEqc0p6NpurQdayGPK9NZhfIiXvU762cnnO87+2jDBrqbdJ
0Uesm/cR6fDGTO+0OLoq1R176f2LJu8tZkfb1hp/k/X6eACnFkTZrSs4LqX2y/7kr9dH37X1YJgV
7X71CZg+uKIG62GDDeC1rLAXeqs66jK0dQuUb2fZt9kQ4MDwXau4G8fhvuqb13ZukZ3O8JgBYBNs
gZgl7R2keSFGoC3lyUVXiqv5KUZJo4V97zja40Ax6MLg2mkjuq95I1WzB8GGhP1eFw+jzdrfO3Fg
43ea9QBS+c5WKrCm8cR58p0l/IwcvJDj/mAZXLOYLCbZesvkk472kPJzuIwo+VgeBte6ZPqaKrzo
yhtJORnMyHDuxHdMKorvlfOxYGnvjS8moJzKBaf4nTHc5qnw4yl/6TlMYj39ANDJIUimRIucTQJb
zub/MjXesAshcPz1kpWxk/OQTHiLSfs0LK/w9P5/8MwT2UM9u4/DAL/vX8SvXg3aVnKJkW6HH8Js
7ch035KzqsCoVKUOQ/5nzJ8nOs1Gu9kZJNpUaGNZpHHAYqPl2pdprq5tlftpYxMlJHBbtael62Bl
WnAqac2Y+teR+FiphfdqqQMdLZU76Qxz2Hda9LU6fjCQNNxC/CFlvsrsJfV+k+YlFdBNQ0mxGeBr
XTHrdr61XOdakmPrIRYBpLO0r9rkPsvwqkud9ADf9gXMp0Q+KDFnOHPrV065axwKVLz0wA3iq4W2
wGw8J4lxynqSdeoRM8PRil/Wxg4qJvnVJsxnWYAh6ZrkGMoH+mXa90SDKDBMtL71YBtW8Sc6i2QI
mszDx2M8RllzMJDmVwxROPIymqFVkBE2xEm5TA+DeZIJi9g8hnPl8aJmQrOS7mZSe9rz6IfsK3XG
ptLd2dx0gqpEmuP+QcXnS1YHeW7TX7IkJMdP2YDFnVahpooCGRGSgZN2GXJJUj4LvNoEvxntMMx0
gwR6gWZLT/VUPKJ83bKwJy/gPNv5egix8+Tf2GBg6+RJousZnr3XF+1DC1fIjGQDCKNF9LzyU7x8
GT9CL/AyF4P+qMn8pA3DX7Z04I3G74xYH9M0KKN4wtYwFSCFMzOzN+Mw/wATfPSm4V7xU26LJce8
Qe5zdcgz0ItlxUbAwikKuWudduaXkOXPOOK6aznP4TVuqhfXorZbtwKavrnqi+YpB4RF01H/OZjw
Fyil44goQ6x6mfk8x9EvubdXEWd/wEBekSH+piVm9tY5PRsFISahby5wGubXtNa/1TDxLDBZDlWz
GgKzUYSX1dLBMM/kHrba3QwLO+RPXbcDlmjZ1rzcq3zvSeIHyXS147QjGyJ+TTN7oOEm2S/JxHIr
vBW8XvyOX+xWWVVNwCMCt5JZL4bi8J0V2VW4nvrem6l5kKtr2ixDCnL4b6YOmmJH3RsIGHFANJ3x
r87ItEW5iXtlVPcOqXp0S4dIh2aL7VjpHv70+klDsV5VoQcDQNsW0CQfFSk/omTeu1n4MJT5Llqq
U99qh9jg9C2NZ5eRUi/NvTE596T6HV/X4djYGV5x69aayPeUcW0s1fyrNGjkkfEagXglTh8DliY2
KjVxitvyuWPo3RQm2AjyeqZSb1qaAe/J5hdTS16K1rL9crC5ykETJsAbMn24IysK3LTHx+jsy7Vg
PHOiq3RxF3kObFsWppXGTlAWAlHcIfGRnUdabZNZne12PLGwOcCyrvZpsbwlFelwePck3xx/jHhF
jmKHMe2mcqTHsMZ/LL9c1TwQKAvM1HvQJkSjCUMIHPUwmz5wpJzrqkOBwcyLJGnGDu1t7SvFCJe8
bx+lzoOUzCUZdM05G9PC0tHYTTRntytWiiMOPeRFIbmTfLlVVg8tQdMPTWsflMW2AY2C+6yp+Q0P
xZMbRY9jgtWkNdy7qsu/4wThuKOKaUACiJd/7EI+rYZuZTX4vVm/jZK+q9hES8vkU2UuT/PEqgze
BjUUdnYWIScOlbieberMX+EbxWSPpj4jSmdXuyhexzy+qD76WtFKpprOLfInLRvHqFrqnTkMu9BA
CmjY9pZa0FEeZib6fW1E/9BdwXFNR6lZxw7rKFHQwleTWW+6npGiYNCJB4EUqN1nusspZBxgyxBd
wHtWc79Sddu27jFlU1uI6QTR6tDGnQ8/BWNgz4zKFgEL01kIcAC5/dK4LB+MjFDT+oypecQVs3Od
jYynV7LvgAvQHUjrhs2atjyGs36immPn1jmYdcBJHjhHlj9sfbTsthjhrqwhYow/TUJJnTrgSQim
mswftx/tg5vczbdQH8aW2Rc3IvrFBav5no6kY+UaV1v2z7CfjtNYPNLs7EumzGgodoMuHvLmL8Fe
Nkpc4GRz9iteOA7LR3fOr5xMByMZ7iYN4gbrGFE5r0MmDm315CzvkrCINjxrmtjRQvDpirWg0Lkp
4wFg8X1kAiQY0zvFpk+lpCt5EmDC3y6z89iYWRDbBXA9GiJtbA8LDqHUrU/OPGP9rbaed14pVhRF
++R+/N4hbMAcWHrJ3hAOgyEdEM3A/W5h47PPUfJtrDKdaE4m4TFMOJ33Xc6UFvXg1lg+xLEZODMD
Fl/GEtRh6rEz8/h5EEus2xLxTmKzV3lvGuvhFs0AEZrPM+XjmnXqw/BSuiYNX5BRuEUHu95rBvGG
8K8YvN2UW7vGFHuqmg70WASlQ1jbMhCN/uPovJZTx7Yo+kWqUg6vgETOBgMvKnOwlXPW1/dQv93q
e7qPDdLeK8w5JjZ1izl4xORu6o0ybknqfb60PyXPfmIBHVYzmEhw96JBnggeQXhR7hitPJfZdDTw
Yud/1I7rUrrJSboirGJW6YgffLuIo10J4V2MfqL0nlfSXBjUp9LvBpyYHsYnjTz2CNU/YUjztKOE
LhhEoi3ianEg1+Go+QoAhqfoZQORWHtWL3WFLSGEGZIp9IGMjaEx5jKsrrhsLjLiKlECfx73G2vw
cU/0c0lI6NpKhAQIngE4mcrOTJ4mE3VCf5iApjbkBS8+S2O8FGnrlIlWNiWGxB1zkowaDQhiBhqj
p8pNK9mZpDZlxwGOh2IAvFL/09ubNM169es0ampM0huJhPM0a0euxkoRhflo+duSuj/DRuKR8+U2
/wppG3XaokK6p43/iKKce6L0kcmrn4UjI0O2a4XLZrmGMqIni0Hy3lLkXySts9Mg3AVjsU9GYHk9
d33prlMrsU0Po3fwh+Qq7PKz3pb/BI/0qM6iGghZ5eJTYTRFTMTWNMk1xq+FT3Bt5sqyRbnXG1cV
2hD8AuI5DCTpveOi2LLI+UFG7xi8xUYEdij/afzvxCQ0h/mKhKhXBhHhT1XLMBEFGIO3lKgq/jyo
OKgAdoIqbjwfv3fLsToML46wBTf4rqi8nciKuhmPnvKwRFvovgGesuoDXyt6Tl8Z9yLsf1LdILIy
x2+t3KVB/+N03EBRBuAg7rsEoBIbKzk5S92fjl7Fo5UBkom/etI2WNXewrhgDFeRSiubvtYsW6WD
ayMBtWPti5yleXcpBI+wrX3CMFzn5apz+LYA5BDRydKtF9K7W4pvqS4wUuOBQUvJb9oUoHJGmBv4
XxsLvgcfFsycVS+Xf50g/wOiMYQ9qymfYSqpDRwWTNXCiMimcVPhmWYeEwtHY8qJRaTcoQ0rGD5W
Am4UzutERFJVxatxnDY+/TaFVj8ogEDYjNc4tEMl2YvIzkxEUm1RYkEqF2RZohuWSKwFMwNI/y9U
LVThxcZkF8KTXvMIJiRLNxicSLThUb9HI75gvtqAJXdXBJML6E6GDa8l021ce+R7k2NZQHOIly1w
Aku9VfEFH3zX7akNTRTLwjb3VkG9C9H7wq8YrVVEl4MGltz3YtjniO680K7FFaPLql5zUXdgOo46
6BXrIRc3fXwkLaI6tLuj+kiUX43ViLnRtZORSTbTEs6vIJ7XzELxfXXKCSDkKADtgu/1I+G50x1s
pCwJIZHAzZa42Q0wADGvHxIAFDWUc9WUztU7JaeigodQeyfDI2Z6Uv2CpRnDJXMA6RQ1O6Ulp8Tm
XZoo9NU/FUQ7PExWdwM9oT7cwAiQO3AdNfhWQGzjratiZ6PWXCZs6wLdX3bevW8pQfy9Ab9LA/h9
NZV3H6JwWEjWAanfqjJeKB0w4MoA0hKrWXvyqNlG/DDTW82FSeSUHUAjY4OmYQPol563VZJlI2wY
npP8bWdhTjO4VEEDtuZAjNQXlddc9ZHMCWhjWHG/hPKsB39Zfy40KJew2GDEHYpmpiazIgZBOsur
j4ClvfrWk6Uh7ikLk/GfGU86StBLwEJIylJ2XcrgMv8i4T5MzigEQgEbS3fvckTJdqp9goCeaKdB
dCHtDeletAy+AaCYJjinSS5UbIHql9qapJnYXKitIxdPulcRkKNbAFiE6kE0dJndASwY2cUQQvjZ
9C1rIKagEBBnJajUYIgBeLdTDI79nyHZ/SmnpzKKQwwoR7qm5s8kZjeM/VCy/33EqEHFzpYzpzGP
sXyvp8DJG2iXETMPIpyx24NgzJMfcUrJGOyADb8MfBvLhEeTACZbxLK/jANzn7TeWhdObeJkEkYW
Tz0xRuWumbvwu2cliBjr1PRAmok6xOBJSldAZbVM9VevEmLoAWzLNj5Tipg/VDMbEljohLU2txSP
/Gn2E2epfyAOqqt141/J9ODVwpRXvtNu0WKkbJdNgacNFAa89faoZzcM+1yXGcplTBQeK37yd1Fi
8/bUjOwf+XdKSI/GyfqPJgf71GFAXeKivlPIecfNytTlq4pOPCkGjhpLOTJ0DnP4Z1MkihPT6GjU
bR0YP6yyGfFDDNB9Wy63YvIt89NF/jnKfhugB1QbwknLgcQjY/ETx5fXYbeuq3PXn/DnbfB0FeqS
RUrLJe63CPg/gD4DY6VAKgbazwx6hwPsCzi9PBke+26r8KVbFP9RNblr8XMGRBIgpUpgrgDRE/ms
QjxUC+UfVCHB2wDYkcZDb96ElvCHBQoj/yigAIuBm/Pi4JotSIJrgNOsOsEkfHJfDWeF6ZdEz1BG
470XbHc61rA958keHyQyzKWGZ8RqFu2PN37ISQn8P1YnptDaIt4K4hXxnXsEBZ2GapUw5QWgPj1Z
qAUW3XTu5XcLbVspURfKf5XsLfwBcRuaEY9aX+zZOnzhMWiHlyJ8dyhpMvVXGddIOcrASQ07JZl8
MBcmVVjl7aVmDSAmQg1Itq3CAxKZJ8nbStk1wQxVQ20a/oXprpR3cPBoFvawFnPj38C03eCF9q9x
5+Bi5W/39aNp3b3YETBgMibt/iLef6LCmqsF/lRc6Sy0m12CHIpCy1IOiKgro5tQHkD5YT5QKqGY
HfaDcQ8IPJc4CZ20BTcBU2STaj9x9TRyp/WOUfjUFCdwabhBzF0xkOE/LJOfgSdTXfJ/ZeOCOMmz
i8veXPspi5ZkEamb0N+1uO8EddUjVxilBwSG2mKRC5GJABxzDeXdaDBYM1MT5cERJuUrkYkyBiL0
UeM9BV5Yi/9EzIDVdtD2hKuTKjoMn85/18QacHdCLsis5SDPEZ75HdU5Pk0SDCY3+ot5uB7PMQ1n
9EqUkpx/2tHEakFcCk3/tQ22RbMiHlAN6YoYYzCtIkLQ4Pgb4xMjrXbcNerCn1bK/8K6ZpQ6H599
gb5sxcvptfNEsRlZgVNFZK17LMqRBjbCMfHuSf7IfebKbGvaZDxgay8qXLXMDDmgLe/ly2/R+kpj
4AbTbbSN2JNaN0v5GgFUGvbEehJ80JiBEyeXcnx4LKUMod3Jgb/wwvMUPRRkXDftu6I18xZRvB7C
ve6tzHgJid9pmwdWWhTTzxjwvPgJlJ+kQM9Bp1Z533X+xJ+MsQR4epwy2UX3Y/feWq6WvfcQq29B
DjamLM5x/vHYWSz8e+UWIeMsVX6Llg8k+/I/LMirS9h3G7PF6znMqnaXZG9KoIWm/YzRQ2Wxirgo
+Rf67oJRCWzPYwnZUIYKXlBnAVp3tWOvyw6bRB14OFLR+suHcCP1k9/t6bVPrW3tfuwXdYxDzGd0
gsxbw34AVakev1IOLjyZsBU5lUlRKlBfsRvsSFwzKCBk24Pon6HlNGiiyhR9ogab/QDka0S3Emer
7hLr8pG1RSYcU80RJNRXyk0Phpmh7tlYKA9D/BfyHMa48VIFnhDqWxjMN9+0scXOTOFtIAEC/yKH
X3qyqqJ1E5+s8Ka6R7xEKDNi8D/STa8WZr1FaW6xEmo5LjkU2e+LCJdsj5M3AL5Uak5qXZoG0I3y
J/HVMNCBGbqVq6uI1DHVrrAb0dsux96aFV2vzmrtjw/PD48qkUeqbpMmQEX15O8Ndg0hk4h/LPfg
JmfXuonKudbWknTo9FOZfycdSF/HSx7quC8B48skmBMb4nEcwl1Ay0CDnmc7AXRDSX4AccEil/NK
Hha5cUvzp0TR6VniwoRtKTBvZHssk9eMDKXmDoaiNfONTVsTR16uw/pPaH967wzMAnHVApo3qP4G
1o7dajZqnwirJP4s0n3n/DVDfFYDW7R2gfatNgQiEWEeUCqRsYku7a9iGQz7i8cJ/VXBt1iuBSrp
rDIO0cAwF4BeNhem1Kr2Jgpn9j9WepxEri5j7WnhcE5BnQWitldMFdoyRqBlKFGC/YqI9+JXY8B/
Yi83vqXux2Lz7WvKUq+3Zv6tM0IRbbLxCoxlNGAUhPjzGMGo0DbDHmKksEyx42S4crCilAivw6Mb
Eq3NChp6DVwpdelza4zMmq+1/5C/YY6oOpsKwi40GdAmNsivvGInX/+OyRU8RR1vSqRxzHt8QlpC
sPw5TuDPEC67em/qb41LqTp1w5uF+twfHuqwNl07tihDuSdYoQrDPfBZ5dBwzjsBcAdjJRPYGIGC
K0NeN/1WRKEfKltUCFb/l0I0QFhfkTTBGs0VxH1AqAaTakRkC3odqLSDBXFkVTD3D9iqS+ju0WN6
5UFA0DyI2MKGeaPcUZMF/mqKp+iZT2ckd2fTjqfM6Q2wuHarQXJc/eZJz4T+FQ1Fg/6mi/6S8j1i
/5QMUDSgRFjyMkduBDjGLZOmvZqfJAjKvk61wGMxMjdZ1PKnhxGpJSBrwlfHXKWQlwWnExhlDSZv
uAqLL7PBEpZvpZxbs6OCUdcG51P3jYNgIBVr/GYsAFp1w7PHyjNVzj7TumKlFy8dGJ/FnBek0FOS
MK9M/wv4SbSqw00g8mKkDIvyZVn8RCEBT4dBdcYOO3v7xJ8wScvwsdqggz3CoKp6R+IFk+1+XgD+
cqni6xR06SdDp9+Eu4bpZ+kg0pgNPAYVzMAoOmTuX0jdJ0WxY6iOkZ8UdFGQszk2dP5lze48znYg
2tgA2aF/1yHU0RuBq0ODnFa5m+lTpqlFrucXX4b0J+enygIEn8+mjOqswNkyr5CRy98u8w5sCGz4
CHdJzjpxLhb/i4Vuyn8mP3QQiCdAF/rkEZ8mZ+iTnGk1yBasLgMRtCSGhpzDMg6GeQxxnDCE0lil
5p3oeOaFOh99UN6U/l8CXdJ4oyfAgHU2n/DMdM8p4kM5/noFlQBJ8+Y8SF8xgta8vns+1zc/BU2/
NXbUj95C4ApfSP61aplvYHhx2kvOE1AuCgQgjYYZcuNpyBgC4HQLvfpTK2K+1pL8qPATaxYKwuqQ
Gov+gC1xPqk3JTD8wDM9rnrAYY227TkaXVoERhZesg3AK4zdRxoJjl4Iwy4k2ogOB+wl2Pwu+A19
Htm/LP2XI2Ehnmsdqb/m+PL/aagjZGEdKy9sXI6WhGQYLTu+tnJ6rL+Re5rCRcjx9hrcKCyR62vY
vlrERKqFugu79H4YjoRlkaKs4UkyXOLdHBGpM2hljhVJ/GN1Egt7V9gUAjmIV9qQli11OR6aEMdZ
TBY6SF/NXzVFvrRCQmOhkOj4OugOJOlXJwWMP4NBjd01qt2jjjUNU7M5LHUPP9hdYQidGqqtc9zz
V3GOglqzxleMLavMP6q/baVd17gLkaokiBcBvuTEb/fEkYv8QlG0jaDpjXsAe023tfKT6G1dlhnu
XbugnKu7hy4wb7vFUOm0wUl9mi62tD8qiigTaZxO/lQdXYsP2XMwLPz2k+EjZN4DAnDvIXCFlCrf
6UcaoAn6ynSZi87BHSbtxEaZ9eJL0n/DnEaYFc1ca+9G/im1LyVcAw+c680m57WUoQJetfEAJd4K
mfDuJVYCrkoZMn3FCnfv1Wh/wuCHnA0fW7DSOlrmIDkDQ8QrzxLZ6O9dDJ9gLfoc67ZkznPD6ZK9
1s/ZJVcM+rQ1l/io4zeBNoIQMOIw5ekYsjX9Kv6/wVo01UUzh1nRv0buJz49kYM62sOJrlDHRixj
9SstHkkrEYN1uWWstiGO1QHxiHJuZvlOlJ8RpjLR1ZPtGBxc4dvPnkLrMElTo6ufYJJKX23M+uEq
iugclyQTwIs0UK6WquOqJ1M9tJINlSmIz9VwYSXWBvjJ698IcV2L+XKYfE0ckGEbkKiyohLX5ENU
7Yb6V8qjVcntDtprMZIomv1MB2CUYKYPGOgV92yypjPCVIpp6Eljm7wM/51L0UbP3yYjVqxtZssK
Yp4Zp5TmBRMYeYps1LmgkGKUjmDuioZ53yrp9mFDQDhJDsS2kcqIyrj5gb6AqmwdJr//F203yfzy
8QyqjK8XCabMijPX4mjSUU+D4Gq4uNuMXj28qwpGpsMEnO/4enwfR+3Mn7Ix/hEDjqpoT9Svkqys
7FQJx5ZjmkSVloNm2MmkBhMgYGoc9xtZJzZuE2gbAjG7D+SeJv8dZaAysPKAbqBpBBGOEgEFcHQf
2Er4n3H4GIgCGorJpNjJCoLUnmAm9p0Ni1ReWZ7KZZWdDDrMUPt4zKrFELvgfYhOUXXt0lUlIYdc
uco5tVBBYBrPlJkQQlLiFozQuYJxQP+TLdoepSl5ijXCBqxmJUbL38bD33rVvJafHhTB1OIx1RCg
XImVSC6Dt4e3EjB+xwVmje1eurNdinj5ms1En0XBQueDO1VHsctSIU0c9XfaVyhm4Ew8zXZECwQK
5SvSMUjO1WjLIqGDUs7p3Dy0ag/M3h/XBNnl5j1uNjCuUS8BqSrolJMeiLoyE084v3guzBN7yqbe
gaAaSMhSmkMr/BnKIbgLLo4abE4lshhWoSEghZiVeV5x1xzgc5GTYOM+o7EyK6672YRPNBWgh7Ps
i0RaeHHBPJLY5UwdHhGnKAxqNjwzSjCzXLFIxZ2JQGX6A5V8z5NrJk6uPtwNdi089Z7ooKVv0mfA
ix94aMYFeWAp4gLuSehugodw+7fQbK/fepWPErfnnrElnZgPzN9XNzJxIIHU/lGVa94vB/YEmAJV
BtfYlVBOoRIUyanIeC9QJc2GfWh+kVhCDbEgdFUtbqh3yPWo4leGJQqeUAWnP3LGmA4ERvlSsVB1
K3QIh4aW9eBFTt2eQYRQzeyJkc15gdILezqh12Bt04awk5acwF/nvD7+sPONV6j8+Op3Nf7rhYvV
veV8xRy3QY3NVtNqYI+rBntWzojyJclXv3YZMM1ZAzDwQ3jrVMVW1zRcGJDqjipbMi3YpDh5Mfpo
JAWb+JYN+Wqx/w7yNQMMQlchxPAP/lFeiVMuAJplrPzLKNiIo3JtUEdK0kRxL2cYbGaytE3g2cSf
DEOu6FBqS2jHN8bVQPjTqcPK/ye2+6I+ZGwA3eJXwfrbMiClCRfZHiuIhJeeeu/cGWVron74uJYN
r5Nu/oM5EY5YgLsc5fiZSwTr/ihtu+YWNrji+QLQ9UEaqZ/VT1SeguTQR8d0fKuIGxQ2XTl2lY3P
cMXYasV5sDCLchuH7IRQurTbCo0Kow8Fi+EpVy+mSWlWrmRtk1e2C0OkZpvbrrz81PrvFlhwMQK3
bFobetbShL6edh8tWuHaaE1SucVdiB4LHhhBXkwwwGGnwVdNfm+c/Kn9thB3fsynZT2LYV0HJnp6
PP1HMX9UWW4D4EBBL5rcGOuAdy7rViS5Q1Y5ReGyRzQSS+AtyP7kR7DigwBWkM5HXZvkJ9OOxZdB
wjyjHdVPKGWoN89iu2lHwhOTbUKSl5vzxu0iNhTiOhmJweE66uVzJ53o5/LoFODiYow+1+mg5IPi
OmZkG5FCclQ3F6wvzNzYtKDiZVTh3MmjLXAk5hg7SCikYvKBhCT1PeOUQZaZFH9yZyNMk+nABw75
pqpskqdnNe6fkGQf1Z+joK5J3Er43egQCD7P0QRH3xRNIntb9/9b3ub9axQ2fRLXBbdYNU3/c9Zk
lXZOtEUtmlu//0ngPbSAhzNqyQaVX4Wy+9b2XyA7HItwF1WcR5oNLBXs4Uds35r2lRhnHdUqsjfq
JWZj5TfgSqU4sSJpJzbanH10QygpURujHiwIe18mEYMKtBaVC4PS3+NnWkUkBetB8uOWOy2+xqCn
GDOXnH9Ui0+0K1jJA0g0WMhMkuqoh6oV0+4WyDTXhfen47y0fNzQHuOzPUE1pKoY47tiWBG7W6n9
Uz/GcJR0R5ftKsG/wKfyC/t2AGQZR8sQxfFwpvhTGLaoX3q5qyKe9qXessY/6uVKUjoc03adymtA
JLScjhdi6EPCnZXRyoIRWY3lF5okkAVDoCy4EXuCAMOK668McNNylg/zMP2pw+1UiPgJ9XonzVJ5
04WvMF2GtIGcPoTfDOqdLE1tUrpt+PEqyjZNXYuo4NZEcFZQABRz1z/IB9KUuaXt2A+57duMTwBs
NAPsU3iNzKOU31neIZRV9WMnAu9CL0aPwVewtZJT2V7kjKg7h/VRHiu22Z4YcCvmlo/YDS6mdikR
vfoYX8d6Y4gnQTy03PoIf9jdmEzr5OhfJ2GmQCmGctzL950HUDsEutoc9eoQMWSXqmPQ7AcAXy2D
BvKnxOlMIreVIdp0x87qYM2YWTepZhB8wK6TCCHTnrKWM3QD4sHeo4y+JRCokf6PRSV6MbIJ1+Qd
OtgpWBySWkUk7jYz4Wzc62aP3x6OFUuYRw5HG/LUTNX4as+CcrIMfGmMoDL1pLdnLT57VAmyfFUf
hXYbux8yjmSCKelhsosff02LWRdbpvpRvaVb2372DiR3lWoAkPPvor/76aUjLI+UQ50Gcl0X18Hl
Cbdzi1y6DjvybPQxNpDzSzPMklpAPYwCqju5DLRTe2xYZKItiNcu01fzHElbYdh3FgfarVJVZwJT
lkAhY4r+T2gydpGcOP2NRWVfa8y9GP+jht+FyhRb09nSCKsfh6Wr0jqbGRrIzKkoDwsVCuTfNFaR
hxXhBlieYj4Hzo74ZHSXUFoM4ilQj7m0AxVGMRcS4ctyJVGQM5IMUc9D5Ykq2lUWRQvg5zcxnYSh
LyVNgzJcZaST8+hL+TfxnBBZ15W/S6mtfbAFZRXMVPdL12xznFdoIKvgYXHqDMNZSz/407XOGZG6
sR1FUS/nR9b+ReYjLL8nGWlDS5caifO54tqYnDuHVHrDZ8B36TWQiPbtZ5SGmaWPGzUnmHzy/d75
J6sKCkIF+UFHN5GilsDvjf/dZJIdPNGn8PwD6jTdm29tRb4gbgsfBkf4l09HFG95Gf4m2YsPlb1w
6r1qxnCQVcxJS5ADKEx28u+QsZHlJkI7qqDrFFk233S6UVdm28WKAdcSk4eNwRumMk07QxA1Bo4r
vFDCD09m1C8JKTHwGRcrS78IDCxLeVsUS5GXrsKzmskrPHwR5seQvIxoGoXuRveXQgSUNEOiuZKt
ighN4wIl9iBw+zF49gAkNG2xUjrap5uR/1MqnUCBj8h8o2cU0f3wtkG0UNQ/dg5FsjVTpA6INHhT
twyurBCs6xPdCP0anNyUuV9GUsTGYh2CLy2SUWozXCU6RgG2ca1wMQMMlqxj0zCcbong4iZsbXYP
8t2v6q1lvaT4NpHNYgnUrxnOh4PvH3P6bSGxmJUVoJYbuxSPQdks+vy3QTAgLRRjHcJAHqXvFFUh
CcdzYbyH+j3sTxBdrNJJwchU9zqkfMzOfs0QNtoEKgDW/CWynkiJ5NDreldjNwy1XWls8jxgrXQt
I4J0FRoW8WqwOw7viv+Fj9oUWbIfKiFaGOIxH9FPXZAGWCWO15OrOc3UZ8gnqKJUvDsx+Oo5mkyd
/qO31XxYshM04YtldEXIbml5vwPjLjONGwAnEjQwdLYRfovewcJyUxS/JaEwfALMCdwtbAH+Ld3k
4IFh2VB/MoTL5hDwV0F48fHIJe3DYD/jInfR7yY6RSTEWCm5YCOKnegleGe5OKjF3ezP0eDk5ro7
hMmeBgY8SBc4I/dT9peipcqiNV5GppxdspDHc1JTlje2iHsHlHK0Yb0VVyv5hu5M0Vejvqyzi9rb
iUSzb/cKq4KKwTMyy6z9SVCkeOmVjFQc7edUP7KmYlTZsuLYpD0w3IXXn6EpyP1abb665iUDKfd/
5OjgxiuFybVX3DrNYlo8zrkobE2t1rp66vUvEQiEaP1kEaaES5RQTPS2NjC+xu8yVwkOpVwr/waK
29y8xfkhIvShXyv9J3FXkzFFG/SFFKyG/tfCd5cgBuVvwGujHdIe3BlnM7E6Mj7pyHujvCB+odcR
GC0pfwUL0Xd3UWLk7gRO4vxRqnXqv1HBBsYlmtqbJbACVz30FNZ8wGH4V7Zv9FVRup7mnF6y74GL
MDXyDSfv6b/xl+IVbeNjan6J3dnls00Q8atI8W10rGx32PC0a69z8L+4xNZq+5rVXMhMuYR8jwn+
VdOa+tgeWmJrBVAgfnwKUPlDVlWzhwnFOLFB/JndErV9E14Mb4vtL8jfgvFPY4mNYJBVv8pxXQVL
nwj6YK6GK1m9DiOFY41+4EsNsPs6zTMnukE+9WiIa5Ql4nSzNYQiOZ13LmBoY5JTPkqEvwolKwNw
9CM0iE18rfx923CEWAvRvTLDUI2C/NRLgjonx/rlJMEKp2NfndraXVjpYdAVbPt/aKGWVZej4qrm
jWqtYLAvWkb9Y3QxJ4l69VInr9RLKaaxLeFxEeNrV+UO/5TNPTcBQ5v8/LSyLGtmAwW4QgETUUUl
/DS1KF7JrO13aUnGIMOypxc9O0qOIjgJBltUsh4zgIEMHn1651x6lhfZYyl8r65xiB6Z7AheUnpO
Lj+1cQRx1/QvQchWXAEU8yKHSr2kaYYwUrq/MlMkY14rB33k+V6VOjwKZ3gH40r2KfHHFzwVgb19
179V/eaDViK2gPiumWkcBWFn9vcpLGVYBq0taM4AkxuniHodsy0z0kFdVfwiyr+g+9eCK5kiwONu
26nPJFxLw8OFPVKpe08i5ftEIyTgkeqwBKEcM+8ZQsriOJmwk7/qWaT9vEQBxgJLbq4K6pCcR5Cm
Kw7sUd+r+mFQNpHxSMh1zlbouZErKDdmtG4KxXuBc4MiFnDTzEBTPvJemlPW6j1lS2pw24+mPfK8
6in0K3ZW8E8EA2MBU4HvqPxSDYZwP2MM/sH9U5KdqG1VhAnYoVtUhP4NT5jS32Vlm8bUojwChDfQ
TJclzO69xosR6Y45fZ0fJdtV0zyu2uKijP2Lgg1MpnDpqXAiFouDd+mLax5pFLA/ZnKUMlJspzHr
Mmo2SEww/ybwkRtv0ysvqYNnmCz0t4ioGcZKPRxDzItZ/PDTd2idtWyjPrx6bsGrZIIMn03FScs4
QEqQkiMylPk8KSzL3p+BTPD0i1hP1Cx0WjEXNJ2xK2+71t+0oORCzlqCaSQEiZOyfvIr1l6zaMTV
oDgCRLPsnqG3HNSzhicgRPEvp3aSbgXcWVAb1Ln8luWVRBsXu8cI+W8qHOkbE1TawgQq+1c0C3be
Q0pdgIiPVcPRAkHWEXdKeCp54A/4S8ar9s/xKJIEBnATHReIJeKnmi5xzKGde+N2FHdS+ymEC2nE
gbzjY0WB3QxLHB+z8keY9h8t2lkGf4w2Gx4EE8uaFizM4l/i2npHheP9Cr3dqR+Gx7HraAAcFIme
iw7Hl/7lhTXTkdw0DCDURyTPC5+5wi3mikB67mAgkPZqChDsNihoaPK7IXy3IBZi72JWJ2xiDCK1
9gs+ceXdI8NgwEkD0ax6lA1SB6UBF5xnLTz+y8gEpzPQFnByt8qPUV3Thh893rfRHjRYh3M8djdK
8YejUxff5rBQSdLF4SU3jiQQwj26fJOfvjmCamzbewuWtre+esoyQX4Fcr7U4/OA0a5GlevzoxAU
MY8YbUkTgW+SK7LHtELcPAvRW2ZhaovyrXZXExvKsNXxMTDLrNAtNlSv2S7tHUvD3pEcZZgyxkot
N4SecYJvjWjrqwf2Rnj43gUxYqPCmpiYl1E60QHq6j5r9h2h2ckmyheCbnt4f8UtXkM1e1UMMiPz
5mtXs/kD6pAbpz67Ik/kMCiSHVdyGfIa20NJ+XxqCv4dNq3Qfci7hf26qIpV6u8K3vMqSRa+fFHR
lsMYnC6i3F8N9TWtr+jVgXTuimJd/3Ctcg7lpBfFN8+nq5nFEgTmBdqQxLi0/ZkhvjkCrr8k8p4r
qnvqMqq9bxBU8+LKipmVBivMgDssIy+D04bQBOzm9QrRk0ogi3xps6v0SqJL3bTz+jtl0ynyqZIE
8pRM7taG1EMxsiUiuziOUdkHwRUFUcbvyyiH/Tj6XvOq0ZtNeQ8VQu0IN6uMujyGepRayhbrHQ/2
U9+J1jItjg2y+cC7us3alRapsY3r+gSybBEwMQo8eIgwhckAa9BxyyyGl1i1C5WB1OhMuvzhXhoe
UusLXmYxpuxxotLmQsobO7i1ZnuFm7pgNJOObNfCAwhcuHNu+wv3oSpJRgnQDZKvpeyF8aw1wMWS
i9ice7ib7laL3xHAk7j/zbRTlHNHM0oqHRMBDUBeAk1LFqLtKfKf7vCokbBzID0C/7dUEZmaW8B2
OWnFVr8ocmspUPoJT0oEc7oqsfhCTE0oXEQWO5SC+OkzJDaYYdl4J+2X163jux+giVVVAGVn1Ec0
xwKSWfRhPcxX1Dal9j3A7WhR9lrWb59uRrYYpvvpxIcsD7YHHV5vnjTKQw5i00ReAh3KR4uhMoSK
A87VcCNodnvTYZLi4/Y3OIQY2ubxgss9h2CH4ldimm8SuWt345txvdZ+JBQVPdnbTFp3kbRJ9V1B
edhrty7aDsKq5wuSB8hgEhuQTFtzzIxadI5SxuDSnHcPVLzCb+fX3x1pf3VNQWtAgbqqyj5nXVWe
hXEPzmhOU42xhFMw9R0ddAs8JaK+XdFu+QwmsbRqh6CKq3zPI5eyN2Tskxm/CWUWUwTIRpXOFdK9
K+PYxweVoK4mzDm6Sc8BcCz/DAYMFMbvNYq5ZC/nM4PKa0ANizShWPKAq+FBE9cevT+5lDTl0BOK
GTOfSn9JtyD8h65bEO1Qm4veQymfRfirAkMWyaQdpwWgXN/zYmPBc82/ZG5kzP31Vu1PfMkQFVTr
MJFOOvb1pI3T8BeM4BKmw+UnV2B1bmUEI4DMrZVeoedELLhqQWHBPBS3rkbOHmq0alGjhuK0Z74w
SS7Q/XO+5LwHcY/0oL1jUVmU0TXSR0dvSQrp65usvzGyOaOGGwksrDcX1IuKDlrN6tkgAOTvkbLx
Z1NZZfvPX8e8PEhcRNXZw0DMQHbSqTDzeQbDuiUbndSbRhOXqnxNykcolGutvuPNLoOnm2rcWahN
jXNrPJsAByczKaW9DsxjY8roxpWWI3IBKTw01R/BhnaFqE6mMEAl2P/H0XnsNo5EUfSLCJAsxq0l
kcqyJFsOG8Kpiznnr5/DAWYxwPR0uyWy6oV7z5XTVsQGWuzwuSK8vObjdxkcgiYNm5UCpKJEmGhQ
niXmZ5LtuuK5rk8S60EEmVjE+WuK9d/FfFdpnhI8p+gfRbaJKMBdGDsTSd2pbjFXWuTNjFqMxwhe
nZTL1QBQjrj7ddjqTwZcla4nBdGr2LuphMWiI+0hIWEJ8+bg30S2WvjlQoNjVcjGtjm2hGqlzT0j
XkJyKjqmN0ovZmYLDPhpYN2I4wFeEhE66Fcc9tBzbLHHYjGE8W8gDReoJ/3DlkipXT+TUBVsHIIU
KiYYccsZRo+Dt2llDOgoGLMIsrDcKvEn4zeyLMoOHf0LusXJqydWJdaM84WJyxpnZc6Wz5giVIs4
/LFOMUIdYShYeGBdqh8dEingdR6hEzayTYy8Kx/fCI3ZzvFtjNircnEk6H8wGCCuxjqmmytdw5ZP
Hpphdy+wQS/IzPaGcBFgpuhbm28tgHdQN8kT64o43mUEoEyu1yym/Fc5/XXOFYMV7sprUHMOsrmF
TWbkV1f5UIKvzDnCWVyN02sfXFPtw6g+aqB5dAfzOc/PYfyp69eS8ErJC1dz600jK0iWK5QjEAom
+Fgh5w8zw0rPuHLf8EyvYu1FTe9G+znH75p7alijTc5DRa3DyjNm1W1WwUq6TFZ15tQ652PIvUVe
JPtDRi7z7JyzsfJDpl5Rc1r896WKiqv+S2LnPi0q2ZBUxiz6cUtqRviEOV01tISnWruohM841yHt
noZhucHAeoDnTNpL6JQHIkfd8D1GLK8LdIcK8UwhvwO1QZ/F25SZYY9PjDy4VcagUUfdZ2G/KE0B
WGT5QoeHiqff7bln9GIzKsqGvQKIblbRVssEk76lMrYEOnBhaMjFf/qaFVnTSk5scSyGisVt9a8F
MmfzVIAp46IGqC4i8FXVpurqLQTvTYRQcewpaqIAaebWrE9DbBDalty1+icm1TEljaiu36pWEgN0
IyrEbLfDuA/y8hIZCV4d50llOVUJmtd+2hBEzTjns1h+9OXDaLrN5FrcBTm7cMtFsbq0VUBbIgYY
+r7UTb6IFiBs2//LRHxuTO1PQc0UDv8LVFYds0vFeRHWhewCUDRcMPBCTNEiPB3xUXfrFDUCU1PL
xUbnce2FLe47Fh8x0Cg9+sUZAVSTmilEn74zzIPO5gBJamBcA/vd6Y9GzHE7+EaTHqp3ndpmZpFc
YHptbXMlk0+7/9+sRZS3ArbnRGR3hYSwbwQQY5JaktiLqNwGJXwKaHpmwABugylxuGcJF8Q2Y5pm
OewLZyKQDIo/1prHRlt6w6thPUeDy84YMB4UvcF30dD02Sozforid1YTnP8z/EGvZrPclN+oGc9K
/B6iPlc+HEo66rPa8To0vug/I4mwiKXoTqt5zA5lCw5I7NWW3CT9pMovlX11iUpFXTGkey6FeZnM
7JGzqqMRMfJ9B/o+RY43a+SIJkczNJZMhJWKJtDBtmMXP3Y5ed34D8RMgjmiRqDGOIa9/gKZF2fF
8Ht171jikOQ2hquByl3wZS9kMKAB1GRODa1yvGnWDxFtM/IeePb4X5r2W6C7IdiWVf0eaItgdDgO
91hfEKxPrWD4ZpLpu5Us7kK8P2teAgJ+wh97eqZA1pW32MFIxAjEQRWT9q9lBelBfS2SGNAYtRac
3CXdiQlAkB2z4cXVE4x5lOYIUfR1wdPU8CVo0XvlcJ2Qdj7kCGUdSKFenH4jfpbdrS+vRgW4j79z
unKQA2CRe2ptrPBotQ025swj10IDs78e3HfkBHEu1oKNqC+DV0cBGKivVc5vxek9ONtPMcMtGCoh
ywqOrMRZ51Cowl2i7ULTAnn8GAPEZxA62Vqxjvk1eNYr/AiF3XgmFkkSOvmTJgD+TP7G5O5adJ8D
n9Yd9WvNv1XB1lCf1emQ1fvxXwauz5mUVYVcZOll2bJpzTP5lag/iL46Fjka9Od5RtLBXi1AUnOm
aYr7rYZhqGfwN0ZMDdpzMvwaZgWIGOPAwdbJkNb4aX+Kkr30wixLqVgHr2aoZWQjiLg1+EjMULZp
P0nMU6k6b2yn9xONeooY4QzGIGrKZjOB1g+wBywUkd7cIn/LkAZKtdjZ+muEdH9Mi/Xyu2QMU4oW
H1N8byEESr9qT1O3VxzmSbvsNVfeOvm9eAz4p0LQJTZ1sM/gZTVgYeYXJfKQckp2P4JH4IpPxylv
doR2EqZ5TaSjtqwAQWoJIFc6Vo4JORI5fFfMnacAtUrB/mNiHJ3Q8eayOs/JstCFZdpMqocaygux
3Kd4D4iz+5poAtq+27VuikudWZPGMDZMd7xTZHOaTCqrZ1l0PqLLlEdDEq93YIo7Gf6STwA8jlSq
AYDOBdNSKLyc7A7VI9zLTXbpuLHS55QERXmkgSDkYREiYxSXhHv2zNtxNxLC6qDJZIY5rk0G9y1Q
zZeu9OG9mIkPrQnbyMQCptxOuqcLdBsPBZf7Xa8uhb4q8fbkJMoEcQKz584V2s2oIr75c/om/lDZ
vkrVG1m0sAPG94IywyUBuhHfBS7Ssr1Y3a7O7y2agPGvodauKy6j5o0wtye6RaIHUnNJz/jpmbCP
9cxtQWpHW5xSFvkNB7Zq/48WncTHrF6ahj2F7uvSPdJNM6EzOCvm0DeMaF3Vs49eHXeDGBUUMg+d
FiiJ36a494r6KlO2SHJXkrGVsJ2F1JupgT+aVA4XqWPZH7hKRqY6eF3bm8ra2SCymA9Q5wMzyO1k
M54xLn4t+38zeNsGPjiOdyJyzv24ac17hci/dR6OWlN+Pyfy2EYnmzpQV1wK7GMoLm77bNqsV9SD
mz9GO11PdNJW+SE0CKsqgduYW3FCVgVoxVR6C3RlTE+ZuNbiX8haQtEe5YKyH/Yulkcz+zK6jBlc
joD7RGQz8dexoBPjVzSkYJVfWUloG0wGyqWzo15TEtqwb0dvRbIlyYgpDELe7RSXe6Z0WvBcoIdI
sVMp9q/LITHRTNbNve48AVYYBwggcxQ3UMXAN77Ettc1cp2Hyb0gx017HqNTOH8gGojcZaLemjXZ
ZMZa2qSWuu/ddJXmuaIKhyHvzfkWFgtmJmHi0EOquij0AnzrGbnybzMzjo4Xj5k6XmpJtmqyUazW
Q73ZQyKImIIHOcUx3i1UZpqO5AOOtf5PA00TDw7uTV8rd1HIdl7KvRo9h8NPgupfL3VKith3TDYI
ylvLQa5habXk4uVECrDwp9l8dPFFTSl8PZxmuz46z8HNqe82cRBWjupn9LTiwsAMajIKT9rZlhX3
tzSWORLMdCQef5G+TolJCt6s4dTnSIcQBJkuQDGU6rFxU95d11q78iMmxrPiXTGUFTot4tksA9vm
qmLhl7OlCLeZvbeh7haafpAKC2yTxoJ3O7462ksCsgGKjtcqM0HPrZc2QLtqjRkygEkEeDaDWU3U
fhXXrNh+HRohXPpPNqIFvuukxYPKB17jKsHMwJ2E5nYDaMdCo2p9GOB7onEXWPsqeBvHg1Epf+zP
73mTs4q28NlziRD7oJKLKjkKCFfbWk7A+QL9q0AGr/CX1vFrq7sw+dWij44V2mhPu27Y5/VAE9p7
hG36vc5eglo+wncxMBgsSZwoMojcXdZ8xkqE+cldp9Fz6TrQBk0baToTKs3qt47u7pant/xsmA2Q
Wo5WuWQ6Nr+qDo232hNZnb3N7Ib15KtDWFNi4clQwRg59QZSjDRA8Va6f05/iseOLSEmNi1kheNu
EHd+RYzhAi08tgJdmWTAF0D+rfvT3E4oSwDyMxHvMFZIk/wywDSBy00lxuYwWP93q2QB0ovJwFrb
9IMdmVpKXiOux0fTjI1foT+xdHzq3Lw9e17KrsRo3nOYSfgDxp1DLJquGWAJcHSM/Biz9ZQatV/O
D4s5L+WyfJmRxbikA2k6nGtKROSNMXN8oeOC40lLRbNHALO2G2sbzfCQINtVrY1eepmNvEYzmO7Q
3kiTOFH833q/rtW7OYYbAgpp5R8jj7/OdLAnJo4wtNb6g8AArCM65Ql56DHbmiwf/mGCY5zWBCy3
yI02bG8qUuwn9uRJS3yaOFpTNlHOXSmYyab+gNU04/BIUNwHEjYmTp92ZP4I3lgg+I8cXm17RztG
dc7aFeNKwMeMGW5ltxxFTf2uoEmrsYZ3wd7uvrm3JOKXAgNDmpPeZquPiP0XUDRcFfZmJgQerXlA
jq1ilNd8FgRLV284a7Op/aksyP5jAc2gwJ5ExiCiyCQK1kr7NamANgxxlLydubOoh+Uu5aApzIzO
ENMDj2xVDV7YMp9nVxFznfc8NEWNR1zuWmboQ/uVdc8EB11IFV8Rif1kY/p2kVmZ9XTOrccCWVDd
Y4qOYJgDTLvdykkRurUJrCeXcAkDqYd0w7PFdsOufviF164QO3X+7AsMncyn6sxrSaZzi+kVowFr
nXwhGW8ihEaBxsgSJ3JSuwcnO6jgy6zK9bs0ulQ9s7ZM+XTqSX/qAdbaXyHrUYkXM2OAFYuVAFmr
xIjq88JLMKW7/dbKjz2KijHbibhbO7zK6ryV6Lan4qQgHXEZ3ulgnPPhp6Rzn9DYaD1Ob+DgXOb8
3Y1Np19g73lzjcGXFAYb2nOdgr4u7i0KiWD5eEf+iARlujkh4Jg65OPnEkE6MeZPsavuYzUjRSZe
5Xq2T2emK2hF0U8V3Ssfw46sOxhXXCaoC4QmfSU7EnrDeA2OeVnNWGIWIme3jlLtWNXhpZ5w/2CT
6aB0Wla71Qamv2ZOyVs/ExC51Rc7r57eMnvclhhEDESNBYtbvb1ZXI+uRrPb091XYUncmEJK/b9s
SqenuusvUUgaJgw5V3Vp4XyYRWu3ydZ0Fr4iqJLoRAP2RdRWfcd6LKSSNF8DrIVBwykaOf1aq8SR
/v8lCZnWO5AdTh1kaoqotYv4Ie/KlaBNVbAUZGTfTB3kWphulgAJ2zprRcBsx3AFdKmDby2EslPo
fDsOkIcY/E53vwea1IBnOTa0fzO7Me4Otq3GytHNNTtzzDcrFQt3IWgPRPIem+UjpMnUWOy2mc7M
ovdarDgoL5/6/s+G3zdXFM5hBS2Cub60LtoQr0dk3ylCHQjO3uLMZo7nCTmw+6R+0Pw223eFtTHj
F5uxvkICYzr9mhFkXvEzVeg+vkwHHE0H8VrEJxdVs2Knr6M1fkzKCWHfqKN9dFKS3SBI9n6ulg8S
RZC1DwNORkP+FFNy6KW76GPXeVm+WPZLW5iQcRrA2IWEhAHjp7269avtnGxRIN/6dGvisEY8hxJO
d+tcy3a4moi9A67shntYoLXrHg0aK8JQEljX2etg24dIuttMNMgCONWy6RIq7u9URZDzkCaPSGLq
EOfivXMxaxbUvcCdCAbWTeSS+mKluhe9wmzb3EetvR3igE06yoYKdBwpD5h3Uea3OPUi2h7jF1br
qohpXRdRA9cjHGrDjOlw33XxnjCd0pPvzmbUHpt/ZMvSPWmAbVh2Skx9UbNNJrL02pA41pj+4aLx
3Hcd8AXcHYX8mhHzBrKb2NDU+MtBI4XlTc+x3CjmGsUIfv48/2FWPlZkRWa/tev8uNEi4SKwRRvW
BstEVgXsa91NwXBtwsI2NCiqcaBZnULIyKWza77rrYLaV/DyCMYUxZDf0iXrM6BcI2evHx4lR2XV
cwZfWGOqrN9CcQcpX7nH0qRyqV9d3EEx3Ut4EB3CGMIACoP580eMPVzIgPgR+mC231EnWYedXHvZ
ai/6ogHV899UfdcGSFX5nCWIgQeswJzXSyxGMYGp7sCDEASkMakbbQ/OPe1+TOcLRKOKnM2gi7sC
H2NGQAWje92zrc3wq1ncy0EG0jOItjPb7HBZ/vJgNHxnNUg/NVJfA0wBna5CVR8Q9hrbmNgxpbKP
cxTv4RUSKra83GR7g329ZA3BHwFHZYym3sCxJ10QZ1wlruw9bZHYIsphzy7+GtE94Rit3HozF85H
n4wZ4yzbp/IjCC5hyQq5kwg0C840GlXXvI4hwwIGv7ONKoiHUccoO4a3hu06/yPP5TfJU7uohQPO
c81EFsP83oFAVLcAztV3g76w0dcDam+zIjs7h51zr8khabAalhiRqraHe2k/lfn3bOJqZbzbCBe3
G6loZeNZeBfsDLq+s49xIGqsh8as8mo80WpW7yYzpmWNNgqL7VI/pNM1kO2hIU45q9WTwJ5hFOkq
M09Bmm0jItIh832Kvt1njgCC0RGNuk+WHDrzVqo6q0B0qQxo9D77p7BVTFSFmwcaerYkCx8a3rPK
ROSFHEnHETMwdowSYzvIfFf36OfF5GdIJsmM2STUexaSRt2J/LKBrFVXn1Nvv6XWhEjrp2ACqQGu
tQN9FbcfWSFOscn6mcMqddsbceVrwda7q3XWnvMZoNtTxICiUmEhDMV5UcUnAPYKBg7g6m4QPwjB
eXFMmuSWbWKrrblMCQ0WB93pPLACdfE86t2SOfK7ZCeP1LO1ehvj7lmj5slnm6Ku9WvX2pHG/WSk
1WsbDvQVb3j3QK+mG5uqpaiqjWb0u4nixG0DyGmPRWqmUBU6xC3qVHc9trWklLvBmg6G6vhln/vV
0vXArKOcJyGG/ACHt4MdOenEMYj1PFHf6bZQpahejLBQHaKXSD5kpl1MFxkwM712ImHpmqIFqKgP
s+kWqMTk4KHC57pzFXBnnF0TB1qM6y8P9IeOzZb9RNSR/cm+TCcKlnA/L08KL/ifF2puKHp50Xvf
KFFYBMTnzsUlZrBl1BuHV6xUvrrs2bBioNFsqcg3HSLAIDgDJ/VcNYwD6+zfmMxeSbPUasHBDSPf
SfPLUOf7CjiDw8ctOSBKMEd5/Y7ilG6gvfHhx2ikDERzfTffjOLYG5QgTsTumqJKgULmNNSKuXtu
ZXAK7ORid846HenbSESsMLuy7YmT2h8r4cUkFqZ67BmIVt1E9XTN3ssIjBptsMpAQOMmwQRvq/oJ
2GzRvBgUEu5rHGEfDSwkROQ4lDQ9NT/mL8scR49WAz78BtkWK8TVWBWXAaemBMiTB6Q1sDUMDFYD
FMU2242dxfKgLEe0gvj3addVWyWupPDzZu+gZ00xWZUws0zc7kA+oBz7AVway4bHkr+FNKhRnXDV
MyrifsrL5OCQSmXX8kQhiaIuOEeYXYw+34QR+ypFbrXJ3jZtuSmpywHtI9dtbm2gvNa4b1u2AiMG
6JlRyZRxFgfdhkX/0DMLUUM4c9omgJ+i5gPvMFvZjeC/EAm2skW6DQ3mKkOwL8k6sixITfxQloGV
7GG15Dcg/eQzSDTeEXx3JTpyBzOq8RNUn+QHBvGbxsQhl+raBcWQA5dyiy2VkR8F85trkW0VDtyd
9EFYvU3xXQMKC9nmD+pLlq8TFZ0ffMLeqFbDTHEYWM+zqTAiIJbGBP6DgmPRitgTQ64cHJcAROwO
XsfgNejlR0vSZpKha8xqXgWkzrAhAuAfNcIK5AZbY0bInlKK4dcx4vRgWu6vML6TgqpaKndXWKdB
G/1BjJjTtc1E6T+GyoviEkrRtqc2+NdNv1m0brkcY7nUR9rBdhUYaJ+N+RrP7kaqf4P1p5jBTaW/
WOb1TfVPWMNKIpMYU5V5rNhXDn1OWm9A8K0FThOVOUHGX1UXVx0u+ZixOaadTDgisPEq7HChugHZ
69DFNdCH2fdh/TEqoJpIk+p5SzP0YoUuhjCsu0yJGzelkw/WSQO0whnmdxu5U49ptNOi04QTpgxH
P1QYbFbGXhPtrkzDg8ledaxfjebcjWx+VMaAQWDgyGaNit3BgjSEx+qMA2+rqQrSDfcKKxDGNuZK
SnEUDdvM6I+S3bGT4FmIMM7qDmainHyUYGej9dBUJKNdzv+UNps6rb/madzZTFacvvKtGU2a3XFd
8GlP5CoAQgCGfpz66mE76T525qvUmaHZ0c7ABl5AYO5V5pVzdOjRTasTUasWSAYr8eEw++P4Jp3p
haKPCam6SVxotQIphFHAgYjMHP1CigPd2buwZlTM7xILZheQnVHUYBZHBkESVSrLWQTJeqIBvW9u
k3Xu6JlTUnrVIP/XQE1/KmJxlSz5OoJLGiad6Vz5eak+J0gcOlcnEvUnkq9syX1bwS4B2bGpatS/
y+4B1kxvQZMTh5pfrTRYR8GJseY8tKxcDM6IAZHvMEJZCTUk5cm5KaMXXvrzNIdvjplwT+hWvhq1
h8ZUXq8eDJu2dgF4FUFUyY4qQ6ylVL8FgT+EOW8B9/5NpQ9/2wsR+YXtB50g1at8otDHWITM9DKE
lNrCQhGTgzLCU4vLKIV2H9uHQvup5K7mbuSZO5iT86KRxl4Dh85GPoElypAuIZjnQ++Ov23CwB57
W0I2S0gmpSY5JcH3TtQtjvnZlpFfsBmeCpytI4sl7WmJw2lsbiP0fGFc/eYj2Z0WTVfapN6E70Bl
SN2H1CMcPw4wOc36NzA+UiZ5CuAi1JAOyki7q9pC8aSlBhpnGndkuXhKk5UOZr7t6E7REpjog2P1
10TwJVUVq2WFtQP+qiGeR7X2lylsrludT97t4sYCWydhX7yM7ZuKtzaCBxRMe62i3lW57EvYLWw2
jyFvalWZD5JBXhFxXoMWb46VLYd2BE0vOtLoPNsxLDwWf61Y2xSqCqE9rMieNJW5lc7IIGe4GYTC
VxXtNHIeRxOYyMH+F+XLCpffzMQCYbB2BpbxIZkJjAj7ahN9O+SdSfHGrLhVLvOlcNrFrF9dTLxZ
nO+lwWaurdk1Z6uWaLAGx4FiVbtMI5kPj+k00FuH9o+eD4+a4yZTdAouA/2bsB9phcCR+rpI5MJ6
YQFWHYS85XBOctk/p7OxcZrwXQJ1dIr0MGbNrWdjoE7pTql52pb8hwq9jEhe+W3ujf1VzeMprG0G
QuUKwP6mGHhVWyKn4PHp47QZ2P7ri0HIdt6MkMZ1LPc5oIgqRZ4i3L82NSM0qx2wHftGBGGEp00L
skfNcUMUAYLyaD4aCVg/PsNCqgR/5ZtycE8dXjF17l9CCu95wjeVgP8pgeQVHq/Mzh4lvoV29omu
p2Bn+q1ZqqeKR2tQwWkS/0HKA2E16OX0Wn2L6ytGMzexduVQoFenJEy19EKKw7MxfJfpY+jnQ2Vw
Plbm0RUqd8/3EuZiAuUrjbU2YvkD66y27mEep51dVsDkXG0ztIyVQiz7snfJCkCnqLZQibJzC2XB
TV1sD5TNVXXXcwQteeSrROw1CdIIh/lp2x2EbXGFSJJMOgo1mgYTxWrQ5y/lZG0tFcGvBYCoMvdh
9lADpChLighRCJ3t3gtwSdUw4SFYFn01FkQmUii4pDC9RD8Ns/WQdbtthDj3keMLdo5mHq40tdxX
9ugZdXvI2gIZEBIzRpb/qiA7DBXP4XIJDg3e4dQzCLUSEwsR2/KGsn4MyZfMvucWuElVeAC+OYbY
MuW9J2a5z9RhFyXzc1CWGxfdM1sgJt/JypixfeFsFvNRMAMLOnvDxYy+KYNtRMyl9tm6ZKu7awc6
aaXaZ71hT5Ko2w65SpaeooDLRPbk9/7yUGDoIT0PivE400JBZyTdnTvYPMsYTCUk916au8GFpcgS
poAYUmk22hzGhlOic8YON4ed/0A2SxhFvk7WEmYJw166hsXlau1JvwIAzkqEBWBImq1aDLjL3BNI
mrYvrgHiQe7a+9R06yHHTmBKdiOUvjXAoFn5zuhKdWSYhqyOaej4cWz9yAHNhtpsNWPmQNw48X3p
QWK1eaffYo2QsmzrUJJ8lijjRsTeszrsy6hGYvwnWxT5Nl7NRYrQon3Ryv6SqdhTNPUibMc36xIn
17gfTZD7SUgSBNtvxdZOtRvsAmFvzL65KZqFcQ5yBxNVe5IY0s4WyeCz43caWLuPXOs3aclhilIx
ZWLYa1hqi61sUMJScptV/Z0NnzUS6dz9Mhltw559cWfW23bhEx5HinOafibcyGE0YcoZw0M4MKCN
22/LCu8l6/d1anVYfAIW8IY2LDakBAO0aj7s/uKU+Um6yWrM7vZiqceU6ERHtUr3GQ7hng0QEAQm
bLxrw8D5aN0X0kkO5y+Jt0X1ns7xwW6vBgSZKJlOmD38Ck+Da42XNJ6xdOIEQDQujAHTd7OKR8q/
BSwwOB8lkgHRDS/TlB3sQb/rxGypsnwYITOy0dq06IGeJhWeIFBXa0ANSWEZmNni+J9vYTgD08hu
ml2hZSz/lCpg2TcwJ4p/tKag/Bt46LrOBJsTj++o7EhDksyFmshh2GHUATFUgR9HBCmRZmkDryjK
xFfRoszVuZryq9DIuEJ9ksfZs6vDIbBPiYzAVzUZ8XeJQjFiHMvoV+Y23SyivpAtTWWmHhO8/YhD
si8AuVTaW5gxxZyaRW0MBAPirZFkhGAg5R9/O4NpOrS6jRp0e3WymP6UfjJJDPGAwFv9VDX4hdxi
HQxSR0dDlTa7pzDvbwYS4JijTVHbs3Ssa5lEZ1udPD0xt0PecX92OCxs4msuZvE6B8/KRDkz2pfW
0bD+4yLIymtciMMUNjsH99aMxrjRlWfFsbFKMhgm6lL03SWBOF2HMPnd2d1NElmjAGy9zJzJXkgU
LJh0U0rdnSRk5WihBQLJgxjNRZ0dklFd1f27m7a+NLkioccNdr1qSUWMOIb481gyIeIO08NiRK9K
FbKv7lOfL4hvjaNL+kmX7UzFPCtc1oOUPPVEnYORijKAkmQEmSOd4aJX55KPBXpelcEkWolxpsAL
zVWTLVpytHMiZrzYYmbnANfkrlJ/J0IjdPZqaazuXCgoCcBi+DOkd4tdp0/bSuG3zHRMFujPTPgX
gQ2wdwpBfw3X0HbktWi6f4jwtk1kvoZV1DBdoBfDlIs+dUDhCLW304uHs8R6x4g1O2RU8dIH415q
3eFC5YfWAnOZ6XJ28bF+pfRpzeJ2UdhrpJrxqSvtsQ+CF6Vo/jhKLlNtnqe4+GfYqIJytJkqvaI1
Q5BK2JsWZMT3jqsz6NEZVnb0jRk3BChV0Lb2zL3tRIIXuvsuFgF2k2F/1APr0CUlgF0H52JYha8M
kteykHizgAU/cac9dSXGoeiz197r6V6Vs98HCXs6glKHYrdEN9FTPgkRerY9/bWy5tSjVK3qikhP
qOhaTnXMfdJDQodEjgamoQecI8Jm4mynlelLbb/pgiempngQhg1QGT5SAJXJRiIyNiTUDnSuisM2
PKqdW6IAytPjfc9ZNcF2sAd5MFJxzgjcAdNkoGbnJ48A8fWy+phK/WG4xGHT7iuZvUtbAwQJ7MpA
M/3MUbYMMFfU2FsTKlXsqL5CIcx4zxv04SXO9WW9h4MBQxcnrpI2+yieWGBYDJvydSvZZ6btvWHB
54W8+fkweBNHqUR6MDXGuQGI39rFV9cOe82i1c7M9ZyWpwxunmD5myv/guIlIQqP8Sw+bUw6ek7M
74zAh9gjmi8Ghrj5DdSeSgu2ETdnHuPoLOOXjhwfsygIa833SThsnep7oM7vmnnV93eL2oZuBWc5
wrc2uZX4t/CkAqJ5OMX4XsxogQYiz807Xe9Hgacv0nRfYE1W0pJpTwP3GHePhCvJfa0sQAU6rD46
yhYpWbwIP9YDoM7AIA/Mao+NLG9JPNytXLspOdThWQAlAfeoWi9jOnyZstuW09bBHlnVyrrsqAFN
0jeU4KNsrNXMbtZh4KAOmD0ZU8WThixh4ptuNaYN6W+kOMQiLT4BNfoliPzWT/jPO815Hcr+s4Fb
9hQ2CyBdO8DipFWScI3mXNwQzt7sGEm8MuLoMylRNPRqpbDAVzm4t9TPCod0ygeY4YcttBHm24wH
pyqfGyvZa6Qb6XbwAwH+yCIe7q+8uZhDOoNvMx+ulbCfK0HcCplGOqJqFCJXLoaRSRYTLQXla5Rd
MrO4acz14qlRmJQHvlEXBzMn7bOkPSyQRiMzMRX3sxZoq1X1RWm1kyNwsA2yJeAo8gWamFkYZyN3
fBnGfuMiJUKuYw5UWrH+AsQfkhFsMiY251FlsplbHA5dyO5DjaghYN7oTX2PK8PTVOe1qGhs2mT0
6k5SIxqoyshaycxPF0UA3q6/iPKE+JGr1YUWJtoJ9zPM9SzWTGoFJCxSIew9AFAtl9yhLlKX5G1o
I0bM1qKW9avWyGfD7e8DTSgDTdCLOmC4sUDGDjmNz95vgDS1DO7ohS8ZQhA1CZliNkeXr7pUsvlp
dAnEc2RBd5j6WttuLGraJlauTC2ICOxhC2MFnIa3oqFnxhje0+BHeg9kibIvMTkU2zikZxne6DX/
6FDxCaEwq0qGYxXEfBTyTB6Z0dvGo2JdkeK7TMfmV+/ZferkqFTzakxRksvxqLPrVOAX8+HQLGe7
KRw9K3c3qmHiMbQ3oesQTA2sAsqsRruCSHo9QwBQOn1t4f2xobwaSFUsxl1dZN+HPu3XmbPEgqFV
Kd33QoALpOywmob9U/3FDWutstDZdVpFf4FTPBrdGP/6gqSmLV5A2o1U732KZre0zjjxCL8N8JMV
gDH+NR2MrPw9b0tKNnGsjenQlNahbOZzmaXXrE/8IIM7ptfGLhIvISwg0SKEtRhcIEE32MauplpH
oGDr1pbJyHMTilWxzBnd8sTC+y8tweDaYLeKiGS4bO5OKDnR2GfxuQpBqOcEAKSKw54K4WvB2bmZ
G+Nuc86GQYGsssQziiUZw10WQ6gqUEPHdn1Q6vbaF82ZoDuvpJQAGiXeyxS5RBl3bOiVZFXUDn5c
C76Gvin6ij5V5HdrYNo6lBemYmf8LhgFtEetdyqaLI51u6N3KmKLXjL7aoVVknHhsK9Vq72p9G/F
lH+78bCec+s/js5sOVIkC6JfFGYQbMGrlLuUKSm1ll4wLVXsBBDsX9+HfhmbsZ6ukjIhluvux+86
J70y4mamBJ6FhkngvvGO9PvPECLbdw1ljIbXkLA2/yWAiOAF+kPWyynu879VXFJmJu5yvOle7fMo
pE/ugPWff4h4wUSqM9HODhgVlfGdx5EoU9gSG4EAkTB8N+QSWSCpGZFQ3Ra6gk2O4GQRSYsTjrSK
o5gmlW030XdfVvf4+w8tPQaxgx1WJn+tfHysJeBfLZa9neNgDmf3JVHya/DAZ2bYuWaOackQ4FLk
JA1qfG6Zx9AjFSx+eDP1TDorWDGV12cbZS3H0RmpoCZU5hmEhhA+MXmeiKha01UXGdVnfyr/5cFA
1zf4WB3X21x2FPt5za4aqRcT2amklpjtRp84p5JqwPphq2PFncZv/xR4A80SP7QWfOsAEhbzLbug
tb4Ib90ge2lya0/RLwd8aM8ubd2NaV+QDrcShjflSqSSEuuxREtc3H4jbOxBtn+RFudLPRMpkc2R
Dw8TmdiOazIq782O8dLduMhLlGKX4cDaVsNZWs6zTlnwy+qc5OGurKx/ucDX0+AGUj4l69LEpMLr
XQjNEMsNWVEbbY0zyqjwEQV4VJlmSUxsxZOHsexmRg8tA4Q2pnkYEMneL8vLFEAONLEgiG+p3cLp
esIoZWfpXRAgR+Uof5bdYCientO2u2Thsy2LY2wNd2nq/tAXttV+dldbbMiNdZYd0rdDkVWAPw44
ZVxHt5Oq/yRh8tLEM6407z4P0elnBHVqb/GcACjAHO5WH2WwvKwflR6Bv1l6x2tAPJZoD7JVzugy
jieCtvG/NgK0UAv90IvhISFkKUK2iMw5e1Ccs2HZZ0nIDUYSekn+DRrctnQdh4DfxJkNL06iL5Pw
Xgw6lugRSyTJwklBHsFDcaOLglm34p40SPwIHLRAr8m72bb2To9jaKYAzmUnSTrvqZ9ztilgKZN1
paT3phq8Dbr5wS9oaeOcfFNR1VnZPcB0TjE4yIfefo9CDProyVRUh2TtSCtBGi799mJ5DDY0YbfI
4347cU4ndE2VYudtkpowypyW98YiCN15uPO6gSBktRpgTXJaVPBaZhTaEdFcM06YVI6GhE9r2R+N
Pb30/upc0dHeCpftMA6fgS/4u5N9ECSXAt4uvkV705LqgtdzFT3iu/Hd5ypqDt0Cf8uOT35vnhY+
d+3hSimBQSdugkXjR3mgr9L52XMU5y5ZIewVr33NyNUPObKND0VoWAGrp567mg8Yzomq5z7OXiw/
Oc398louAiGK/E2dP5dgE7QL/ALpGhWGkTLYOgvgPXVzxDkBMBAdGeMjxYRccGHJ4M8arh5xf25d
OxWvVHd9UJm3dcbi7FEaLUOgeVYffiruIIJFPum9EAIcLs1p/DHqnTXjw476Z1sxIKYgxLOf3cW/
TTW38FFce6BIM0dTz2+fFAkmv5If/hw+JozcSkrBG24pOACOsn0CM0t8ot067msOPoWtB04VchHe
QDmLyzJhphh4YuoyeE0Rj3yiKb7b/MWi9Z4EGbnNV2+UT6R0/jqsxDp9Rq2+NJl39Ca4/ukfr+D9
xA6iPXbeBnKwO97bJf6XtDJ3tjOdKTEkXfrq2gUKZ4q/LPf7+yxYa15wiccpfQK0l4UWw3YXE6ie
v5sIBYhsqwOtRRAKRAF+nGYeqsC/nfSb8Aypu4K7NLi4Rh4HGR1j8avhA3adPsw+UHTZGw6rUCAW
w7fbwWob1GujP6acjyie39IBdzRTUhsQiy5oUCZcOrkMtnRCzwjFTTO7eL+QqAtL6ETwQvIKEAao
6FVrWP6kGXaPyP/r2ayVFQCrHFQghYKA0ZVLGsz6arkNj2Tc83Gmdrq/1zmo8S48E3i8RKP/6bAt
1KP8UE1108JxGFX2Otsube0/Y6tfgxjA9djBysQOjFZkV8NekHMK0nt7GUggESVzQhwQeaGZmRYn
bQtGVOFKF9vWFGOpgkIQn3KYKTtnFsgI0VoH4fegFpEyUopCpwgS1MJJFS71Q9biRvNU+jTG5uLF
WEjt3qMduaeaEw0eDQZXy16m5i4lXRu4P8sqtvj+A7kNzmffzeT/5qp7WPQ6psZhUCReyI2IrFPD
PGUcf2bMzUtAxXkq3Kdatajp8yaCDOEgk8CYNmivDtmgrkl/TV1hleQrD/v5QuvGbsKuxrT/OGO9
7lKaE3hErE69g4r/EC29WOTCNPbO0gvX1kVxUxn2i3L275cBr21XodN31R73lLVpZ6STDCW6wsR9
0zq6Ir8BZjovU9bDCuQN7HYhvot4xnoYRodg7g9W2t2FFguzFLRHl8v0IKYC3JHhpFb+COVb91WN
YuaPhIF1hV80j+kPHEJD52BNdMMyy0dnOde2MMe6J0ErOeC25h+hjWtSI7Myc6foKcTLU7QDNQw6
xM4y7ImEkpkq5F93JrA2B+KzxRHPEdAvb9aHQ3HPwfGAbWECJlINDDdth/kBy+R1qQy1gcE9phLy
B0n60K5IMbtBAbPGizvUV6dn1M5YALRDdzdOkEPGUp7YbbinzJioRx+dYZT5BehYAEACdPtSLt9C
1w+yUtc6YzDfNPzMuP+esrK+l3F1cGvKrQPz5HrJSdCl7nX5mwHJMBIlKqlawxoQ/vGYhrUc2c0o
AH6l3JOVCxm48H2iZiTv6fZbqxpsmG9Ox+eeNdABZqs+LgUmdBFobPnOObXK5zBuvkJc8mNgEYpw
yNSB4fIBeFGn5Tt0Bxcplwy7+AVDvFnyf8rwlQp1AlB2ncbqi+nBI0UQh6xgcx6yH5hIzq4PXOxm
gP3QkBhts5+ECBVp4R0zNu+bMfxygTR7kApaQlqBV//6rv3R58uJSeSTN9X7uEtearXsQjnRqCqY
d8WDIp4Wn/LC4kQkSKqDqKJM5DbKuhevMc+OVz40Ggglp1VcKZQW4xzLFqrYCQVM+D1Cts9cup/Z
EG+awnvOWpzPMyeFGSxUlo8463CmTjbdeYruQ5uIqJLNi0zD10JCp1Z1+OJazisVD39HRh2TUZBT
oUUEyRGIx70/D3DMVH9qPes48fLHRXkf1+0ZaWqrLHKugbiMkbpVNulzqztEKdy7jPWbgzWRVK7R
vvtRuMBOupmY6zxuopTL3OAR5MZzZ/spRLyM2LQDATGq6WMX0SHXyZ208odZ2u95RT2csXfUH0Ck
WnGIYFydgCmwj82gHtpL2BNUBR+Y2tlmDB5seIgT8x9PrkUMVvvUh3rPlr9LJv/YOqfR82xAI4V7
9m2IbVXySHX0fDvQVdVV/U5OBZ1aTDVxptozHjQPB+44tXRKzNludjwKaMx2Kpp7J0f25tekoTV5
7AtYlpFjbQl/5lR4wbiUEzeHeAShvfQrtosStJIZ8zKCgWksBp+cV2YM57MWLw4On9nO7lsDtriK
MVsIzoI13cgeN8CNnKH35WI5Da199bLlWNk078w2bhuTt9Rkej9Dry5d279MNghWU1l/pHE+VMk9
sFkh4SPOUl+T+QpNzpJa4/ieUn0w1bJrNYKtTMtDRJhwKmN3N7b+simT5LVTksQby7yE0xBNr9lc
vDqGPhG0ehYhJVbaDKuU0f3RS5zPMeNOBvL3IeVUvrPHcLewEPnC5RQA0Ym5hN5q8gU3xs6/dez/
/D/ll8tH6tAZGy/iXxz6L7UVmq0WREupwTyqYrqjpu+cp8uXsiJMLot6VSVZ9a5NTvSr7ifIpOx8
hKAmKGc6Cd57NX/WS/zEjG9f0BrZjP0h4a6GsbJ/hnQUgTGNNn1VTbDoYR5ZhJa1U19dv3wV5WDj
Rhw+meaWh7VpfmhHC9fVeIxbFtNRrXfrDGtHNzHTglyM8sIot8xLQopWjWdupddVy20to23nji+6
zAiPZ7Aihg7dya0IFCalc+VMvPbM1c+l76HbYmcyzl06qvdhJuIY5fm4VquxtnX2c2s6vsAEllgd
V2c/Vxe3GL1bDhRUdUwjYsVMTga0pmWh0AYDt4hsDcE2jn1Nwqq9HxWQcf7mn9FB222U/+YP6JP2
yPm146Z/I0L9VsKgCEeIAmbiQ7CEaHc27axhXlCGPHa/oiSOPZKAAdADyEb1zTcukZfUmt2NaCYo
jvIqhvGzymo8YDb3bTdODvGYM0yq7toE20WKy32ho7B86KPmx3U5wuSS5Heox7OxvT88qN+ccg3C
TwMaiR+NKwVf66RmEggekME6ZfoHCeEldfvg4mGFJz9VCLb/AhxakEW4ylKgTrIIIDj31mCND6Wd
cHafogTtkDF6WoJLqap9xbQ3TfN/A6g5QZ9X2fd0MdAbBCjTqhGYAojPii7uc6zfaH7ceio8meG7
ZXoRMbglTptGnP+yTyD2qE0ZIuUniJmnmF7usOL+urD0Cm7vfW8QcSoekzjeVTUR5kKfrX7+CmhA
y4MawHyPTvcQ2tZlMuPO6vWDyEiv4D+K+cL4c55D0z1ajXcDKb82860Z7Kd5Hu78YIQy/QU5a2Ot
1g1E7EUGX25c3lMfvK8JxQ90C4wYbzcebRMnk9jlvsFLR+to992a5i+HYhJ+Dp0sA3mybZ/CqjSJ
qU5T4yOPAmRSYd/cTaQ5Hwcbg4lrwJMxU8IAAVy8rf35FHRFdm38piZArPFkFfSXxo/5Ah4XnH9X
M62llMCnPLZf4R0TC0xHasXnwplY4dWqIjLAWv4rFzSvHLZHCxkFyBWZo/nqYDnDqYW0ykd6P3Gb
UZd6tdx/svpY5b4EONN++OOmby7dcrG71X7CJcI7ZBSf57iUbsHqDdk+KMQWkultNjyD9E9Q0iVq
SvO6BEfPfDjq2GhqF0q9VW21ifSXjuGPip0EoD3RBBXEB2CTGzsvt5GBDxBuMA6PRIFp+OmDRzU+
9bgUzCepTLQSVJ+benwjlMoAMu128NHq/gzSytEg3g8LctxanbGy/3mGMLweJBkBpNOkenZmBFRc
qmtLwqUc9lzayfzmuEKq+D2Ghh35+LGvk9mqHg4a7J4F0AI8H12QmcXGmV44MBbc9x3vPNdfKdmq
JAq5bv4TwCcpFGAc9DcmSzQM5W2Gv8530gdGm7yy3PpZTQN0vpDH14mz26xFJhdsEx3vruguBbY/
n8Rhyt+ZEhMAiYKbjaEv2M2vAW2LdsLu3mmhFetjE/J5QJ/+TJxTJ95R6qkEE9Gd80RwdIN6zfyd
7lWk+1sZ7EuIp24CFZhQYHzUIM1h4KTvs+8fphYj2o385OuxGwqQ1VZjuOQKhxf+bmIy7rKJIvFx
09Lpwyr+N81bTXNAgjKNyqip7NWcDynLAPSO1nYsqm3q4k7ivMLFm3QLm86wDp5vK1y+VvkG09nm
XaCyTLV/kuTEY9x3eyYnNJ95w2kadnh+bloUtORGcFaq6r/rZ2vu6ures1eYlq7/VNnR6R4NlJCe
+EbKhOu2mZBH6tugOg/FY2JPt3iw7L8tA13QB9J5oOTC6r+nBc/HxYxPOWhbufdii4ayPZeMG/s3
4BLvMxS2g4NudwM+nmxVebAo55egupJzCwEKcqVN4L5WFF4Y/uj3HD9Dl55WnZ7wKvbZyntruuvc
/K1zwiTT35rWA8XFImTeQ7VYy1eY18cuu3Aza4klRCHGA1D6oC+r6sZl/sJ9B9tJeZfN49WGw6hT
cfK5FJCQYRsknHCn+ImW56a4q0KspFwZgAc1/B7wCQLywv47YfrFvbYKxsGbIQYptnV4FP2x7X76
4mEx18W5I/6BPZS3Iub0dgX2RJ1CycxNNBt7Zg2OYI8uMBOLF0kBBagPBESmRwR/AuAWX4QbTPLG
iXidgy+H0d2m8WbSGL4PS7efYk4yA+7sm7G2bgipcEvF775fjVmoHoXP3sDTV6XMlbEvyo00zPKv
MCAc6OXDV5Q9+8FdaUvyiu6hWpEZbkUKpt8qlEtzGbI/oij2ywrlt/sbijrwykjzf6x1reXl9l2K
cw0HqgnP7fr4MU/xN7b+51hPqb5a0x8ykiWJVZwIwNj2LOqUfOTJV94cGueVuaDHQjK5PEsgAvJH
/tfGD8i/aIyOXOCIduRnK4UQ296XEf3rGwtZqeam7A9qFxrcKFsbh6n48obouZT73uMPIOI3uwCu
OXWQukN4uknny4woxTVsaxJMdAO49PqZvO2msUhguIhIKV1TAR2Oe2/6A4lkBzDgVpF+iz0OMD53
ycfWe9LpNg73GRCGRT4503Fg6rGsTW3mNcIl2y0t++fBF6vo8YeNN8m/ErVrJviC9Ztx3zQGL/FS
5itNgozDbanqmyb2uQZ/Q0NLh10G+NPv7nz2mJVoRq0sfgfnAOGD/hopthI+mAQSwd1xTsGswOdX
h05fUvmeMk+QsGXy4oIshsPkJBZYptZDz4Y89TRduZuh+wEX6nZ3U3JGwM41LqVtP2KATxFnbjue
0PIpwXfN9ijD33a6T+Zf43yBTG3w5momLfl0X+jrOEqctYdsTcJOp2YGtpdcpr59iuv7elxuaXTb
5xkwfViM0blL3+PkNyTTMGV/Yl4rlq0B2IRV3/dyD2xgSF7x87gPmfdIy03Ibw4EKNQ7m3xhzOfT
Ou+O/c/iJLNsQueDK6zr7AJ5Z00PkCXxHJTTbi7IyDyOOAJHliNeMaot5/xdxowLaX6bHoOKMy2f
SH5suFbRKlIYCDbv7bphMPllNnqT83zraMcZ7+hRNZQcaiw686UZX23G8d63IKCV9PSWPkPAv3Ha
FV5QAGyow6fYPFbzzuPEHgGugx/sfBjqmxDIW4nTExO5dyLlUrb3LQ5AAQAQGGnfHQqiyeUSsqyf
Evuu835a8RmI40AdRka/neeivGztT0MyxsLdaI52+muDkenLJ2HeFuGQfgJc47F5kHZBe614K1yK
M5PuaOiHFSJ8z2fKNoBlZssh8MFGM6Tl6JzEG9t9yzQcglOrzHZ03gohMZcdK/+jM481XSXWR4XF
JuJ63lK+hidtoEpnXnkQ9xMmSNLylaTB5eql+caBbulHJ8HLCyuIi9rGYYMp+ksk8UQx7GJpKXcy
bPemAmTPE5deV2sFj6eMHYIJh5Ul1cNxZAxIPL0esTSTdQB0XJ4a7uQy+UO9mi5OAUDOLLtm4Wtt
4+KyXuWwjqyY3iYhlStPFogHZHT4BQd0JBbeT88qgGk5uPjPbfoylR9B+Na3yEIHB1FOsZB5I/vu
+OkxSS9B7xPt4LZTc6g8+0WNAanfUAq361R7ixmRlQGq5XzfzwNqTL3vctTQnRXGR+PMu5nJLbdS
rvofmuewnQ4g2/eLKfdjdXFdwsPORVXewQgg4M6hczHuAJvPDm7wsfL2M+h1+Mfa4MPO0y32xVuD
G5Y07kKZotJolv2PrS4eERjs6QyccM0T8WX/IyHVAj0Ag9arZxF/dZLEFkHMMIXAMZEAbgEUkrxe
zVD++BbAcRqT4CB1c9V28hnRmKMaycOzBs3wNuEjsLGMK0UJElpwpDX5eHlj+vCMykm9xXQSjXju
BgblIWmOYs1rpH56hHuxT2ies1OcxUBSIPL+wbHL1a+ED2pV4G115LF2exsPbcOiBj5h6ynGYtv6
ayiN6qvJt+qzbrWEThnhZwnzF/whgHiBQZWWvE2D8NCt9qIqSZ7xLKOb4vVwUhKwYbCf4TSQOzd3
lgeUblq5BwLB+LaJnL0XBftCRRSaRdlf/F3XWvMAqa6Ij73XvMwNVreQqfBj75noKBO4wHMcUmhf
T+VGpH39nnUNga0ZOjvm1pmzVtin31P4/wQE+kgzh/djGBwnp175hwsBa483wHF5o2v6I4y3JNDg
e+8YV+IxCOL8EJV9c+oDTGuzqTCSetZZN/67su0JZBGP3FjWjNhi32YVh18OccBcFD/uTT7671Ql
IzIGo7vzJy96w+aAsOB0IFQnNFkIiMxvgtNSQvXHJ8l5bpkuoSCwU9ZOsH6aj6N2+ztLxM1t4FI/
FYzE6H1pXxjycp9azgVZh9BpOW2M813KQa8oJWEZ9eCEDBITjla3siVPjbB4qIkSd5n15TikKHv2
D4wD3FDrW6uV/qZsEGo06kfp8srKtB8Z5EMX6YH++ZSngBnI9XyqFJjO2ftRAp86sEy22Y6suGmc
/SQ954Dt5DClazVRdvK8ABBROBGtcPl9mnK4TE7+njI8IeurjguXnRmD/mw3aHgkw+aVeshWa1DI
tQI82fZrl0GOSFVDabR8nx4LegkISClCKzPQ+CjJ/uHGpRWYFtfeu0qaOEUGiTntQJhVtKzNGMq9
nuGJ/pO66jrg/UuIIGzMMOy7OvhbLflP3KCP8LOh6EzQT4z4mhLifS4iQdVZX123xsPFr8ziv4kj
XrUHDiXkaO+Ic0HvV49XwMgW4J0+Z2567BK+cVFeSpVs6imhjZI1bnGOHQf7wlVvmHewPobVGX1L
orCT6OnKI4nD3RBwLVfxIQMPnGbkqWlmc31DqNOcnMDsHct6K0e8kth/MJ+lm6wF7NgRoFh8siV+
deFyDBHOz57KlgbzvHtJDfclE8JYgTgoDBcY+VlEogONYpNG76LAoTHYDqAVyP2g5tH6C5NmIqDh
mcobvy0ndf2vOMeW+msPfdOjrYH+dyyasQqL4seRQAMkT0cUOVJEpYeKQ5f2dZXLXdy6mp2kE80C
ZontGWk2ceoCgcuEoJQYZlC0Ql9iwPGRrF+c1EI+JFp5QIG7MgJdeOtUVejSL2kga7CfBm2NF5a+
+ZZxFluaLhh+LeVqwm4lX9sNwLuWymPisq2LpLmgTX/PKRedfxbOS0ocgsVICqRcMUTDR8S/u44G
Qjvug2szBCWsrjIr0Kzw/kY9hwZRzrX6k0Q+RgaGYEHSPHDXHeCIamVy1oYACNUq8vR8Ve4md0XH
hR+4KJeGDk2Cmciy2IyDmCpJ9hU9IFDejXk5VMWmCUpv5OgRc9A/G4fqb1BtweDUt8aPaakYk9A9
efmYlexCIxrFxiinhEVHgi6hsxhzbcWVNMfOWHyakBHzfFtZiWY8lmNfir4jDz2i3BKmc5nlp3QN
szOVfVr0wSYupshQRuRF2HOBfcSUBegkWrwGo+AwOgewk5r7QBDV9GvcBgpVsOTBw94JU6ELAcHW
86T/LY205aeD3wrkjuLp5nrfSmy5wOaaxNM0qXpmjN568CfqJa5UXMOEjHzma4s/YVejdll4HK7c
Qvv9P6j9mhoO08sBnnbZqRxIS1XV9nOn25axsJU3xfiadxiWcMshvGGzw6b/G+ZgRen3NEkn/8a2
bCbwxUPW9+820ye5t3muFrE6GxswXmrIK5ltAYPO9DS2bt5zkXen0lLfS+bLPuPMYWsotKWIKss+
FZGlyn9FNVrK3VhDwCnBVc0kc6Qb2TLJtXjI/dXoL2pK3FzbrtQ578dOveDFjwO8pN3iq3CfzHkR
OgxOOg/Ot+cqHQLwDZ15ehjZ5fA9Vx3b2Zg60bQrmkRSTD/OnevR/lAGEWPgMfbRt24Sb1LRRzdk
KZE71bVz+psGKiOMathb+x8fTyVRM1aP7jgPYl7TrCZsbSQ1E3M63AYJgY5kpO4eeTIgMcmUUA5D
bjBsoJem8tBVBMrHUyCFpkdrTrIAPbkXfgqCsYTHkkv48U7o0AxjGWmLXR/WenrzCHQQps3cLPe7
LZZSzbQ1H4yPRmt3EfqTnKclb3GCV0U0QB6KuwHjtEGfwZro13ay5Wdr1UE2S4PS0vlitfGU5E/j
AZrJSuKP8VbB5OmrlvsomR/NibHr2gGoXosNH0kokOH8VioTG3FXmT6rpq0RY6zM2XK8ovQ3fRK3
hqRO4axE0Ggu3PprUH28pLCeTOP+kfzQuFxtyyothsPQBXN3w8sWMwPBV9ANaivTNpXPRkZRQS6T
5azuX43WfklEh2RA/89msN+Xz5WP2Fj9dY2IsdpmeR0u8PSttGKc0CWpKr7cyM3tc5wnbsOIV3sV
1rCxIQAN/sbWLin/WQRluJb5Gr9/i/Ixl/M+b0cZTjhFmgTjMSeGgXFZTd7PZVEWtf8Qha0rT1bZ
VJQoSr7Dl8kZNLdZYmf80gGuW2TE2MQ8BWWaxc0HBiGX/3ODN3A4RxhfsJ51+Q7KS/ASWx7tSJOL
BPqUWAkdFvMSVAD3BwkgmeUT01I4h+vpMukZ/WEcK++qXmF4x2Gnhr/SLTxqPgOKZqf32Uw1Jb1h
N0vuR/3StPY/Xuh4OfO78ShkS5ynTwAetXvvePY6MAA8wt6dWdmS75MitZ17b2rZ0RtWcCKGmc9V
qOm4Xm0ZLarsLFy1DgHbNhT3A4LscoRu3AEy5F+en5cuLa58xWl2l4atN3wHtpyWo6XTAjhXYpNV
AnLuR08zM4UAK0RnVwdn6csQpkhXhf3ejQsLYFohuNsGS5kCW6y7xGfUOmWquZIjEwAOla6slDnY
0jbDAU9k2IGlzcgMkZJH43gzXWWIlAosj+GWWambbNyuXZTFHkIy7jNcaganPMIO4wXpYPRmGDEv
2b/AK8uR8FMap+0zluCSIeIcCYqjYpmr5mM0bspBmu9IMAZp42UkKllEEQaWuIrHFMkIi8KhnKg2
Jz2uF54dRpirtS7oNGcZmty8IuNviBZdDKccME1kU+c6MByD6xybCHm+sPzpHISMsU+8FLWPbDG0
BHg5XWPp42A1e/OPaAYK4ONQvLWY9vDnZVm/BHfCrXIX4SGvigxqUjjF2JmnaYZxD44BdNs2TqMG
cbQG/8MjPW9dxDtAljF0P1UsXBh1ONdpgmFExSGckYZGCj0FbmQoVXcFvNayTfsUf4geCkhEhZ/k
+8lWSN+lxyq2cyjhCvaKJIf4ntgHGMCNqOb7rqIg8F4kmhS+U7JPbFScYt5UVQ3DMoBfEd2L0EUy
tyzVJz8hAfEe5SUZon0jYjnf4ccazCstIjm5rjavgOqRYpywSDkyYvEQ7MyPc166UJdsOkCZW+m8
YpWrZU7PddL9OjzQZ2kabf8mlWk5ZLWeLJnbOF5v9fCalC53jWuRAxMZBhMUOW5g5yWEOPBoBqPs
u3oUI+sFz2xzrJymce+aeIlqBhyx3c1/o6gNikPqLDPTmKqLEZyV4I1qo85gMMw7t6UhpOMYK9yl
yl6Ttqy6V15Vnd2Ohp0bRIbdjxdW7Dk74aGIWKsnb1ruu4533J6COt6YLiDxSkKlf6laF6hPrvJJ
0sWjYJFNyk/pHkT8oRK3TzTPnoDr6tWncRrpfS2RopJ7dNG+IyuoAZdjWMSX4+deOp4cj0PizeS5
QXK2qgaFZmRaOWzbAUF/50aW9Wu7/rJuaoNyH+0oyrHV1wM2HlBqfsw9r7bpJhorhpmdVbbB15LK
nMBHFYzDE/PXItyXbhBgYg2CjrWpzRWGNi3CsTgCb+vdrcfL4t7mXs2yOE6O9ngMNczERrYS5P2c
55zZwk7+JH47/A6h7vhxEoc6AHseQnAu1Whf+GWyB1e6SUMTFIv8RnQjkskcYLOjfa0VGdaMMWeO
noMdYlS4CCZzbgd+eMazT1NQElLcKzFs3QTjQjq2sAJ8gDPT0fkm9LWHc6NzGtJluh7VOhv1s4sb
lJN3W8ODpsWz87vv3LguKh9sqLWWQ5UFcyA7C/eq6bGjCWRx+ypTOWFR8PPQvS7pgsBq27imHnL4
Kw+yjrI/REXgqjhdFgOlb8oZM4ekQcbDNv7Z+O38FESKvJVt8vgURAGD7pgFBbcatnxGvE6jKVSK
AwrXGw2JOyJW+62NzIvbSeqK/5yH+RdXfIDGjOs+32Vk8v5YMvK+Qnsis4+mTNVu3owpqZKYhQoi
gey/4ZEpGBplgpd0Zob0MaOoXgEjNj9pUdOv49VVQpyuTTUOM+KFsPXdrAepg9mTrl7XTyjZxCeb
HhzbBckpwkCCmQSi8Nxa/kJrXUegDiASsLn1uM5TIDzHLRhMKliMoh3FvJlZZfiDzVhCyXHyDn+A
CTUzRtbxeTv1tqBuixx7tRnjgCrhuLUkG5JQhBf5y6t4W3HADG9SGXow5slRWFuineBV5yRFkjFj
Rhe9DwyCkGNgVQMjvLZ7mQRuqW1ZBiCpCfh4Ysdq7qv7bAit8Tbz4io8JrHX/cLqHyoav4mZkTic
PW5FPFeCndrFiioSDAswqqpTXaoAPjRcXZBxY+4nVw4vLhibYnBAA2tJ23LsejBaMDsFtFTmCQhC
QomcbTyL8ehuHgqreQWtVHW7jhtY/sEDWZkH4kVVugldYWH8TaayPSgxivbL1yP1qWo2Y/LZ9j2Z
WRuGePpbxLD+drq3seyAOptlRVUGpK78MYSZxjO/YNl1FceVgRCLnfuNOoBbnYu3EP9Vzr5V+8N9
h2o1HqfI0tkP22fBQ7LMEGpwvQ0JWiknAhHdD6mPieBm5I43cCxsoaYx0MHyNzAgW6nc9rw8TpzY
8RGlyzxBwTWc4gffk/WTaoPAoWEgnLC2h02PLz3HODfdarhHyDJt+R9nZ9obN5Kl67/SqM/DHgaD
weViuoHJPbUvll32F8KWZe77zl9/H6p6epQpIfP6dgFdKMt2cAlGxDnnPc8b6ByubWjSTPSg3nmw
esKfhagzDghlqOEbEBQYfblmiHQ+Th1U/002EZFGnZY89F2hoSkbc4FmzXAGdYu5hD1sIZ+lD3Fn
GfaDKRvEseCu/e8cCKdq3VHVMHdJZ1r+kw8pFE+bRtcL6jpBmbEuDIMXeUDFzLwPtx3COqiQbWVB
a3CT/lrlXRuuzSLI0xtUrSRFQxok91UyiILP3CZhrloFT7cr0zi+LPvKbrYhgpR+pw9ZHCD49VNa
0vx54ZraPANnNhHpaBRb4txdJpXsvXXBJhd8sdEEurTwmSm12VhzOW2jQ6k5t/v0dlCCGaqxQU1q
2mJDJs4ElWtKipv/4YUhzZYFiz6dWytWUCq7z6X9aNYzPbJdEihyFnMASNOLFdNaVc1nfIUwI0jQ
KTQNmfyqJLKlJK7nAzRokjZT/LnkO27RbyUBejnUDq45LP/423/+87+eh//jv+R3eTL6efa3rE3v
aNNp6n/8Yf7xt+KvX93//Mcflu0ow+HjcG3HsKWwbZefP39/CDOf3yz+AwpGmxQBPdEJSEwILUoE
4SqNvUYuTg9knx7I0Q8HSiHH5JpNYmXAVya6rPTES/GpAmW0hA+XwezDc6WfMhjrpwdW7waWupAu
EZMplSPM+edv7nA0UBG7Aec+4WV0XZdDWK6BIg0wgmM/eDw92PvHCcDIsniuts6IUh4O1rpeGFl8
juT5EdYsuywNCdc547Wr0wMJ44Pbkg5RpqmUoaPSPByp8a2aMja1F9JWI5zqXOnOtRIzIxF7ZOxG
K60sOuhAdl1t42KiNtVZQz2b3oS4MxRRiarABIjx4/SFffS4317XfN1vHrdmK0OC3EUN2+Mk7YOu
RllUtcsw64OH00OJ+R4PJ6+0TSR5LK3CcJRwDsfya2VSOaVIWVsBD5tjL3pkZFk7KaWBr30T7gBM
kr4VsmEtC0ISpoaB+2iLevTMC7E+uhZb2bqjWGL5mg6vZWr6ROY2Xcx9POnYeboth0IbpCwNV0nI
FuEUanLODPrBw2YwaZKfFkqYxnxRbx52wsetlQ1tZF6lqr0fq+bK5YltQ0yx7k8/7I/ujyqh7Vqs
E9I15pn/ZqjJoJqTUW0EgFqNW2kOBu7IQEI1r21v4ay469PjifkvPHq5ju4wlRSlFxOc4eGAPUIt
QwQoGxxguFbgbQZwNrxeNWAgWl/aA/olIVZ0cuHk17r4CqIsGZwBqG3QXQqnPjPbPngAjrDRcXMi
JuJyjyZbN5aK4IN2WFOrna9JPdCj25i2JHqFB0jOT5Outzn9EN4vmswkw7T5dplT1IAOn0EQZ1YR
SSoVdSXa56ivxCcO0XILhhURkJn/dEkMfzk95gdzimSrFEIql75H5+gDrvyhiHBplktPH0PtUzjY
NNhXRKDFjx6/lPHl9HAfPVZlmoZrmUxjNqHDW4wU61BfGAJQUwBGLdD68LYjq3FFuSy5QsA7Pp8e
UMwP7Xhiobdk1TCYyYY4+lK11nDSZv5oWL7Fi2M7OeIxtuKiU/paIfLf1v4QrwaU53Mqycj2MUrF
c9P7g7WLleJ/r+JoOlUcBYNEYjyowOYvpNf8ymVCz0sBNIBD2XNFU9AvT4cunPlC30U1uLKcoHx5
+ml89JVZOodQ12V7RAV9+PgN2uz0eiTETVo9egyoiK01OAc/To/y0Zxi8bAsJYTtsh0fjtKh50Sv
m2F6lVKoyruouHRpBfmi88vfTg9lfTAWt2K/LhmOcNX88zcLlUM6xK9cQmhh9fWqajVtU2geUKbM
YQsMsCYj+TfTvGIcG6ntUZk3lvbgyn1idvEmsAsspDkHUjgxPzuci+84LpJ364GKuEJFFy2qeT/L
7TWdJiltPfgBWy1EYc22b8mRXaLGeCob81EryCGDtB7YdLwNGblfXRaRV7SR8GaxRkYv7mYg7+c0
tLAy0Ugqx5kgLU4T+xT63UVhcpCgdk5kM8Q/orZ4jPL+Bw8YUlJt0iaH6YgEi5AM8qkbAmTWFuyJ
5i6U6UuduJs4i9F7lhjuKpgpYaTft0F1F9fqC5EIpqry3BL50aflslTrlhCuNA0xf+xvnn1mJJo1
zlcdUXiA3+z50JPpcIbwMZaZuJtQOf8KyA8J5AhxZC6Jctt0S/WU0/WZecBQR1+5q0zd5nirpMHs
PrwUZQ60hqmAKSfoNcPd14rrZcIu2pAVMcVLllZ83qfHfD/1OIzMFQnbsBxp20cfU+YNQ0InODQE
vZe3zZSKLy1Vg0VgW8On00O9XzYZyrIcU+nK5S6Pbq8bfFvXSOYhneyqF63K4W/VpCmzztMpfZf+
mfE+OG8qywRnpdiOdPJRR1tRWYVlreFWwfm9G8cFgJwfNEoBsKta2mF9fkWZHA7ITy4sbxw+0exP
7ALFdOmLqTxzNe8f9OHFHN19YdKBEhTUfVrbapA2lwHcBgGpJELOaVk3v/us5xfKpXOqtyUP/HAq
6STMbQ823sLEFWATtGb/OEXSuhsGMNV1E2e/vetzhKQ2Z1gCxYVtHe3A0jJMhYkGLcepuJoCShpo
t4oJry00U+B9sitqmM2Zuft+QjEa80knfjEMFrLDmyyMKbasELaLkJb+rZEQXaowAmkkJvD8KFxm
df7p5zp/DoefqCXwJUC84Si2fvPoLbaob0OHRq9FHTYIH8tB37pUAt3Rb7Y6zQ/1KhoacFK/O6oj
DdPCQklXfKzqaC/Kx6DPqd4R5fYdvhBz41CQRhS5utG6HgL1bExQpE+P+X6+OkpBOnQs4diu4R4t
DHYRJpTwo5yMTR3cpzl+fyRPrV0VmNqX3x+KYXTXEJxUwa4dvkfDHqkKZSzvfdUBLWtjGtKiNlPI
jJLAW/32YLZu2wQerLKm4RwFoa1ZyKTpSB1X9ezPYI99e0EDSgHcJzr33uYD0eFsmQNq2+HOyFaQ
qji8MbgEqsBwugQVSfMOuVfXBpsRIOtpn5vShj3YZV7gLzGlMotv9GfQBvubd2vpOhE0NXjFcVyo
oytoOw+lGP4P6BNLYV26Ywx/OfIdaLa0PPrW5enh5jd1cMPzcIZygOuzFFjG0ReJ+S2bbN3hY8ZO
8hkVWrsh15ZfnR5lvujjUWgK5dsnBaSrdyGG1U9a2WMibca9saUIUz+2DoQQ22tw41QFFRvV2f3v
ThxLJ2nhKAJKKiiOdbSbuEFt0PjoMKqwUwCOc9OISpoLu8zG33+MLN8m677jMlX1owxXYQQVqGTm
qB81+hXFDHvXuY44c0MfvCy6qnhJin+RZjq6IU55kLuaJoXQWcPLLM30hl4hpDKn39b7YSQrlzBd
5fIZyONklt36VC8rWmArMpj+uk0sPImTrEu2vz+OYuuZIzPOYMdzrxKNDRcTttMAXJYGLolvCa0b
RVtenx7o/ZGRXuY5gyVMMecwjjdXn7ysY/X0KUa6V2/qMa8ANnXxc27J6DK20ES3KkQ5P47wxCxa
RPoMHfDpi3j/DXAN7O8uTcS6RbrhcGnpRD4MwBb9VQMsi4WkH5AWrKZ6wjFoKcoMr8ZlWBN9Dyut
o7rwuzEYj4A2ZcULVQCljqOjyVfIymh+x48dLdOS8ky/FzQsndtv323xjOPwrRPt6ZzNjzMYvfD9
mDJOAOhTGuW1qUd58BXTmcm/SdowjbYEpbZx5vD0enA4XGAkuVBnzlLpQlnH4baXOtMY5uhW+7SK
UK9aqriGAIOk3ozzq15J7Tt6lvxPKuHDNU2E+oM51sVta9FKEkdoYG1vMJE1pO41tffs4fSr/+CZ
ALGybA6HbCnm67H3TcRSNFYH2wuzyISOBgyQ9cgBgJOn6YyjQpRQK5xcczpwTg/7bjOzSOc4LEqO
6Rq2Iefv/M2wWtsTU/oMGyMJvTUQW7GTofOEGalfpp3h/gLa519pdhv9OD3yBzd8MPL88zcjW2aO
7A7iyioYGgxCI9GBF2hQ+JQw+5Mx3KUNbVJnlq2PJoEjrTnHQ8KFB320daIgKHoSWUirMuNCAiVa
TQOy0gLCxhKSGxp4lEuXjaHZdy7T/8pEeITURSEP1hyAaZSv7tu5XbZxCvvMu3h3OONd8I/kqEkf
p6GODjFJUWglfc8cCCEz4heieax0Hsg+9CVnvvSPXjsxKZkunRQ0Yx4+fE0pfzQMVM0BVewFMTLg
p5EAYjF5fXyfgjfat2XMibhvAmWfGfyjN/928KM5h7kQyE3O9PgkVzCepUzG6xF2xpXRNtgKhB2k
4NNz7ejJ8jzZq+zXmFF3dGEcbb0hxWi3r8m0tXEaX2Y+tNXR7oq9P9rF6vRQR0v461AGk0unojX/
czTBLDAjWZYitjSEZ37TY9/bVV1Lc5jhjF+NaDDuYxfQx5kbnG/gzdr2r1HJCfMuDdM43ibdqo4g
8dGDFLZBfSnTgGZtQjV6uHPoRy3ep24AXaUjjroHJWrcnb7pozf61/BsXOzUirSDNA6n0+RpcxAw
E6dotac3wkJCy142dViL5Uj0QiBOp0f86DGzXc9JAOGynh895kgEow8sggRPGSM5a0TS+RA1BlLU
eZxXDd13ZokoJK1R5p4e+vik8Hq39hydOiQq6Zc/mk0xVgOhX8/4ZlDl2wSZ9r3hlHiQRLCEuqQu
tnbYabuiYc1GX5phcRhNZ76hj+6fiId6mzR4DvLo/k2ZKNvqEOV7rdJMuoXblt2rnhTIzMKF9Oda
M5pWtz3rzMjvvyXS47bgpEQadc5uHr5rP8d/A+kczoRdUW5ypAQXMnbDteH8f9wkh7755RIUkEI7
jurMkvI5wR6vVLJaT3L406jyB4tOobXrYMrCJ7Y9/W7fT2SUR+RsBZlDx2GpOLy5lJ0IiQGPtdDD
2eet0a8LqUfbMrGzSwzCuv3p8Y6O0UwlxiNPaZBeMVmfjl6jVqcaveMpxbq0pek7jt02JzErIXue
HuiDtwYWQieEM9jwDfcoLCikg/zQcVmWugajnRE3Ubiyw33Q0px2eqjXaufhYmQyliToZ4uF5Hl0
UzRFIHGQJL5p+GkugwjbDolD7CaZ/dncMB62oC0AaU3jn3ZAY5Vbuc1WzVUzXdFONlmVuRokdqg4
5lgXvTn+CgMfTr5bWGc+5Q+fCq+ZogPPRh5/RaMJvivuoIfoYszWdqErkj45okA0qGdm1kdv2ub0
SRmHYgvRzOHMmnodDakiJatXdbc387SlMc+KHk8/+4/mr0uxUro6Mdm7kpI7cZQukVtRiHaGJdpG
b+0CPb5E7BYAKjSDM1HTBw+QaJ185JwgRNJw9KpdetnQltPUJ0pcwIYw+aTRLLDqI1ttTt/ZB8/P
dvHjFix3UhCtHz4/t40QqDXkmREZjPUqSCIoAMbYtPWZT/L1mo+mL81t9usUFgj65nt+czAl5rWw
BoDqEoyIWKG7jX/WjflnPUACKozIXfoo/L/UKXUFrUgfZvEG3RGDS8kOLg5iQ6BLqJtWnnSGiyrs
kOi0brdmnR7WrZM7m1wBsvJVwkG3xR67JNWwskv7Gx00dAcgjoa+a+n0ZfZ/ig6pAHT1C3MQapYI
WYtMQqxN9AIjnURgyBSIpdKDy1hrcXWQL4Xr4fXpXLeV+6t0Yp2odfAvCyN1LnEE+pNYeu4yL4GA
Aw3x9VEtB91IrzMaNba1GV+4I2RWQ6/8pT4psSxr5IC//SZJI/G9UVCm4nd8GIv9DpeFHJG7nbnA
x0flZtrGmUzKV6cHmiff8YskIUhsY5DefZfsNJIacXnZA2iIcDIhQ5k9RijXV2VquLe0PqLh13Tj
zMFEzPvf8aiSgzXThCCD09Dh9IncpGQX0dHDdFMYL1GvElVg8tKsTZSK60Aa6c3Q5/bKDqJgF7fD
KwG8/DR1WbMtcqUBgAkhIHkTHW6RL5OH2E1bOtqpxmJz6Mi7JC/Scy/lgw+ZlDsvhFyeS03jaFcv
mtFxRguYRT723j7okZfQjBsVn7tawX86/WLeD0aa3bXnQgZHVdOev/U3XxgQUzxIbDStXQm5Hik3
glj6pjcxPZZnlo33QxHsCSJbRjOJAo7eRqiFVeCUGjqo0gg3CWoJYHJI3CNbK3an7+r9CsVQFGUI
onVLSuvo7CDHDjunEPBD2vXwC7KwXwm3c86kMY4iN6byPMprvYAjke4evajKJZhoYXXQPVrT5VaW
kLnGlK6GiHouBhhju0lZkW+rFrzS798gCRtujsI5p6OjG9QqepoSn9glN8LxytdiSI0E8GfSpO+/
WqYGFSdhOpII9XhLMa3RmTofH9aI4mW0Qs/YroagC/ae7tryBs77JD6XvaueTt8dIsN3Xy4jU6J1
LBtNBkm4w2mJ2RsC34q5UisajaEXb0ethma6pDzDf+O0nqdfsuLPVOJY1vz0IH4OXbDSfBydbdgp
mM6hMZvGZRLfEo4stMqAlrDqHCAePfrtkMaOTxVQkWlqcBdZlv43n8q8E+nL1ge+njy0052T65tq
AOyexWt6J6juJwhLi70EKQl9A0g+5MiSOE9swALo4Y72jGVq3TRiAMQUYg2irhxs6H33SgNK7n7v
QKpkARkdC6c92shn4whwdpAWnbk/CLJphd1DYUG4HCjmeU5y1bdReZEGw1eNQ5yPF7u7T8JqKbyI
Deybj0yk8gbsVOngaNUX7F/6ZmMHOw5OHCbFa6ryKqYdT9w6LeAbz1xNdAdhRb/MYYUArjbHT56D
i8JTQPs9K82oPtNbAV/nyezofcbdKqXB4FOCISuFlMJ4aFtU9vZFjz10X8pFOd3iO0N3xMIWNzFW
JTkNe8MTjg95UAFNQjiOY5hNmSmg6drxnicMg6X1C8e9Sd7gQDVhbBtQL47hRbDxTcWzIssZN9/j
lvhi7UJST+EkdbjANzoe7tmXxi0vTBfwThzfEpcsBACyKb7usMJr001GlwvqWtNeExPSpXERY8/r
fq2Vs+DVwvUBJIkLr9YCfDF2hvQuWm1rJpu4FTSTXpX20gIN4t0EXn0zJNsedEJcXc/mihFKQkTu
uf8EWhUHKTHd9vpjX15CLdDdHzlYtHgLgRGIS3sR4OvQdJfor30cB4FJi/xhMGFVdXdet/XdZk1b
Hm4IdyZA8zwAp6d9NSb8Sj8bFSy8+DHsv2ONhFsG2AoBXKp/8aenvLkyUCOj/CVyaC6s+AEbG5Xc
G/GmwyO+4JBUQ6msy28D6scq+lGhJiob7DbCEL+JfTdA4bL3iNunAvSwS5viBKp8VnLfFObeTuJl
QBMslGcUihbwLPg5zTfV3gDtT2GhhDRNDuPXyX3JO3bwxwRZcxxne0q1wrt1km8KNHKRYQxIJ7NS
2lOW5XCLUDFDhVbxcAGkclcA32yshRdhN9NGm8K66Nz7AF4AfhI0/YGlGE2aAHA0TNodWNQ1vajr
qtVXCbFYY93FuLZ1qXONKI0fcX7KzE3U8ZastevdGvmKvgGaY+Hb/jC84Y4e8rWodshoYtrfLJho
p1erYxnE6z7wdrGaN743e6gyklHPPQ8V4OD9zKLh2WNJXRMaPLia9jj3JY1Oei0HulaTQDxNOQQQ
qzoTP71un4eHHZs0AFGlTmEQRe3RljCoyK8pzHD+H9SVGSR0BWD1btbXuSmxjrWbeG3R8PnT8ZR/
FdQ1dgBYpk6I6RZdjHX66Yfyfm9kezLn4o3LRb0LPGmh8ftUsIBL3y/2lTtEO7sZwJcmWfWdVn56
l6qow9VAYopyeuj35wyGJgZCuEYi3bHmwOzN66jpAez0HGVW6OHh2+IPtStSWjtSrz53rH1/ziCA
pILP/xPjUTQ4HMoJvXqYcpB9ATWxOUoZ3CsAq+7vJ3qI4E2HYFKgbX6XUzRk31b0t8z9kgmIwaGJ
7oXnRHBcvOjcbH6/9ZKskWiWyIYQuR7nLydVpX3mozTJq9G/CNty2g92hlXZUGEIjaSB9aauUWXE
FY5jJsZ4uhc/CI6ZtK64PruOZc7ubZAKpo5FphyBz1tYXJ250A+vE03qfL5XFHKPonhM0iz0tjAL
MzTWwIWHQf/aC8d80p0BuixdnZiypVUQ6GeOzB987zwhTn4O+TDKg8fFAZlbBhwWHTsdHM3RstwH
PV05orYu7dl3dyjBjk4/prL01iqHV8mGW0J9OT3LP5h6VOssSWxMq4Z+rPVXJEv6jv4/5M1BthNe
RQ9j5ftnIvAPPmOXOpiO8oigjATS4QQHvy0jy6dDVyraU6t0CG5KD8clmjnlLgrwN6QJzt55Ne7s
p+/vfexGAwopZe6R2jmFkcORo6mw6LXxEZCo9Il+9mvsZL606K1XFfBmpdlfCSft2XP29vTAH94y
eew5UkXSIY/Sc/QPu23dcMsTXWNPQRIY150SNSVHeGQ4Ofcb+M/BBqPPc5WD9zOaVhQU3Q4K5Ll8
cLRwId0jtUK75KKrhfOYFZN5l1LZx53JHy5Lu0ZGh1xHrU/f73HHBPfpkEImfY9+fZZAHYUxZFBy
PWg5GBRWYQMIB4QmF1rq6Xeml5YPisL/j7wQEYAKDx8NMJ1ZjNsNZH4spN3I/e0Xz+VQGESKxf7x
rn+B5uwsahTI7Vp8gqRbXqIyBL/P/+D3ZsBXHaB+RgCP0DWN4tzDmFeNw12U/BnZM8ek6k9q6+hh
gKbSotxuykUSU/aWIehjV5TBBXRr3KHoOFv3Kgm/ybQbl7xFB2mRicn5YNervG+yc5czbyDvLofS
BisNq/E7FUJZtO3koYpZeJ7xWZVDdFUXRv1QXbbF2O8Bukh06Es7Nqo1KBsBgAs1eByMKQZJZ/We
778Mns2bi5nn75uN1WndQAtLExDB5OmXzswZ86obRwP7Rxa/vR3qFv8qaSdnnsJH3wX1WJQKAhXi
u8RBBTqWOaDzTiCurHSvTNZNqaO7oLeOKt4nv7XKM6vr+4+CZAgbLYsPStr3iXM3mqu/JqKaUtQ9
2CDZ03aZwR2dEB6k6F2hRXbm0qsFiPxp9h6xOvJFPS/hzElq/uoPpsDrldCiAy6G6tJxKBxKvaV5
yg9WDvXhbi8pwAzfUP8aLvS8UZMG9jwGz+X0qvBu+TXQxDLoq66NzqV5+3nzrke6wkp6S0miVpa/
LcU21T5TrmUmViBXbvzGHRf4g2hnlPrvC3qMi5ZYKlLLCM9ef/5mXB6qVtuFBRcXJKq5dGT/EGfd
kxlNAY2mlnPnFyPCYjS5yb1jQWOgrAkAYnf67j+6DM51cy8IR1c2v6NlQFC4rh3k4BTdLYlH6aRh
lk2Xtt8Ecp13cKJAg2NChKP7jgyR+TkdiP1OX8Thi2cFRHjEG6CSK6nxkTY7fAW47QwBO+wM3lDR
d1+Gksg106d2VdKvdh15SZ+f+dIODxWvQ9LiQ0kKCQpFVf1o08WnBByQhflIq8eVWpdjUTzX9PEO
Z9b4j8YxJVJFhHGUpd5VEKygUoCtCFYFvQlxo4tPLuCKM29RHXw5r3djzKJpnZolMsbjLKCH9QqO
UqR9/DDVl5aoPOh1gQFK35t+nn5XZ4Y6/lzonda9XMqBrnMnCn/QTdAWLwnH0eTRCPBueTk93AdT
Y9aKzF0z8GEIcg6nRquHtd7YbrWoKzlBokThSPl9rLAli1TGeXOYguBMtvODW3w75nGBLjcLvcz9
ks++QK+1HZ2o1C8sY8RYRPEFNn+9vP886EKuX7uSn/NirELM7I7+85/X4XOV1/mv5r/mP/bv33b4
h/55W7xkj0318tJcfy+Of+fBH+Tv/9f4q+/N94P/WGe0fo737Us1PrzUbdL8T7/0/Dv/X3/4t5fX
v+XTWLz844/vP9MwW+H2UoXPzR//+tFrg/Wc0f93P/b89//rhzffU/7cfz9XzIa//qZ///aX73Xz
jz80y/r7LI9HAEtO1lDU+v74W//y+iNb/p2SJjG34sAOS3E+xmWoKwL+mP13OvfoCXFdGykqonPm
C8YWrz8T4u/oQdBhASNA2zlLiv/n1u/+2ob+eisft45bry2Yb7YrGgRhWZGSZq9CXMvueTg1/YFE
g9v7+qqOKCl8r4U27gvwlNEyd3NLW+TT4F84bdfsbLvoH4JUT69KYsvdGAXVJ39qJWDsPLRvA7+0
v/SI7miWpXV1VVo9JoE5i+KsKyH5pdtFvO5wLSPT6stqU0rNw/Aug4EFFA2rk9rPvaugxFfW9Qb7
KjeqOFyabgTYs3DVta6C8WpII3uJuspY6UM7XFF4US+TgwFZ4pfa8wD25HOhjzjFN3m0icQo1+wK
9rqxIbEQ+4u7FF+kfdDgeN6UTor1EWWiZVc5aNLnFmPaQRu4JaOVXvyFytLjzrjqo7a6jyB3fh2K
OPmuuqyDNO1V5peevjvYuWZn3k8chWatENY0VkO2BtM5yJSxX17YeRXv21YzrtNKtmAP9fSrwP30
OR3MeuNrbnffx/FwK2UX7yeS91cpPJANjlPBfoxsyPfJYNyG+dDclKFIN/AV/c81razh0nVha40w
lC5lEXnAYiE2kkgbjHWj60DPq9TYGwYmFIoFCCvzwL+QQ9LdAE6hK8PW8RAtEV5tA59uis5MMWts
g/G6sDJ8mx1yozSNTPs2810azfNq7U0trE4//aZrxd0AOm4rMnQIE03c+DDiooT5g1rQVhZtIY/g
QqC38JmHpJ39VU1jMaNF1m5STBu97JKrqq3iBxhuOlJG2IsdNsrrptHgn2OmtKknjIfj2Zc1cYV8
nrAfuajcvAAI5riYxmsdBAirKD9PjpfurFJ6tzFYFsjxMNPNUCxqcBIrwxoxWjVgo0YJTKCgwZxp
pAT50BKQ7GZ6Folffc5UF91d2RQZ/cigJ3Wp6XdxEfp3DNlsMl7fxss0uR7UqH/Bq7Nv7oO4LkrA
TD1h4N4uozz8lqrGrc21ZsC/tb+mrm+VuEHnlRZ2aw2wc1ECNC6zToNNzNFQXBdC02jsH4jiKioJ
UGD5WB5wIhmn8NKiyBmLOzCpKN4R1q6YHME+blT+ScsQ15p+jGHdGImnRLOL+xYl9qeZm4RVLzYt
UJOaL9kwUXfqle7edcpLZ3tF+azGRnwtg6BeOxSzlz1oqX1SR0CTmdX+Asu56rKrpH3lmQpmDBBJ
DbJo1V1M9Eus68ScblTvGnckW+KvRELgOopcm+E8hb7EKlHeTWU96UtleGRYxtK5yYaYyoAqYswy
RKJXt5EWa+UF4PEaQ4eJFFSOXR9QG2eU37okJu0+Y2ynZDKhKkXFzkY4jGVoYvVQ57voIupGa1fb
/nhfgb+4NrhDqvBlgt1dTS9sGGXTz6BMDAwRZLWPIRQ+9kAIIeuYfJzFaHzDVrp7UpoXyYVt1PF1
nKl8n5Cq3JIodD6pZipuXV+lN3ar5+swjORd61TuF8hQc/ra0qrPPaJvfwfymWpPkmB/A4IvK18M
2K9PWSrC+yEqsxSVQVz9aIjGvmIATtu3n9fFox0a5op9FuOMCUDnzww3dKZdS9fLYigU/DPC1G6r
JxEQxsoDN01ejXqab0QQ4HNdw4HXDoK7hCrAveuM8QrOJNRv01L5dQw99N7oy0GipnRooZyCGGs+
cFn5ppFN/ENmlbcvdGDVgZYFl54eJk/g1LvLBKzgLvCHCQ9dLNEWtFyYn4bCsS5q5ZU3hjH2Ec5i
WvWoe6N6FJPyEEXZ6jukQP1iClx5MXpJ8S2RkBmXQMgCbFtofV4zh9y9DGOLIg6QJXYNvjcfNtcm
zFr3pvSj+jP41Hxb0XmLq30Uu9s+UP1zrimBi/RUYfpY+leEddoOPr+30YVIb6cY1X1e1PYuJOJ6
BsBcbUGANfgl8gaXXD7Cj2DWxq+KUg8vQnoBVynqhXVkR1AQDIMciYrafE8UMW1Idpg72ZdhupgL
rYuyTUJKd3pNjQ5Ps3i0nWsc5syXIKJAxx8pbzGtLbpFQWvRje5a2mWpxvEeiaX7ve1076nN04I0
BCncm34cA7aw2O2WVdPqP3Ov7HdDHYxfBaCb20jamlgWECjnuZhdNyPZq4Y1KFrWVWheRm4qPyVe
0zylxJA+5kLtcNEHdfIlgRa7DtsYDeekGe02NAzqPWbT35Uj8jHTKMW1qnW83dLCvK5VWWxAgVEF
yyJ44o3RRe5zllMX2POz7muLCnaZBZ5+U/jo0RZDViTrUXPMjawhDC0KDNephdXm9xYsyjZN8IDo
nT5h+TS1S6vC/BaBr8W9WHjDLjLD8jAv1oBaDE0Ph6zscILMDXPaTrmFfNyOKO/mZSPupQT/SS8q
xN0Vs2h8DrpQrUd2px+eU46/6MDDdDXNKihHMrTjdVWM+Q61e/Ls5+UAsZ7MxP3kkOwzaGy7Tfmc
VuDWcDYzNIuNfhDXFiitreZX5SoVE5ik0MAyTwISrzJDp1fEmI/lXdJu47grlySU1bZE039hO/1s
7+mWX2xR5ys4oOGGXkD3cmpNdVmnmHdPEMQ3eF2rT6aB03fnVhLglic3IdimtRFVyY3UhLopHF5S
FU3eHtplfS0qq96OBlvEpGli5cdJfxVXFEct4MI7Qy/EFiSJ+EwGILyZqtmkxxtJpQ9l4acLLKO9
VcHZknOaX+qLBJ1MvrYKy7vEH7x4aMpB/dQJ3VYmfsooruqium2GbMg2iPVzeuzsXNN77eovwCh1
Q29YVYg+pmWavFAecfWFjD1TLsCyd485DSb+KrabK1igPbbFU2Ax/Xspfoi+9fdTHerLqPbtvWgp
srSQIaANTylebp7+Jc8rD1vHcqLgLZyvfV1+F4ol3wYwvIgyZ9zE2ph811nFl6ps3E0VWMbaGUYW
KvjTq6rByjEOwwxTh3S4so1Yv/Lojlxyeku/4IvXP1vdQDG5tuPlEHX6BpSX8zgKp7sD6D1cw2WK
7rW+5mzipVimOJxj0axyYhuoM99U8eRv4lD6d1haYTfjzQamULHdhwK3n32RFPFO9Va1Cn1ruLAH
K8CQwrJWVtUGOKFVSXadADX7YWu+swoz0we63qtd51DunYuSOOUO+Zod27qqfFeuRgG/LC+wGylr
UhcmeudLkMY1Uis49D5z6auYCWGhiqJLI6naVVrE6jpCdbbpuIFNoBnmZoIdSLmV3gPaeIptGEDs
H0WZ70rRsZ0VfrhLBiuHpxzLC9p12m1R1PrXEUbyC61GQMHdWhM7eqawBZGQUFpIqOs2jVyOO8Uv
sK/dhZePyVbCPNx4+uDunUCKq8bC9QqwCRzywMru7C7X95UPxi8d03ZNmq1d9+zeS9/DGzPq0enm
ljmxANTeRdwIuUwAAC09B2y7Y8cWKC0O8JBY+i2/nq37NMZeMSNYzpJg2mL8Jq/zsa13fpIUF1Ot
2XxnA5ZtdUi5Ohdi4SRO+chvcfeCU9KuqJxo2c5cPk3gE+QJ6a18oC+OWf9f9s4jOW41XdNb6bhz
nIA3UyATSEsrkqImCIqU4L3HbnotvbF+IKnqkCkW86pq1B13UHVOlIr6COA3n3mNFyXWD+uE5JOO
udOq7dR8z08Xa0XhcGk11oE61+Nm0KNbf8YCKtDNwY3mfEVm3exHbuNdPRfiqq9R6h3CynJ7OsJb
JLKCNeY56rpuBsSBMcVEqbGvpGtBt6Zb1Tfl7Y+C839q7/8CT75UpB9U39lT+X/+9+v6+9eP/KrA
VeuvBYtO60pWDEVUlzL7VwWuqX8hTKTROWPCydCbBsqvAlz9i6pcVYHZLXony5+9qr//kim+Keot
8LRgrSz9T+rvpfHzd/VNi2uROaFTjOIGaorWKWD27wZegHwG1VxYlBdgBRpHCpViR9VZXGo0sy8H
gEu3r97Tr1bAa9U44wRs/iM40WEkoLwF5FxbZiuverdD3RlVT85jm5ECBaJrzC8Ir5QHeNPZLrEM
fEoFH5FKG1BbcS+ZynzRoVnxWY2lfDdw1PVORHluriCAygLO6EqDca06M1OWpwnRQdQoAXgZ85jm
nwVfE760lS/31741hepRjWuJceiArrlFMj1bh8AUIekFUqHM6zj1AdPigQLfiOZJiDwjilHDrcql
KbtSpxcPMNRyxYnxlL+te7l6KfpMRgoGDyQVghkXd5lIGXJ9equGIMWEKt+jJRn5Ln1UCfAHVYzv
moAAdTdIJpYOtgRNNlwWDA4BNE2os91lwWiqjtYIEYBBJFR1EBJVnDQU7NKYeELfZK7WdSkEw6C9
MGVsC9w8T0f8ORpAtMtY3XRz9KjwvlHxDCQRCz7TS60PgtoLwy6ZtKa7iqZaG45BV2M8NvbK3Ox6
VQPzZlZZUcJapQGM07dWiOsqsBLq06IfZXzjAk131EmVsXRu4q7COnGUmf+NY+z0qCN0QLkU82qo
ZWGXJUrzjXYTQpVV4UufSdEFnI4mvo0tRFoqeGVTJNuoELKKGsQCoa03EjrO4djsmjJpKdpnSCtG
LDHHMHV19IJKWqY7Rfe5LmKNpN83DRv19vAet/Dwxo/l6mIZigZURqV1K5Uhdiz0zxNpjY5xU9Ev
yPt2JWWlhDugIYEVmpe/UkJz3ZNqK2k9CVn19JALYYIhgyrI+H3XMnrCNLqLcC2pGfPOwrSixu21
qD82pOhPPelO6LKoJvpM+KmIuGXS7lnP9SwEO6w+9U/ZbA6IuRWGWXmTFsjjY60bubnCe6LtcU2V
i5cu1qK9qVfxeoaHtvNDHTHoxp+GlOldjnSpAm/ppbTadJeQ8KxjwOfz0TT7FAeEqS+6g4oGM9q8
PlojiAcVYeyMZG6SpyFf921uuxalV0PECt2cvDkSj1mmGXt8gPxjB/h5Zw5ydoeLhXoxp5N0J8Dx
va/lWhepns0SyWOWdUeDQ8Cib2lcV7SuGsNIDkE95htDQ/fZxbK1XiMjinOI3iTrIC9jE4+HLvzK
n/uXjS4Kn+akxT8zNBNPLcLCjRCoX0flaO2aKRivMPU2v2aFboXrwRdTF2193iR9NcuptTxxWzUT
Po3qgDu8VE1PZoqpV2YV0wUmEWGznZWh8IymDW7Cwa83YmBV0CZhqwhdNuC3OColZoaaNa+zoggu
AOgWn6Y0axHHrhQAbs28hwpt3CohHlN03WLsl8PsFhr6tJpLhJ2cjP19yMk9j6CbyG+GSTpQaHZr
iMn1ppT64kEyyvKai9q6CUyphvkA8mPXZVOMQZvlq89SoiB2D08BwL8oYINCXbqzpKTAqaUwdiYS
sDBYm2o7FUV7Nw5y7OlWZL6ImSnukt4MVTSluvYQtLMcOWmc15eNGfe3VSwUD8hwJinexHhuQNGJ
1QeUpMWd0KCFxwxp3liVSKGdKNQdMRBUCrhwL5ZJ7s1tzVucY+MIjyG7CMtW6BzmCLK+pndD2mea
KT2Qrt0mymzt0xl91rgtJ9q0euDkcY5b+6gF1wbXkdNiRLKlFMIvIDS/5jKWQCmJ4dGC6nAkpyyP
yFfIjzG83a+BYoU7JWjGT7pYK9sstIQrjpqBikBK3Arllb0cdBinj6nksb9Y0ZOuuLXQsQsDE+0V
vYy8hiNzFUKGOABEmXY9tgSI48u0hMKaIAjmRpu6oL1QRgoPM6viHnnxDPHtIGQLJwWm574+2Bzl
A/ZCwnQIE3wGOETDZ9TQoyO2ENaizTl4c6AbW0Rdu++DNWNuDYLIDTo28tBauUNq6PM1G3lv0HVy
4yGiI9SLbUaK6i/9wyCovuW09I5VURQ7CAI5mOm6C+gJ5M1dK/XiwRJrkk8adI5fUaZnA5YsU6Zy
NgxqdFcUqfQScEiDvTQt+YBREf6GwGGmrZ4j+8bvmF1KNdJZoPctdnelukjZZkhZCVoImxaJ8ppF
+Qh2Kn0K5LJed800XsKmw2pOr0H/ScqwmkGp3iRJMGHTDJxpp2JvBVZU0JLD4Cv+i1CgcGtnVSts
skCqMGbvUlLrAdlKlP+AfLI8H3AOEHF0U6u1VKraMeK83atyqQKG6ARHjY3gLhcK9Zl7Lr5rxda6
apBKe+jjMPIK7ASvceGNd2Oatk7TTMoK5kXgCMWAqzlox5Uyl/ImqtXaw+Rs2NRjrDgk/D1WuhM2
jkhaIQ2Nz4wkxRMtKqWxC3RGgeAZ8Y2q6P19MfcWSXyj43ICxTzfRkkpGUjaRuptzu3G/Yg8pCNH
er9Xx4J2qarMm3pOolWAaPq2wdrcqembrXm06kUVxnFrRJbpgRBr7oZZSneWOEe0FU3URIMWW72u
i4yHLA7o6DW8HLSNK0dq0xGvtj7+TkuWIGOKVwEilWgoxWrhBbMsHi11YD6VaeFOH+QAEHLdY5c5
+p/QejTXLFt9iw2DgYtkJt02QxN8j/tIcMag9a/isfY3ViAUbiJqw22CDPttttCRMgPVYjXHLZVm
t+DWyVSikoOcr0Qyc4u5gGhXUpR4hSJaD2YpDU8G+lzbStcqqrJocI0URhkyyg1o6zzbt508P0ND
k2+lyp8/hTjH3QVNmh5xPRgeC1JdOxhwBghAhu6qKot3yAbXV0ZlKVd+neqPhgUrounjlOaiGm8w
zsKRywoaTEar7KkdK2VPY8BkVgFqt4lSTDV7TE9QkYaXKITl2ory6HLsxX7XMWplNNTke/zt46uw
lP0bs+/SbYFH92fZaqwbOCfxeih77XaELLIOAl7Y4mwBdC2tdxmtlz2GTBUNVwzHSiSBmWio3bYv
cxSbh0LEKTjFrqORsIEGUH3hD3K5i8qmpzauFKTpY/myUgN5Uxl+serHWANMHccQ5yvzshTD3ivZ
P+tIb2VXxQIFpTRxYQQP3UOJoZ1LZXrvo1pq63UJ+B89TbZq8A2sk3kbCqO2b8eoc1K0m3aIRUnH
hnX6hH6wsbYSEPey2B/DLOXaNuJ75glf1DQZvyDkIXszXINNiD7pNSRE2VHEIHpMJbG6kbUeaf5I
1lzf7AnXVcIVFhHjRoyjYe1PiXDRlTI2O3SlKeKhb+uJWr6IbavcjxUyg+T+5jYuSmFrCRM5X5Dn
CmrlpqZf5INgXVsgC45jbczAU3AMuYdBkh2tZlL3kzA3WCbnE/a/up55AVgEbP5MbXisDW08YPgo
wKxgGV7S/J/3RV1m9/TZ5/VsVNWOoczXDL2OyxaXnJ0WzI1sB/7AeKFjP8MhKMyDYpQZClpTdEj1
sX4AepC44lDjJx7E9VpABF1jolTB5GoHq7jsNHTb6bz0CMjCnhZctOgRwKhpd+54WZPLVZCA85TG
MCWPQ7Yv9mcRN3qLc7hOu8HLzQGzilAZvFDQu21AWYZteNgle6kdjL0GwvYmbMTpUxWKAhby5JK2
kZY5z5mOpidmGFpqtU/lj32As+xF7hmlrJ8DeDap3dEVdpj2RlciLvYH1P/yuxmPczo5wBPdKFC6
KyjKQJTmqod5YREFsH2kZ+Twvci93wqRvmFyQPvfsHyMxULmQDbzQOugK0V/LfXZ8OzPSnQ/+Xo4
OkHD1qNa0RBsZ2CXPellYF3WUW9e1hYryK6DSr7rxVJ7kSj4Iqekl/bSTTm/yORH37IQtxyrTLtp
pVU+d52ixg2pJEwsmyECp4LgGxdxOmhHXn71zBxhcKV5LA5A3dpsnRoGZinQf4WHIU+ZKUatUrpa
FOFbzjW1xSaOyQQbp7yp0zYOPc605jkcxvZa0sfgMYE0J+KnjGkwM2rx0zyl1VMkqs1ToRikzq2e
KxxmFmaRjox2sbbNxMHsMEjufDxwUhN/+o8L4x8KlydF+Y+qXAKGYVAmnwB5jH+CQ1B450zGpKqD
J1LhjGR3GbmDDYW/w6ElVKHvKFGkokw/ZpdBXnW4kKNKezlXJf45CaY/ElSVtu28JodPsOItkbqf
+XXfYg5/lvHQBxDgAoALCm4B77wq4/8GejABT3DgHQOqoWK4Unyt+TKhrY2j5yx+15Ky7fCxVjFh
F80enGrb1+1nNaCQdXztrALiO60NZooygt36InB+KmzxLhwqLNPpBjH87mDJofT0b+KifrwSTQF+
yHlB2wNo6ttXQr/gA7zSH7Xd/l8DszAnp83zr/tpPwEwbfG/3G8v3+qn9HVn7efP/qOxZvyFFiKc
fHYIoyuQKP9srKnmXyi5GzS1UGtbeMqsyH9AWyTtL01E3GDRPWN1GAuU7J/QFv0vERLo37gX9U9a
a7T3+Mp/72P6doDR0WVCEEhFFOo34QZ1qme0fLXKGWuJWyeRSNSex16Ow/3Q9wPle55ZxoWUGV4V
V4eqt9aUrftWkvZVTPMG8PoR603knTOLCibdRZHu5UO6aUzzWh2UPVfrujPwPej6Z4AdCe4lTHCC
+IUp/W7Gj8UyheOoYX9OcoLeSJi2q1n0PWyDLiRlvpez+m5Ip73QBLdWOEMPAXajMKuq5PRqjPqr
oQnXQEndpki9fpi3lj/gPildhZ1+Hfu+N5WWl7fKdyOIvltDdoXN1m5qytlG3dBTx/ipjsRNURs7
wRIf5aK5lP3JkfMMokWQoKY/8Yfc44q4wVfL69r41sfywE5z/SZmXooy+aHzxdBW4/4o4tOctvPW
7DCNl5p0pvboNhrlBsBij7rj2m8qT2s7kol+jfosbZbiBjPIPdpruqNZ/ko2wyPCAMzVtJdYLPdT
SPmPWQiGGT625hHD3DkEqaZvkqH3ZLm90zPF4xp7LFJ9ywx9U0f1RYv1oD0r/kOQRu6o6DvOtFWm
mPeaIK0p7/DLjjetbro8nql/Sp6KuNpQlLqz3G9HUQCDDdZopPeC3QYVXXHdlBFTouFeyuXNDBkN
IuK2LKddUEybvqjcyiovRdw3bR88e2VMRz0RvqHu9KgHxQrMhZfMuRv0MDrk4lbKIm9Iq4cA+03B
qo4t3vC9VO1GHQ+fHgfMNhC3QpzfiF33CVHyGxNkSqH2HnZ6q1yi8hehEeICaEcJDvB6ete204VJ
bl+hamPjCriiOXJdqaIXyNzncy0Ndil0jyFpbhnquJhDlVTkeRWY9T7IFb5t6Q6tcR/7kjsiimVk
03cVS+VEqy8Kf1hXQriPEnmP/+l9H4gO/GdP8ucN6P21kiRbI6uvGVp7VMFPYESEVeor/C2W/oCO
ziOGQTgZMijSWDJ2M7PTasvP7KAEMpT4O6Wl0mraT2PcPSgBugtaSwUnGt2ukjNQQHpktxXa1rHF
8NroESCutFK2Qen2qyZqcN4dPteCtleq2M0SXNRFYbinCIDmrBqYGNlNJ1QSnl5aYvIPFG7aL7Rr
zd5LLHmPElziNVb1bPVts/YrXMhDUamchrvHUVpYh4tjqy3VSE/QFawvOqXHY7gvbkc8c21MyL42
Q4u2WavfNo2FxU2dpm68FLZVWLKPZg1z0JwWdp4pykZUYpcb+ksqdLdJC204EmgsVI3sYBL+DQjM
ISqjJ1OtVrhdfB7F8oVewbqqPzezaZctY9xB8UQDH69AUB21sHD6MYx9LGAuM0qDG5dSt9IlEnhf
NaEgc26BhTK/1kxBsznD2ZOJNcW1l9SKUxfRobWiPeQ+D8NNHEVhiEp4aaizdYv/0oF6+jbMjDWK
jQetxjdcaL5qOS7PIde0FDaPvWauUJtb6dN4iBinARbwGnQ+jVD/hq2ujguP6MHrS+260ldoarup
X3jSEG8bCTpr0mwttCC7Pr/Km9C0m6q6xAloN1Abw3j8amnxWs/9B4pvNxggccS4wBdRfIzm9MDI
sXTKLL2KLPVYmClbWvJ0jX8K9KwR8OC9z8NFAfm4r+WbUTa/Dpn+oI/dwazyq6wLt7ECLUgbDZXm
taKvC1U6KP18MH2+/ajTw0hKxJG1vg4lCjTROua1NiurOhVuDSM7ajONkR+X6R+lDP9/omTR/vwY
Jps9QZR9al4nFD9/5ldCoXH74y8AE4L0AB7DAnr9NakDK8tVvoiLLsM9TVkYfr8SCvkv/u/iog2v
qBio/GC8/SOfYPSH+YXKH4GPB2Rr/kk6ATrxbTqBi4eJNh20UdIdch7tpCxQh8iqJhPTYh2z4alw
l9mG/JiAz8823ShGIFbGqK6pR3u/zaLBwW5Eab+iRjAMa9VsQ8kr/ARifRcbCW6XE0jYJ92I4d/4
EGVoUFLh4yOnz5WFzbOhlka+8eEGwZkAmJ7a+SgyNVBC1cJHAs/TBAOwSmzkz7kpCsIN1jhWvi7V
Uko2SYNIyD4udBSd6WNJNwHuofU3PDFjE0QgPomHdO41+pJ+DKyLOVUys+8wo+/B53HYDcOhJqti
opOYcjl5QtlK6kVNLiF/62e0LACxzwWgx3k0SBZk/L2Z30lph5iyAeQ1zCtB2eHr2jG5yRWtd4sM
asr1DJdr6TRgkGbMipsoaO4+KrHYDQdEgnz/aEGYEQ+xCe5iGYmYi8GaJLfyk1Dqgf8EpLGa1gOi
fRwwqhIa8/OIu7LldnKvpPfGpDd96AC4imGdoMNQd9eCGfrpFaaxYJVshpa5SLHN9hdMk2o48EO/
2spGDwziMYynlgkZlEK1dwcjpPfJLQxr9X5miJdwd1t6q36x+MhdbEtxXcrX3LBBetQAQ2Ve0QSS
D2Krj6arUFCXJl8zLVQ9K8E1+XqIIkG/Lit1Cr8ogeKXCMX6xuxUDHw0BonoDj/FSSwKj77CDO2m
BlfXPhohV5IjhqYw3g9yUeGwnGnofB6pBrP0QTNBGU1OAuQpDWy5i1OHJacrl20xKUZPrSckaJwI
ESySAFyNamW140OBD2gYUDoBIzJJk+XbYa6Eedeok9besEE7vbSnHAiZJ1UYAVzlKVjYraaXbYSa
NP/kbxlzo3DYLyp+kPRTchWEJ7jMUnNyxFGVpz436ehxwgYhDXWdn1E3iLBI+TcTg8N+WtHCVnxX
T1pTBKvchGA5WtMHiYruxozn5cqYSvLtOVDpIRhY+G2wZ0JUWLD0zOTbdDS5Ny1goeBzUWEy5AUm
Hc91rReAjR2p1gJRsYcptrSvIqrL82YYUlM6MHtVmn0ympl0CbiqDr8WC9zKC8KYsbWJnpJvOUMp
FILskC2Azyso9Bl8NnOh6lcimEag4oCImPPYEm7z+s1U+HHxXFtxMNhBDZJ9MyMX191HNeJVR/GH
H3jJsGgtzAA6Q3uxozN2gU+reYf4wWtncHYAXWt2k+jSn/jyxiOc3K3JTVvKuB0vM1XQDWS2Zi5T
2vgw7a6sTJCTXR5a6JrM7dD5x2rOhOFpkgPFvBBqxYyYUiLXto0jpIov1RLzaaA9pL35T1/xXgCB
u6R46kbHFzR6TgyULx56LBL1bdDPIhobQiSN98kbs3G1hetwl8aTZm7/e5bjg8Yxd5zQNxkaeu9n
jMeFCTZZ8JxAZJvvTcwqtNH5ZUKuc0xMd4WQiKmtmJlikbchQtjv47BIrS8GLUkwi/gzMpey0ArM
b7RYBJjVyVOCG2uBsO33uRhoICJ92QfNNs38MbwJZxSqNFvWg1my7EKERUED6B3/8h5Srfqp0aN4
vEn65ncTczDwqXQtBVGePvSDVQoPVYL96zUW36T3gwgql8kFAL3/nrW5FNKDdvNKRfhEVrFZ/zpM
ip9cSbhmVi8dfJLUEVpR746QCiIZKGYcWXD6UwGX2VU+5MZIx3DGtdZ0E9rB43NfYo6K9evv5ugc
5nWxxaFTS5mAMTaJVrLfMtYL1RZ9a683cn5vMvEyLpSVoTeaZUD3VQcGAOI6kVtDmcSVKWUVl4pt
dVIbf5FjTUiyn9pH/5NZ/ZfMB/uoZWM/hdHT67Tq5w/8SqsU+jQanDNIZxrCU7pB7vQrrVJhJ2GC
hnDTgnVCEZUw/+jTmH/RQJNfJ2Sv+jTmXwoJ2qILh5MDQuTKnyRWb/uEi+oX3hMWvVZohWg0nFI3
YVTk0pABDZnRoTkCOzTurbENqbHb6apmTuWlSaNemWptOa9e0zsIqJOEbomM8grWJT+46yiqve0S
CozdmeNHgy3PX0b/UZco19Ce+jjIqWz2b1HIkl+3Zw0VYdJKxyF0AAV74e+okVa0VtaKh4phtdXd
2rNWk/dvRDV+WCouyTGMyrdRmZkEwlASdbruV/Nq8Djc4lVvV6vxu7ILN8C5N9rLx0FlltLrhtuP
R30d9OSFqsIEZ0bAj2vygGu4uUuvHKKVr9jRF8tpVpIDQmPdHYRde40d2rHLbC1a/Syx3vAQX+Pa
3nItf6wnhGSAtJk/nvxUV2fqTIEuCL/EEKQkywMDqso2mq/d2JyJ9O6nNTQE8VW0wA3lVNVNVAVG
cpNCKMe/NnfjNtr1D+0G9+FLhCzt+hjDmN18/JLfW7SvY7JnXy+nQGs0hLhJMmQIQl8slA23wDYa
gFh98RNW+i/f5PuhqMQ0OM0qGMq3oQy9nEUxYw0l4hdBu2zGBxFbs48f52TY8utzmYhZgEtB29I6
kUFSAp8WV8fnQsUK1IDdOMk6u0OeDe9qvEs8ADjusC+fM//M7j8VYPqxWmHacgCCDaVKXA6mV3MT
KQHPQ/60fL1hPa+WXUlnY80t5aXrwBXOCD69sy4NFbVctF/wDEQC4G04MA56b1Q8KFZU9qzOaEQa
dih+iozo3LpcxhuvGt/Lk70KhWzx21DZoLBEELG2cQxyelZl4Gmesi698Mwx82MzvYm0mOgs7kEI
N4JXOn2HAXI9QUmebscHIJXCs/yUraUN9KOj/mJ8OSi77jAdpm1/Jz+QNrIlzyyfk8uDhoCKAw1m
V4jU40pwShmvStGXlahbYES968+eon2N4SlAC90NZu3051SPTyVKfwVETIhqyQCDcLInGgO9/2po
dJtOb8V4Mu36bYGfOg6+sFxl6EamTS7PnBmuHE1sq7HcyBTtREntCMW2rHkwxicsMUDq5GeUcH58
11df4/SXO5XC0f2GdL7gl+ucAv9BV3SqXXP3tQWDvg7d3pYv++9xbaf347pYpdfFlbyhIV+f2Vjv
fhNUx1kYdEro/r1dfTWtvlpWyPbiZutLJpgMss1uchYVPxGkHeIXZ1aBpL5d8D8f/FXIk60sFwCc
IkwvbPVI50SkAXBhuWTrKvhiaQXAbiuv0sQ2zhyQJ1v6t7AniyGYTQO5QVZf6qe0NB6Zhq0K+esc
GGce8J1AYMPRx+CgkhHaOZ1nNmYltFZnQEuqbCGY7UKqMdrep9b9x8fx8m1OVhCkVyRYYbkBNzsV
E6viuRn7gt8/ZoB90+PgBuIpXmnULsAg0vg2HvUzOgXvfDtUc+n6gYLmaPxxTL86hiMKuyIaIIA0
aXEdxRftqJ95qN8XpEaLkOySO9rQkeZ5uyA134LtrCxDrziA1hZr6Dv6j4VOs0Pv7yLZ3PRJsvnT
F0lMotF2xIL3NyXsHkhJGYTEbDT5Lq70nRFGx1gQd5FZXYhm8vJxuN9f4ttwywJ69RIbeKDqOKTs
/GxwZiujh3FmrZ8kA6x1DYUlOAr0WGXmvSdr3Wg1/seq0lgZ5pGuJUj7LFjBiv5Djb6fgZjaU5fg
Ycz98vZRglEz8yAuNbvxZRipyVZR6jM6ue+8LfRx/w6x/Pmrt5XofQ1vs9DQNVVAueiz24Xp88df
5PctywEoIUgjsawxDzh5Xylc+LSUU802Q8QVInhHgMEOjEV7Rnggdv4wGnc+MAu0hWmRo4B0+tLw
aUOas8NFuxouOr/A0ForoCcM1VrAEOtMtN/en4b6ND1nEZaMxI462VCdhcgayCV01rvZGav7zFTO
RPiBDnlzEJ2EkN9+omhQlALEomhPO90rt6qjbDIncvjPOncZJ7lQni+K3bwBQ3Zt2oDxricX3okt
7/M7+SJYgRysvXMyzr9tAvzpEbbi7idpBNRycrUZZY9TTA2oqphndFTTGyl7gUxCdf5PxMU7demp
YCG7DModCSlHIpZ3MHTePjzA2kbqMoSPK8wYD5iaGS1sBR9O4KxrN7IPlqBKzX6tNGLlmmPB4JkL
8ALMmOnMZnSuDvj9euX3oVMA/ErBaeM328ZcTTLqAwplze5XkPF0h6JuW67Rh5fdbBW51vbcmz4b
8+RKX4jgCNAT00zs8XlcaW7nBTt4NBNFQXAVb8Jd8adn9vKYlDmLqp5qQgx7+9pTacBDMaBiVLTJ
TrVvva/Suv6MFqottvX644+8/GVvF/ibYKdXet/KbRb7BGPstPPTfOUbySchyzwpNr6bQnuNYwpA
dPj8H8f9fe++jXuyd+uOwTki19SPVuKOGkD20DyTAJ57tJO9q84CtrAQBQD7qlA64aiPmmXao1Ae
mg78W6QWn2twZ3acnrt2T4u6H1uH/1JxSKDZhSXm22/YAN+VIiWm1PhR1GXreAWufQvgwC1cYXsu
efn9QFje5t/hTg6EqctQ5tV5m9aYY4Hpr3SNxZKHZxbL2cc63Q3RBIGr5rFad1grdJDGfXQ01sgT
bFHQvjtXq76/SP5+rJOdgMiMBkyQcPH8kCg3jfT131mE//z75ZN8Ns9AVdNyHlB9TfZz2H6RRQ7U
j2O8f4L8/W1OG0EqfJe+1QjSu/AIbtR1gOa1o63xlwgcRN0xutoo2/8w6MnaB3AdNwujw65X5vW0
1p1g3e7LfbUqKEFqZ9pIV/9hxJOr34f/hvo+j6lxKdjwiFbRDhgumvS25DSf5L2w+sMe1K9NhmYU
DRtoo6d9r75IYxSGeUhhit0pul5ISVp++/GD/VaKLKcxfWlzyd3JNJat9ypJE/sMkn9Goyv2cfVk
KLi26sHTlPJRSQ2UVUu4Mx9HfHfVv4p4cnaUtZ4YzIeWiZ4ubeNuNA9WVBifPo7y7pHxKsrJkZFV
xWxqNc+llNdGICKcCDNMev43goC5JUdDGRcbj7cvr6qgT6pLZzKSUKDELWfad9E5oPS7T/IqyMnK
C5B6GufI75llQhpNu6x3+l7V15U5DmcOwHOhlk/3ajEkaoPQUEWoQuHM82sb1LI94x708Wt79+Z6
9UTLr/EqjF9nsW42hCk1OjxVYIctCvT6M4AtVDZQ1b0VynPJ9Pvn1KLTqoGWZgxysuwqMUjDpjN7
GzksN7jQd9gZuPpL7+ic7uJB3Birj5/y3XX+KuDJCowRYRIrWtf2pExQE5OD1ZX3H4d493u9CnFy
X+lzjZT4TAhwlhdabO4SU3ciXXY+DnPagf95EumLT81i3Ixn0NsP1kt9qdYZcarv8k6kNKBisNad
a3jNFuFPN1lZq+pMmvgvPtjfQU8WIyJEKCrT4LObdb0V7+ZN4URecKDW39bXS0SwDv/hc54sTFEe
+qwtCJkepM8yJ3vmWO680VfzDs7BPDviAe6SZ67PxH1/qfz9qCdrs5ubcqyTH4+quMoKyxHaiNWq
Xcc3eLs69HSvP474zsIxgYzTN8FLecFtv/2gSjgZk1KhGG12oafrWAGk6gZdqu8fh3nvGy5q+TTk
VVBd/OvbODIe1Ua1zMfyA356PNvGXC0KLQ4iIaQHFWAI79y+e+dGexPzZN3EczSPaFRNQF3NIMeu
LPIrJxYRWNlGamrdzdmAFWYztYp5bv0s++2k2kCOGkGLxaKHvXKyfrqxmEIp53E7B8a9qzoIAwNn
UdkxhWduB3di4OLpbuKmx+HspGX5aB9FP1lFc6ZnI0I9GFdkVprifgMwC5tNbZK8nmFd4NBHi+T1
MFqK4My6lHxqm6Et92NlBK0tRVn0hwYNy7lBVw5fK6biGtoXJwmuEAlo+AQtSIUmdWrpGWqwo8Tn
ith3FjMtGXov+HssuMaTg9ZP0AJH4gv5424yHUGutLU6lQLQaZxjPl7Q760tWo2oVEC6EH8zmOLD
awajNPZNFKZrPA7Fz+gydZ6pwUqLNL/ZjHKvex8Hfed0oB1IqcVJj+b0qeJxqYqCKS5B9RHiqG6s
kLo5t3Lld9bO6xgnN4nGtMxC84J3KCSrXA6/aagC+k19R5Gyi+IODnP80JdoE4tGv04khMvUtq7O
POmyQk9X8Ovf4mS9RMYoSfliHSeOqDWgazcG2TYQa9sSP/8b79QClIAR6JL8nuxUpDy7JNWWQ2IC
rqkjqNGeWSrvfjUAs8jaoBMOWYpnfZXk4CgsFONIBJUEJ2DIKlAWffwQ7y18GvqyYeJqDPjkZOEn
nQ+ITOB1zVqAtiLqFaD/xK//WZCTlYEL0liIEiujAkFeHI1AhkhwrrH63r4Cb4xVjLIQik4FekS5
6nKjRCg6RcYWPZTUUOxGeDFmLKxma/3nT6RoGALRzRUl6bRiTbsSJVQIQfBMUGkzLTusX6Lh+8dB
3vv8r4MsG+7V50f0A+j1EmT2s1VnoglZnvFxfO/r87bADy3SxvLpEgZma2BcS4QxRMNNqtHU7bZg
Vc8cDe8+iEWWsACHJE7xtw/SlmD1hwSOhYTCg2Qi0Sqem0W89yS0kgzasHhDACo5CTEHdSzW5mgr
YXJpRtOu8IPGDvRBX338UX4PxFSPjrIC3haT4dNAaZu0Ya/yypAxvczF7i7OGoQ5lNt/IwxGARh2
AN6yTheYOQd+g0wnpt9hupOmcVOZ3PlZegbq8O7TvApzssSMSBdQECBMXdUvAMnWwMCv9dg4M+/+
PanhpTHPoymvMxo9HbGEKAjr4nIoN234OYJS/39Ju67dyI1t+0UEmMMrc0dJrawXQmFczJnF8PV3
Ufa1WiWepj0+gI9tjKGtKu5UO6ylSuEH6SpXAcWZKRl4Bsj/unUEgWcyWbhsMADSoWzxocpqRLs5
xBocSdQVA/oZbWYhqgFVwDg83MF3tdPDuhnjFHlD0CK115piO9SNWwvDCdBk5b/21RCmzXuSMCPw
JDChLUftSMmAomViOA9AzYoNrDsn6FbKVD+NFVKQgs6bEwLkMMZaRnyiglYTPgFFuSujbLMdBo97
77J+L9RJodvoTAnQcTwI2ZvDY7al3CCBMhKwlJbiRlvDGiz1vdtLVmJz9lp4YMeXIG0WONPxYEoT
qHHMO0InpDHyEtCVEloj7V6wsbcfOQBHNVsHa0pIFI61Rdy1N+jCdX4TO//5mRMXyUS4ikCsWGMv
BBAd87TL5btcUEKIwMwB5muQILNpAtbuqMFJcm/y40uu/4pa3QPQQxgZm8tyFo8CEncg4WPGDDHj
+1GomCukjfHJgojsO9D0kGGtIbF4lC8R7FyM0o0TAHEgImkGLKJi5au6JWVgGTmxLx/mZ7oAdZAB
GYCMGLNen/p59l34AVsWQBQbTNBre+KgnNIMtBxR7TZCZWsAzLosjoHwmx35d3mMHpQ1OCRqgtfU
WBk5Zmg74EtLwDShoX5QMmXMHCzbd3swQSg3mDzPUZGm073eYRmwqN/AqvwAmDXwOsbhkDz2ulSC
FknoZkpMoedfk5TL9d/53Gc3xPi2vCK5CnTVAchOIBvsWoBarxCrf0ax78n690uZ1eHsI4iJkgPo
BSKGd+6dA9x4CADjA1AOesVGOd4EbLNlbGMf661664uhKVQmv6seuZUxg4Uiw/dfhHF6qTZqeTWf
tXEGm3eAUH2TeK2JfS4r2Ik7oGGvpETL7gjY9dg8B3ouZl6+Hz1CZ54XOkiUOnMeamys6h70MNSn
VrVvX2O/cOtD6q11ThcCPtT+SyyjhhUmGwPw/AymGpQmoHawyzOBtGHV2y6b15ccRnmGkiPYMPnr
QjmzdEE4CyrWwlPtDpPF42Y4YNYOy2nlavFmoSmPj4kQqcpoDiMZZPxUE8mqNI6Y6MVinz1sEnQW
AaZvZfNo2U3nXzbs+Yf9UGFdw3QqD75E1PG/f0cxq0DZJRnAP/OI33iJ17syBsXXChTLhzqTw2Rq
eTAMAQb9/2yXCpiBbd80BEx09V3OFp4vH2rZHs6kMdpJR2Bk1w2ktXbvGE/xc/0cOZzVuaBG8ADN
X68XMH+WnvDVUBDBLQrgBWPHi3k5KDI9/bzIyB8PoQ0v4IZ+fpNb8UrAZDnIIOi7LOYyB5kgZmKh
HsfjrfJD8rl5yP9U3xD73z+wv4tibrIZOAWM4vNN6u/K9E6BPSGra9xeS1aNjBBZAIZdMFbEWHUL
8ioNxd8/lUNBQ/MPQDfnNpoTtn6l1jcKUqr4ftXI5x/L6v65WMbI85zSuC8gVj+kdyrmWDHVZAEp
0WqdBLDODnAb3NVvt5Qi4OWr6BqCNgaJmW8H0nSMj1Ya8rgr3ZNcVEZiG3TPZvww1ebgYMjFjr38
fm2AetEAz+UyHzKjFepKNeT2Fm+JVoiDcghRmgcKD19Zib2L4eFcGvNFAUWUZnIDacFB9+LYDJ9F
R/ILL7hT96MLXFb0xFsrctfUddE0ZroEzHlgkAjEld/9mTJqcj8k4EbrtpOruZUHop/jnJLjWlfM
cFF9zkQxfhrw50DNjGGFRCJO2WE0O12leVx4eWLW/P+Pg2Lq9+MMfAXQzP7TkdmDHT9jzATs2i4Q
QsBeOwrmYAE5Axs2pLFC42H1Nmel+GEhZ+KZ6FDUAg2waNOb4UZB+XrTeIEtHMUrxVO2rcXv/n2/
X/12XMY4JD3RuFyY5YUB4EuwqxGpJu0T83J8WIru57fK2EICIMq8CiHGmK654T2VQ2wy516hb1OM
sF+WtaKRWMr4/gmVTANlKoWaAOKu3GQOYCtO4QPvthZev86KsFkfLn0wxqWV4v/rS7yhm/Q2s94V
NFvK+7UO07I7OdMMJvWNhCJBYQKnGoExuild4mBnffQHC+wm0Md8rXm9GCLO5DEZrjyBowekrMhT
svJOLYtX0k03eRWtJrZrghgHInPcKAcBDjbQW9UDp7YTbGBu06l6VztTw6KLPfvotQu97ExQv/iu
JanYJlIkQGypTyYF9Q+g/C/rxmLg+bpBlkAzHDhguKSQUPMYLhDsHtCdXaA77UD+7aA90hNQ5aL5
p3/uZTBKWAEvFVw2eCuKypMqYCFaXhGwfJSZ9BwVTNR5GPsNRhUoxDGy85mchQKHFHv7Vp9mVrhG
c70cyDCL+/+iGOs1gMxQTiJchf4Sob91BI6vjUbmnWG9V0+ja3iFndyuhc9lZfgSylygBO47uQUz
kqmOgVsWLYCU1ljCFwYa5o/0JYMxYKEeRSrMeo51Ji/Z1VfCjvrEAyiQK9rqTvT7R2OlWvs/nMaX
TMaII07GcomGy2yc0RGwBgdmeH4DJDMn3laPxdqreNnNf4ljTHlMxC7tDYgTrlBZz4kTHeedWPIC
oriwNasnwK4CMk2GK47cNYP+H37/Szpj0WWnERpOkD674tz9esQVV2thc01LZSZNwM6OAkR6KAx1
JzTeN4If3ROPA2SVTR0ezx3iKpv88Jv5wd9nZIcocjXOgnCuQs1DsPxrQe3Y1W2gaDpAQAEJM7f6
Hvnclf4Z4b5EMikCaXpY5KxDpWSBKcysrEy1uBP5JV+jtDw+BSZvAlY8tifk1d5lF7polyJqbhr6
pVjFZdMhaoDmL0QQ6vsTid8M4Eb9NwHM4QyAVIdKiBcJB4xvUeCshKxxyc9q9+P+zs7A+M6B0zkj
pRBB3Tmfo37vct4/ePAvxtEzOYzj5AeDK7X5TYfFUOyFN1aUmOmVbssmHIx5D3aofD0rWQwMZ0IZ
x5mWQ5Ohu4bgbZg1auThO8icXMOSABPv8G7ujLvmrfG7lc+2WG9Qz+QyznSiIKrMM8itUW/QgKLr
ZF5kdXa/j/3YrK3UWnu8Lvq2M4mMK6XYDiWAKIEZVNgakAzyXqQNCoyZ6nEN9ZVy1XmvKT/jTVtN
JbIwf1B+K1qqJfjGEbAgjTs48/Mc0HY1YuPTZXtYjhhnx2ScaF4KHIBmIFT2BsyBYYbIsDJs+xJr
OPyD1+OKcbA5ErYiDQxyzwYOf2bwx1y0pf3kJ1bp8PE+SPaDF9mpJXr9Q9CaZPVJydKLf1Z2zhTp
M6icVZQBnkWqavYw4YbanInKzlHyjG3mrm2ULjawziUxrgZI1mBkiXGzXLMNPBQ4sXx5UvdFZPb7
9qUCW8b66VbMk21aANq7nqRZhSon3QDFvjg1VmFhbcIc3/n38CjaAOVeW2n9Hzr0ubaI1TU0Lr+n
1q0IcixAGc1ZB/FDK78lTmbJtyL2NBreXI37y3bytziNicUD17Q8Nx9yrj3mz9ou/Xwc9a6iW7w9
9wbbtbVkcU0mE5iEMuDiMoJM6kpuczP4c4LFN9AfwNWjDtk+SH/MVjprrOh1vn7VbepDuNIPWU55
0KHEPup80zMCzHk/JKnp0APopDfTDfHr28FET3TbbeKtsVlNPeaf9TOOfcli4hhwvvO+mGX1FpBm
Uc9K3cyrfQ3wA8nVWuBfDmZfwphg1o7AeirnSmGg7ipNt6LmOY4+Lvu6ZePAShhgcgBOOKMSnl+e
wNFUKsY5Ww0lW5dsgOMLmlMma+sqS3JQfJTRZRcB18ImMVxVN5wMjHkg2zYg0bpBH8cNKEYjudPl
Ay0pJbBuQF2GQXeM6TB2BwLNFtxQ6GPkmi9lk13La+3Wxbz3TAS720biQY6iMRk+bU22UhvYnyJn
ToCz3WFsDss3cKU0xqSBCQaW/3Q8hbG5IKUK0AshO29KD7PLdtj9Tu0IHGFYrkCHbcY5YPSuNkBx
Atiw+Q0R+RSOCxnhBjzMj+uF/iU3CVmwWyzj85LKTgYpHegCym6ajTfyozmTV208kASsuvacRWzj
7vL9LbWUvwlkvMWUx1olaeO8T9Q5swWDdie60QF3iOfZG/DsXdHXNZNr7UR0stVH04IdiAL2pfkZ
cEYBrv13e4vkWI8xVobzUvKu6AFoZ09a0M7sbmt+cVmUoWK3FRMOGJD9LqqI1bKrJQxRUFrZNa+d
QA36wfNUMHkp2eQiZsIBPV0L6bMeKQDDi+/SJH1qEqwUYrK2AzUX4DJ/Xb7+BevEZjU2x4E0KmCC
kkmVwy4Q6qqbEZ3B+dn3wUtQVu+XRSzlGBi3AG4KxlUw1MhOZw5hxXNdBJX6fO/vBXQcNB7RHn1p
R9yBNf43tuKQ00jAYxJAtCHCx32/6QnY4RLVmz8XiCfwtVqVp9vKTXQHEPQ9oFS9Ye1BtZT8Qyai
nabPKD/sIzgGyGKkjZDZW/mm3rTXEfKL0sk24ENwVH/9Dbz46c4EMobTKSGI1icInCE1tf5exJ7G
5S+3EO9EAbD5ANyB78bY4/drFIxKAiFKjQ9HX5Nee6yL0q6Dwb8sZSHbnpF0IAk4WiBRZMyiAlAk
THPG9IHHAaWNnwCkTNyt9p7n35ZJFb7JYSJrKBadGhKVmuoB0PeADQI7oFU7kyVZGdKxtb7QorWf
HYuJe2rUpmWsgtWkU0DZCtJpmif2JD6FawH2J0YQvPXZBepMqglUOSObSkiiTyi/OB36iSFwCxJv
hphS73oXDOm2aDais96EXlSRr1Oy4cJIEg5swZBdVsUVNZrKVMGFaQZUiqzLarIYmc6Pyei73lSd
WKENhkcgDiiYoat/lA4wXQEJYRq2sWrRKwqjM+rPg49ZJhXO1jgCbrTxEAuvVXuwNLzEwMK3pjGL
Bn12l/Ofn736YgFU6yHYsTCzCEYsEQvsa/uGa1+L8Ys8n4aa1uFEcdlcpeBXbGLxIzVEd+VTLZQl
vmnkbBtnJwGmIsZxW8hRiN3hDQI2aBuNZoyvUHywvsOwIoq9Tv/2O8+ub5IZZxJKVZABNmP2wrw1
2YKZ3upoq/OuqfrAI1sJ6UujX9/EMT5loKUugAlwFgeK1T2or/GGjm3tmGBBtTWBzIeRzNrCTuW2
sHtf2FQr1e1lnUGEA6cwNq1k5osOkjBKDbyLmQzA+BIK9VTV9d3lz/kT5+vTwaDJgrUejE1+pnBn
n1PqqgAEGbjU6Qqe08oAhOxQH5R5wm7AnARwQvalqVjxtttJv+qDYvH/pGywrFRfvwXjUPlem8oA
Z4U5Bl62Jbv+pZPN0s88gE672fO4Hx4Ke/THcE2dlx3B35JZ+AANjFFqPDuCcDO5itt4mTUqSGAA
NuEnLrgnlJUbX7bTL4FMUtqNPJjQZq868TloFD70NvKATnT5sy7nZaCc/uuzfsJrnn1WUFaEQTZB
So1FJ7M7opZnAdLOmyy41COYYOwVgbOH/hmBvwQyDrWRo54bir++YA7cgFQAxg4o45za09rVYelF
hcFaJ9IKAHNgB+W7F9ILID7ko4TJjII/piATbgrxqgtyxQZ7p5twhbdyvjWBjDEC8TsqQg4CRWDy
o9odPoFvprvBULiDadwbaSs47Y1E0GZaW5ydj/LjZoGjjRVTsA8BLOn7UbssAhnCPJ8N2i/siwhm
ka9t3wuLMmZsV6A+qQagGL7LKCfwywJ66s/4m1dw6O3j/PVAw/kLEJPzdu5a727RvwKPAXuzmOHX
BfbpkEixFAUSng7UFd6BRbID/cc28udZKbKfdoE9XiWyDeY+9C70zIxfVuEuFkYpxPPfgPHw8qAr
Q63geSp77SbbFohhkhf62dVqfrp0v+eSGP8mZI2sFfHnM+nlT4BQHNJUjo09A4Smv9bSjcUP+iVQ
ZKeK1LEZwdqMo835DUD6c5TO5ldZg03zDabe7PFx1QUsuVL0zLA6j9oW/sYkcTHXx5TvP2UONrYX
UMrP8DQDwcqWetHtWoBeTBohDBSIWFVFgGQMAySO6Mhwc3xMzfJOsCsrehkIBqZmUGIKMoHNig+Y
rYC1RBHTukApnfe82Qd1TDktm+bN59pVbvUbsNdblRW6wHntzLLG7c5ztcQeni/LXVSeM7GMccqh
LFMQd6OmnovNJvmkA8FG0soG1NK4AGp4gDVEsUA2dLaEEacqKKwJIEtam9rFCaCXhaVWJnGQZCGz
awQUiex/EDmW1OZcLmOFOte1dd5Cbj8pjSuCgAJwlKHqhTJPQAAeZtgzIMF1VYArNQaVhI2CQ9uZ
OQgJ/K6oc8tQm3wtLViK0pIGt4Q6LUpzrEPMQ1BVC2HY40FZPRC/P3TgO7odMIuCrX7FGn5pv8Y3
7ePyh14TOsegs6AtGYVaGyOEiuSOExK7wLgqBefFZSlL6nR+NOa+laTjElJAisyVcLKt1oAWPCen
35Eio0ADZFvgVjL5gBRQRS86ggRkyHe6CCYUEVA/K0dZTHMkHYwBKKmD04eNIVLLhyNpMqQBr9w7
IUB8Jk69o1Zugr+Z/gPUviUXcC6QubxCb8END9pUlJwx32K80OahTROblivXt6gKQLKfgVwEwGYz
15d2caJXYdybGvE0dQIW450mKCvXt6gJAK34RHFAssg4UKHphSmbYc2TMgRJPLdv1OL2shosn+NL
hPhdpRsFCDjqrGwcp9tcX/vCoHGgWZPElbMsfpizszAXlvWt2sBZQJBITLEdNtWwTVE3SINu5Vm2
rHRnouZrPTNTZJmlpFKImruNuQ0kwZMOxJbR7TbhVtmAZejyHS4dTZawnYwaNv6nz3d8Lq/OuFjW
Bry4O8lOZN5Oo2CvdW8VYs5lSUtfC2Pr6EQghmOFjqk2jR0FG0+ANEXtM7MsgTiWFG5QqWvedSmZ
htIhLUFdHmgWjOKBbKQgdaLAOTxlDylAssCGgzmfm8hR7f69qu0ZiObBeEhc4q7lnYtpw1xUw6K3
OuNbMLmYqkpTJwxYRiRH+Y8Z+SZC+5Sr8cidu6eKfflKF3sgZ+LYLd8JRHgz+Dfc7U0CCIYndYum
v11hD0e12y13k56Su/SUOrn3O/WDc8nMLVM5Im0R46ByScypTswiXskZlhzIuQTGukvwwyh6BQmZ
mG0AU3wY6LhShlkTwdj1GOYpGNohQsorswIPj7BmzvM1sFnd+SEYcyZEzeDCZwloUo0O+IO28vU8
Uw3OhZVX5JJ9nYtiLLnq2qiMDegCGStfHRo/wsAJlbX/eqTZo5x5jDSou2SYj1RjpUDGns2fsP26
G96sZv2LtvxlTmwInsnfy6HCw3guk428LwRm2aJVH9ga5nji19GOfbXx2mN7WNtsW9MNJhinWtUY
4bzuGzaqJTUPAi1+wyGefzDGV1RRVObgjUVRFXOsgSxZBQ60hmC5pBUYBsBCy4wN8qNdj1daPoYN
/LvaSGYOmjA54q0gWYO/WRSjYJYaaQUQadkmlq4koOxS8Vwa+uqQx5UncdVTQURnxeEthasZIwhI
5Vib/4HwWyTR0EwG2o6yV28MV9l1lanbJZoxOSbrB2/cAVFhvSezeLwzsYwyqEOYGei3woylapPL
mq1y1CHJ2iDuYtni/HiMStRZKSc893m87ChhbTMzM2BHU19z5oYTv8+PBEXh3k/s7lrdre+XLWk9
RgUMYIGjJKOwZeEQe1FTkeEXAIXGvSqVt6JSrgTo5bs0JF2aAVx+rJ63GYZjaQY/xSmpqyjxkbZ0
Q1phbVp8dt6s6wX8+99yGNebUxDsifNdzt3j/qUFrzUK+p0tuvquRrFrdTdv7WDzn585Rj7AwOow
4GCKRIA4jvxCBcYpXNaKDSx/o6+DMQ54rOtWisT5Av3gJnwusaUWgqepf0ZB1AJBcbjNHi+L/AQe
uHSXs58+O5osZCWVe4ikbnoX3QZWaSPB2Q77YT8Xf0pHiy11AyTI98YegFCnWQVUtbZKQErgC8Ro
IMqny7/TYqZ8/n0Zm6RdVgrZfN2o0CSvSJZddRNtQiB3oFQi73r/L+a2/0kztCqRsc6ka5MKdTE4
uSdxOzeC693kAX8TK8+xg/LFSkBfTCbPTsi2D7hIm3i5grzeGmwwM1tKa87g8rwLyEhwUG9WbnRF
sdjMWVQBVCXMlqlcoVFy6k4oQEGxWicLTMmZmbjWAvyKybCdhFzJE4nPIbElb5OIJDLTsVS32pCd
U8UL6vvZpzpT30rPMB01iwFZqhNslV3ooqMIdIP2tD66vpSznH81xu90ohGk3DytY7RV4ilZHptR
kQIjEpyz2ecjS/z4jx+O8TxjkDd9Pium6AWHAPXm7tR4BO+dadu+ZqWZrK+nLJW3z0/JOCFNN9o+
oxDJbxtwKQHZYF9s6A23utm2+MY5l8T4HjrAkXclJHH+3ERMdjQ3s8GKr/LZo0eW4SkPeINgHxhx
/wCy8cuXu2gUGrCj0cAA+hA7qKCDgoWLQzgxQgyTxGBSWkfWXQxVZzJm/T3Tz0nmZdEoIGPWz/Ia
KbWTHdCg3PQb+S33fmf4Vfw8y19nYt49QpqBvXiWJ1xJ7+A990I3cIGuArwBZ70Iu2jkZ6djDIJm
/FDzPaTJWOkZ+mvMUtuTvJaBzu7+h42fSWFsAOCWSaWM6DJJEe+N2XUttGahb2hMzDxvTDUz/qNi
MBZQ5nHX5aCENNO6NME1asqSf1n15p9w6UiM5leEiEpLIGEQsRMi5iYadTaYuX0Cuuf/JooJpnKD
Yms2531T/9gBblQwHhXOk8XKuixnsREABj1A5gJ1CISETAwVeZBn8mDShaq3+xbsgxg7EvwBuC/6
lfEHPVZXIFxcCaTLCvi3THbM11DkNq5lvIHyKpNNuRjquzLSdDPXpbV2ynLM/jofO9ablzE3dBLO
V7sDhukTByum9a6bNz3d/u03Nj0xgaoBMQQT83gRMVWYIM47DGGWkIYZW7UrzeK3mv3oVGBEBOBa
YCBkPtiUZHpSKDWsF81FIK9c8ZwpEDN7QoFQ8yq39/V+LXVfqJqATIbHW/JPylPGlrueyyZdRi9s
5nEBPbbZ3M+j+SAmuF9rgC98MFyfArYYHTmAiP/77nu5MBGbogYkFRZZbzR32oEabd9jOGxetVhr
nf4MJhAG5ig0LTCyaLC7JJpe92Awh7CWiw+EQ5alrTFs/VT2WQTCFQYYRDzjmPOo4hTLBsW0IhBX
gvIlL3epXK14i0UZgMyc+XjVuSH7/c6KoVS6usH3SVrtGNSVA4TdEAAFawSRP306znImh4kcg9GX
sTxBTj4JttxHDlBiXX0CfuJVIuxB873inOY4+93hfpfH3F3UD904zOcCmdO2dIMNwXbxPMEeOsRe
gwqYDeeSMCZ+VE1fkaCGsBjbLpI/QycBl30VOmlR5WZYZx7KIPyozNAu5hIwoqEOTqIHKvAfXCDc
X763ZRG6MtNAgQmNBR+Qerze1RHtuKD5CPXSKpKn/ySAbR0Amz9UJw0CclGxOWQRZf5+WcKiRuvA
ZgWVG+CpZeZjcJFY8k0ACXIbWVPg1jWYKOPSviwF1IQ/8mYMsgOnFzBPf1bkmJiuTXTIgjI3zL4r
NPlJ7Qc+18G9VrbaW54orbDjArCW+eMgqu1rH2pNfZimXOxe+YQfyJugDGCkMUe95abrtqQ5eguk
zQM7HEALBTgNLfGDsQKjgDhViimLEUd9QF4rqllTMCN6ndHR17rhR8GmVM+f875v9/zQVtc1+nUH
DAwOH00EBD6zLbmms7AqKtmxmIBED+zxomZyADSoD3XX6MELMWLBltpaPpVFBh0T+74LfUCg8hu1
HcRhVwZJUx50OUsTR+F5Mj3z4Da8VkkRZM9l2suhN5K45zfolWOoopFbfzSi5EYV5o9RK1JHvWQK
BxT1tKxuIzMichRbhhZhF24QlMIOAmPaBhwoTAcyVYiCWdxVtwOoo5xBakoTFA8gdzbE7iajfQcR
BucnksTt5IaGz1mhJQDeKdWDpnTFUaVK/oJlHKpYbalEZo0NiGfMgWT7CfjeHmla+twUQ3oyOFVy
BwyIXMuhBpazQUl8mYzb2giuEyK2ljDm2GPnqOAoPWdYipJdT3mpWH1ONlzGvWdd5pOCCFthkiSL
VFnsVEF6J9TxdRWWz3o7GubEkfoYpNlx4JVj2tQ7IZOpFaUjMQGUeJPAt8sBhveVimwGGu55NTlV
PG12tVRGTlkCpN7gp8ipxUbYdVQ1LKRkwk4NNH4PMEXVVTJJ9BWjTUwErMKlpQhmOil9Cygt7SEp
RYvqBC9ytHcPaqCTu7DS0C7mh82ohNjhVcjrFOUnnRJq8z2P+NzljSXnU2x1yRiZaZO6lEyqnfFa
504hn6GAihdaKgu1JdMw2gMX17AI/poM/UWu9dJNitID/zCKuhP44sKhBFHFKCTXACJ3ojzRrgBv
/hqRGEGnTANzGvorsR3fZSE07hLaDQdDo9F1IctA9cijXwLfl5Ym0WcxFU+5Pu6LSS2sihpWOqAv
RlvMg7ehPZbKrkqTzFHQubQ0uf6FjrZot0bqRlO86UbxRAr9ucuB5VJJkgLoXtE4NESO7VQoVZMM
4M3lOnGv9L3TTvhKo3xLBNHUwF7QtMeGuOEUPoLREetltPdpzlmjtA/H6iT1vMtVkh+C+DXuS3do
C4+nGAMOYIL65JdA5MRQypXejHY33qY8pq6M8lhKkV0akS1KqNJU70DEdIK0cirNTcDdHEoAb1Cy
dyMcnpI82hMqfXBZ6moN2VVxf601A2/hXebnuKiSVwCiUVMcg2JCNa0Ss+2jwgQS1lNVGXtxCB6K
PDlOUuoXYrhTiHptdPJdE0Tbfpqu1Cn9iMXR5YbyrouCI1G12w7ouaGOLmuVWIPKOT3RrvhAtYW0
sdtq3Fdps0tp9otPkEtWx6R1o9Iaxl+d8UBTwRRlE+XvyTCzt0S/mXILVMV16uqjmeF1LD2Ryo2j
Zz0DhktnTdelfi2+CdcDMOIDUAm40rsQ3iuhPRkv9ZswwS3amQrOwRxsck/hnXwC9CJy9Py1IQ+y
MMHjnyQQvvGh3Y/XRLSNzDYkl0C9MhPDOYJ2SO6Dq0qe6fYeu9yMkO7ous8l25HYFGBWqMbfCg/w
QiZNU1AAPEjhpmjvOsyKShx4DlQ8rbPJ5CLMD3Cc2Y/4RkYa32OQ9pBz+StIPmz4a2wUtydxKB8B
YmVx9LZpY3AyOAMf3BTA19fG3Owb7YajkRlW9CoHpiSojRwSChYvA02ytLlXKceYmgxIaS/FvMCj
hJJaYzhR6fZPOT0JxQ4dmjC2yA5zTim3FeqblBzHEOPCeJwfJsMqosw0dKdrrJQDBg/4hR6AUAaX
2MQgqRE0W4JItTrQFDgFQe92Br0V6qcwQCM4DA/AuLDz+DXXGo8Ln2QR23jKI6clJpwAXrDNW6od
xOkuVCqL56/EqPY4AMjHZpU5QeTn1EdHbCw2kuY0sSUDCwp+uJAqR48GdCWsvhCtWgpMTStAO+jR
4F6t3qHhfPeRkOfC4EyEvaiMQDL2GE6GPQa3nYKhKmGywUesAVSxhyfCyDt/kqrtpG7wQYWd3FpG
ajedpylunj1O2G9VO69V3FYsMJD/K6N+qHgl3EfiSe1tjw1l1GH5u2raVOUxROV7sEPFz407gcK/
JYeo95XHMHeVNLXrJtoICVyi0+Y5qKXtBJmz/quODnzjk87CrBm26TGz7QkAfC2fusSuxsYa8KYT
NUcY3ozQMrLHAs1P41hRb8IoYHCEGqa/lGTfK2ZWOrj8qLXa+Bo7LWqEqf5d2u9zdRvkZnziMeQK
jvrMMzQbz7Yy3/SJU+PxPWLdTGpNo7Y6wxyDl5C3w2AHqA2u9TNpW2h2X5/E0Cpve81pa8+ggxkc
m94j3W2KUlXhjm8h59TGdUDsCmvaoRdoptBvp8TMD3UMCk7eyko7eQ6FbXwqgTCD+HPQBS9O3Xkq
T3TJLkSXBNSc7YEi5Gk+6qUxZ4XU7RKvQt83tPRkrwJRgVjtHd/ulcQ18Jo2jjk5VrwjFSaUl4rH
gHcEcAp3tty1VgCjFjlL727HR2zdmVnmDMUhAwY1OWbxQQ43XA0/ZEeBZjWy33G20l8NTWI3dNsS
pASqQ/D8yzAajHJ0mTxUij/i5stj1W7rFNPZcBWt1bS3GNBq+5teuxvFTdx6IEursBWmb4oCgBOh
V5WhORlXHDICflekB5J5nH4VGMdouDfqQyZ5tbJRoBZh+hSQ+05w4xBu2BbBP85vjLizUS0DOVqs
il4umDk96lVmErjHQ6w+UcXF5QTaRxM6uQKEd1tEyXm4lqBtoT+lT1HDWx33ESEpiz8GFFk4B/Mp
lpC+iMkm+oPcisMfhmSSyQJxqJ4+dNUOZKKjaomx13YuyLDKuzB0aDNCQx4By8YpFsx5up2vXd81
kV9gLt2AfhFfDa+TX03hcEDUKm/zyKWxV9+r+De83KCfcbSTYifSMYu5D9SXKfGEaCuSY3IH+oUG
YA7E1+lj2eHB39var7C9ynVHkM2Mu6nr1zFytNDCf5mXtkKPKKu0CD6PWFzhADoR6BtBNZMxxEyb
P9C7kUh2k29C5VarTunkgcYI/KxJZAn5Sz7uYmlfK+84eNtvdFSO89Q2SODT7jSqmS0rjgin2Vgd
jTFbtpGoj/a8qY1ehT3jaieC0U/sPK44irBkkFlLBhS0wd741RD+MSDHBn/O8Nj1sksnX8PyC1hF
ZVU0Aym0lABX4AXhcUzAFggcKZnYrWrm7QNGVM0yO/ZNZUnao66dSh0e7gAyMqRlWu4QRCUJkYzT
b/torwcbTMeYkebHuS0KgzPWXoYpViXNfSSgtkb+GKLblLut+ciRKtwL0tnywCcb4PXrr5PxR5g0
tmbkjlqjuJhacJuE3CSZBMKlE5xKAOSbMMJ+3r6OvRDYGtoxpxb+ISu2er6LOpe072n7XkUejTdx
vVM4h++PkuDhQ/IS3jHPanfoAYCC1qvO20p5nRmvkm4Xw1WcIW8aBlMfrkZNR3ropZ3hpHpuRXF2
bUiNHWERKmpuc72y9TH1m/gu7lJPT3/10kdR4ZfkU+Lm3FvF38XFg9C/TWXkh9MIF4uPYXBHXlCu
2x585jQ+YYLI+j+OrmS7VRwKfhHniBm2zHi24zjDhpPkJcySAAESX9/lXvWmX+IYoXtvVd0qmw5O
IE2QTCafjwUp44Hoe771mVXogSn/zAZlb7MjOOjFg65/ClMmtTLjZUAh7HhAO+we65g9VvVim/dJ
7fSSJAP7pqgKzm3FDT5uEdfOhjzZdtLOLyUctAx0Vt2uGeOqPi9b7LcXHA5jjn11qhie4EnBdkeK
HfUz0cejkzskX/0+UeKj3WICKTieG218NJF5IRM+xsxuIsutkDRpBlb76mNnZJp3Pd4m691qtKwy
YrW0aOOS1jRiT3Pi2k/6/mwPKdJ7G7zqtvHWmOcK9wAp5wjQKB7vTgOtYnJkEEDlXvZFiGFEK+J5
vXoY1Movy/rUi3td2DiJerCML8/2AyJuhXweAk1O3+phz7RghD3rk5Cdfl0yIOQZfYWZjHPCxEGS
SI7QQWH8rDZ81VgZQJml24G6+3aJ+Xb2h5euGSF/zUYCnxH5qVuh2FjYtG/LGPsGxHQib82woVdR
30cZY+XfwTRghZ78x2TKrHBm8do+iFhSoh8GfIRuKyPGz36zH3BTir1AKGM1HjVQY/qDyrBjY8Tw
Vc5Y/6IuuFbjeYl6B+nVOENNMnokaYWXYd0f7+6ABZmDLxLFocxQO7l91NaJSIKdy9DUoq7swGFm
+CvRJ0ekDcvtYLT3TU9MknSohugN6+g58Ukt19mxdHb+EHG9OTasDLtnM7pfitsiPgl+idbMmb99
Tagi/Y9ccmeTYbGN0cDxXbLAw/hDEe7BWXGvNIV8+DXShuUkXbbznSE0GH5WGWiwRJC4uRePYPR7
gSFEMDr8usGuIdggxYh8ctZ0P/SU+2IIFrASd4EX9/XvtKXI30GjHddgUWZYin2V7pssD8t8cdXP
Mr04djTU761jxws5MbZ3p53vn1d66fhnPcio8ENHO8xeSL3M03igLSlKL15v6vz2W4eFVaxbtnHP
D0NVBs/smr/Jv4/1r2Q3Jfam8a6tR4seW/swoHuzvh38srymgXhUTlTScEVIgvcCzENvXtiEwLJo
hgWrO2i7Uk3pXPdXf9JSA/b5JgMPejHnLwE4VBR1sExrvFQ/a4dgoXjo3/0i0zAmu1cPA33hUJwS
Gz3Ee2OHA8q1H5KbXjwaGZMLKXc+i/ljrgKbHmYfW402Wo4Q/xiNRZdsMilDe8vbOdCQWXA1lse4
7N35qUXlH30Fb+GnLcVL7+TbB7oXUWXWqT+16EBb9Lg5Kv/Uw2asw3wFiRuDtfRhNXarEUk7ce29
36U486X5ig/QqQhtVeVc0EMN9q4HcDORu9HCiL1FSRrf9RWDVmDB2P+3a0NXfrtw9mfBMD87jJtz
c4BBiMzXo/KPwI0SHgv9Yfq2nXDYCxPFHvn0EufVQ3BqG5JflPgusT6e9kvOfsFS/HremkQ+KQ5j
B2dE246LNiLGzhku/hvKIcFw96h+oKITuGB5CKjqgz1WknogEGxYOcN/zH74eIUK3CbI2g5aOzbf
ZhQqGUJ23+Vukfg/Wx2tKAlrzr2E5PXHlvpF4Fu5ZmQuCUZvDkZEeMEDG7NMUKk7lRnPnhZ4mNJT
ihO4r1g2ylQTKb8bPXzI0We6Af7eCkPFy/q9Yp8IPi/FzRhfHHUz35sZKt6pfW9gVAx/ICsc68je
9zM2k/FFiV/VJ9Z6GuqE3Go3wiFXmFDmPnZ/un+gq5FCeYbauSxOGxpydHFuBpWMXaaYAZ3YQ8te
HNSeYdlE35t6UBu7Rkt6Fmn1ozH2Cy8jtw7di/dan8kc+H0uSCjNbGiC8oL4MG8O+zkjeSHO7ned
NjJy8Sq8D3VgHDgL1ybBFfxKZDi+aXXWszP7sO1g/dcKmE3jnxsR7gYEaHRDIH/1a3/hCJGfg6nN
RwA37GAdMXdZqQ29WbItD5ftuRda5Y5GrAvG8+Ylzn3ro366tj891BTADIxUk89fvAmEw2N/eYMH
2RF4qttG3L0wsW/9u0veK5jgFkAXk635ZVrYOCFwOZthpnjj8jrk84849f51XsL1rSCYS+O6tWIT
zTvY9+q4mKF2EBLLeyYERqi4X6oNKxZSLNfBVO2No6YtWKc2/yaQBeNve2SHpfxfhP3U0du4lL1I
d2J97x3s3fyvPlbAubZ9p8eanrpWJqeQmOfxHedz+WV6uK6wTyO7os0LvwnX4lRVabOduHOrt7M5
3JUX+fbNKJpw2LmYgfsYFdKT6SQzGIjoelLXH6OPuIn7Cu7Mmm8YYkSB9M4NmfNxaeIfoarOaddh
s4TuXPFCnBe3kQmbYBxM3xW0tp5243po8QBsDJ7az8hgbV+IuKwvhfVTufe2DsTXLHKT5JtC6/5q
l0cJT2r9Um2x4ePmjQYIQDnWn8qwKDlWrvaqzIHKeaF0P8QIIzekh2FAwIx8GHFFqLDD6BRZaO2D
GVf1hfxZEH7R0IPK6uINgT6Fy/tyAFRj/C24CW9qDtdLvV5nGQI8EDJFYua68zFHJ5hKofovqghP
29MRv5x1NWbDbMW6K45AM0TVi4kPoBLyKDnwubPcwxsQDlMHfCL07caMwJeEYeoC/bind3outJzh
/rHoYdtVe97G61MStXTh9C2POrAzPGhkqY+ht+T9OzAN/a2490aAzEWea2463nuF+ha4+0H7qx6j
g6C81EGNVifrAk9SnrVGpOlXDIhTshkP0u8xCXeXFb5kr3i7tpifaxydQt+PB2q+bO/q6LU/bnlY
WcyWA8AmRPEZSP2ob7YK+/oEa6mhwUMYUgbDPInLPB5oqvSd6RyKY/WOZz3qAUb6Z1OFrXxp5RxT
oY+eAt4wuMr8uG+RzpNPTWojPuTifDZejL6dYpRfY3TMhZNVL9UKY/XaSeUnsIuNh+MJkWOKZ9C4
A320RTry6zr/VXZEr4URdB7s7IwIL3rh360CHRzQg5T9bFVYoKJiukeS3I8s/gGX6aZP7MQpZPLh
Lsb39FFmyHLvtHR9E3jW60nYCCzKWtSBVdsv6LlQ9MZ275AfQlB10C5Hrb0F4x2kx2CeFoAEy2WD
x9wWyzqqtEgBnoDzsx5P/yQuBp5jWNQbNHrA2P+5BmA7Z0d2GGPpz/o9oaLSdLlSCdLJzMZQdIH4
XZFVzoN5fJ7a7dzPF5DX3lXir3SA0TjIfrFDWKsALpwjt3/0Z+0fxXf/0VZoRuie+0fi3N0OaAM/
r0s+pHSM9W/zJJB6jeKIpBpDT0CmiXLPz87BR+OCif+G5+1AMjHkW2R6KcUIevajdkrBSUw6GuWd
yDseFY9OgxcV1bPCS/DBrCbTrBgzkOPhHY1tN14+ni2h/2oeUN36rw2cAQmKLbIlwNpA3UgR99ql
0Y7AAdDCmVOi071LL3UfdrvqaA7vrvdFxsRieEwljt8EOCxsG+zpvs3A96fcOdOXosuM185OS5je
ti8Fgna/YQQKDM7oIwfFuOyzCV0C13CpqQZfbIi+ygd276PMlLUesuKEi4+vQOACQdxImR/K3PX2
B8FECe58e5iq2/XVkKntkyiETOFhES2CvVVibxjG6RCDaQGeCZSvvmndL1xggpmwdCsBDFl1WDgj
XIMQMDrNQGNjZ3uGxspEKSMufBcPOLPqHV2+NOmdPafJV6jAOtZcPE3tTKVFpobsYt0OmGscvOG9
3h4ScG4BTEfo2+vcf7sW4HMLnqDlzamrwEeVx7ZBUCiWLt5yNfi7aIxQ+cYd1AUQu+62ed8Kocf/
51Nh4RAK8NDcxlCST33JMdX1WA0zH4V5YfKN1rtqeGnrtPPvM8N/yg+NX8i2a90DZq9IX+CM1lzL
Mik1FdIV9eagUYaIKysY0SNg46UfLw0/6o4GLPDFLz7s5qqmzJvORnday5tSsT+fPEQZTR18MIfy
OGl9bEHczOmHSV9m8k2x924ieqHYeeStQGM7Dhd7sgLRGyFbP3kxHKV4k+hg15ZGRKOhjhdnadfY
1D5dcRZdLt3M8Ly3hTTJgIOuD37Q6kDmbjpWB41176s36tuZO78IH5NOFXE7bywc178Wz0Q/d/SV
wijYzMtl2THc+aLvIrdAY4Jqakko+ggqO77Y+kO6PwMv3zzcNIX54XeY+QjNkMYTdiMMYnuZlagG
pYVEpZ7GHDPP5nq55Yusar2gQK8s8P1OcMqkFUh841767r1DqzWYRWJ1J208z9Zeju9zfV+VjCk5
FYUNR/t3BkcJNolXVzWxBCfUtBiO+iYk87HxoUvFhKOwQFGr145BHytvI01Wx0jo3OXWgrjxBdAI
DNl4v5wbFBfE7yYlruzaUkldfPh2t7N1jCsTjNIxC8FlGC8uAIOlwYVfio8R6i4EHO38lQKmwbDR
mf2OAw4WsI23UB6JZoUwhwtoDevNmp3a9lXp/2zV35DxEbXDvmeHrfvzKoUXqw04JlnH1nJb0xK9
4+lYWkeDTzgo+GPGh9EcZ9wyXaEnk8uSznQDq2O7TV8PnnOtHPxwLA+Jpn8SKomj1tCcM2PlERZl
I9tBlK36sky8pmC9FMBGv4VVGbCTluyrGfNSr71M2h/Q0fbZLpcqscif2U8Ba/vELNpM6fXeaVRO
Z1z6CogTcI2pwYdhdaZXc6iD41Xtd991Yee6oYD7xYLtPWkculk0odmdgeyUGCjrYfkUxQQ+VOZb
s6s5gtGBZdXzUse2XyYI+I0rdw7lBqzcwbNgGibBAsuoWJXjPGceFusHMqKy9Qf6BGsZqA+tqnCE
72qZsxXSu7WEhsvwU4mhzygQPAmxH/cTvqD00c+63qsWqYpOGVgrcuuGm+E96ADiVzzsqk9n7mTu
CkrLfF+d6bS2kG77zyVsjcWgsRS7mvNBt7O+vjHMOnj+g7X3y2OtMq08N/4YTd10oBgd9UnEeHiF
aYcdYMilrzLSPkRtZr3Lvtik7xwMHLLB0R3aH6LqwyhFbLjNB5nneJr0Szeb19WYTo4gL7Pvxr57
rBsjqhsTulbk61otYAhjQ8fX691B1s5uaVhkCzFnYhY/opp4qLPuD0/hZguGeYxYD6KvudGDkrJL
5DtqZTIJDWAwbqaJ3Iye3CZfHk2OkA/WgO7A0oBao9n9Ey6/L20VYk3iJASuoIZ7Qe8eeLXtSI2l
7tlcw1nZkQ3iAa0pQ1Rhw4y0LBu0HOC6qP6PUyPphibUAK4sUD1IkH6VDUP53t7bqAFKf1+m6TQ4
E1ClLuZURGYJhgRxwp6SQbtgpqrBVw1gcDaU2bmL2xW3cTFmXtntfbxKHp/C0S3jisIMzUwHeV/R
9rvgBjfrrC8w2EEryxX+oX3S6YEZHLkYa9wgKH6hQ2hrW4D856BfP8R0BWoorTYsAKyCSABZOxjJ
1r6R8loVUd9HC0I16gzcXaX2nf85bADWQh0gJAiqpXs1zMSn0TyGLjRxG/q0uAMg2YemndbN0dBy
d8ir6U5LfImJQOmY8oZEq56X8rjBM6fEuIEhw3ubzKvWXymbwnY9ox/y4I5ig1wkGTeaoN0+sUIL
29Mv3/mpvIf1nLmtazl+rTId0PdPjY1CjlkeXkbmyR13g/nhODKsgfHyP2MSkVFePZU69NVHE78N
HbZ9I6BlJiY9el+BFFcGCjsHKh955c7RPhfvGwAhlQdjO69AMdWbRnMPzGIDuc8sA3vcCxhoi32F
Z8kwo2rduXU+fXTu3aftH1cjtefY8qfQgWMW+Veog+7/TaBqLMh/W/1zc88VfZeA4kzMJo9N/2cM
P+ADBRex54VGW8YFDHBKCsISk35l7xnBm8S+zPEMCtStP2dxmMx9QROMKbz5x8GTucXD8btMB1TE
gcZvFmZnIH0drtdjZWZC/2boLOT00jahZ2HYGCMXoTAYjw3v2oALGd1Hic6oJkcBdfuQWOaH5oHK
A9ZsarHUjf1Yo5mFsXWFpNjriHEdlr6m91hwylkL0FDeLQ+Uie9DtBRjgztW7IYT4oHXsynCG8YZ
/CA6bA/InZs0EAmVY4WRoQ4FuLpKLTG4/sds9dHkAvKXbVC62KpEU94TM9LwlKUAUYJvXeFr8Ybu
2OtORNG7CsfOOVyZhppcquXfgrJlIwleAw1fcR7rBQv6ZgrgAWEuF7XsIe8I3O5vNl4271pv6TDs
4RYSe+6hdHPPv/TedVQXB0KgrTm0GhhGoGj+s4l79eddj+u2cHnGqBtWjnWSU3nW17kMl9U7NB2k
89ryuehDUnLt7g4wj8OoWLfjp0PAZwLvsLzrxGClb6kUrhwHSqyUAy5WVN+5ugcam8Ue0N2hQrgZ
JLVer366qopGB/VE9Xlh++8QiaVj3RbRVl1gLRJRrQy8ZQYZMeXugl7ZtCITD/f5MXyoFnxKQgFW
mUg3Nm2GdmAGVf69jlPUPCegCc9JM5LR+bUA6tQGjBLq39Uwb5Li/BQzAP3n1F9mpT6/DoB+Zs3M
qd6dOmkf/cpM5QZ4f1hPa3+yBy2ptHq3aABrx9JEiJIRUopdRS5zAm5psvVwdGpAfHhVeskCG7QI
0p1zNSDEreYHIj6eH7JaQFHNP5b/wRZ2NArgxwodvU1VOqvmXOGMSwLTV/A9y4z7yuGZ9GgyQ2BR
6igJrRd5M+5SoGEDSAWI5DMCZmlpxmQhTkCW7ncsplRnsDvx6jdt7ULZOyCmq7RzZkiaoE7y3dRn
42XSvtn6SyZIGyqwYlp1dLsq7Bdx0mvQIutbxbqsHEt4yrFPsdVvz/PG+3qM9JWlIxQOBgQNHaJT
G/DxDg9KJMoq/6igYlj0Pp80ZIDM866z2NFF/7FAbGGt5q5Y4B1M56iQ3us21XfR0F0NXqhpq1jo
S9wy7TmD3EvvTU2fSnlAQyeSosWLbNXGatNyq5nqxFgBvW4DKBVtxEFuqmVvLWhhucVybLfvEKfx
ps0fRg0iVvRXp27eHOAW1YyJoDZWiEwsWH8B25EjhEet80o262A31ZEpE3AjzvrmPepRnlz9qQ4B
vUkmXMpDUoxyv+jes+H6qE33Ck3hwfY40EOe6uUYWcT4FLx+I9DvTX4RdgoP0qbRsPTgFQag9ixv
TFCWbBMnzxjPnVFExby9thrkJWIpdt2AWDzUgEjXyL3gIpLEOyAYZF+N9LJVbVJRdlD4W/sZw8ps
AQ8fcm/9rGrAIDbmKdbV4QQ82JzHH7+vdxLXhgbyqpNe7q//Om3IhY2h2uPOL6eTG5eEbYEYS/A3
9EO2bTKt4MpH0j0URgz8EQt+I5d2ygYe2iiAa9ff2mkLlcxtVUXL9sKXk8X+eDEHlb/EeCJsOY3L
XcLWA6JPht5LM082QEugL4iDn4aHjsw60wsL2YQ6CDrYegUu5xAj7IR8acs2xk2y1UvOMB4tno81
6xIoVtq2wHVeYOQfrnoGF+WQSVS+BYGsuhdW5nyabAjULHFoh5vmf8zGmBVFyvrjMO5rw4L2R0Aq
RyLefAwAyYv1WjovFI1s3X9bG9Qce1YmFtgaTG0LlJKagk8rRJctivFyXQC2a2yGQvJoVO9+iTPg
cHBk4aIlxvjDrA9qZ+2IO48Yof1coR5fpX5aNisuJGRkaIwwgNqNm1RiSfwxt7eoFSz02RT1/LsG
CEExvKegdwQwWYkkwRWn3eG5Z3wZKhR+PALHN+t/ZbHv5neJJV9ADNO070sRNoUT+MAL5dEGxtHD
4Q7ec/OM+uPdXIKnumGuuKOYb0u5t9a7UTqY5xDCXJohWmOvuYxERgNlIUEP5AMlcBztontXDuJR
x1gnnhKG1k6XBaH3JpSJcWPCqtCC0hCkrcAmJbSO9RAJ7XVlx67G/T6kPkaOZb3qkNW0gKTcLsZW
RLRAJKimmypMINxDshEQ7OoA76YUb1ugA3vu+rz3m11lQ9UCvaVqMYxdComAShyVlh56UcWaMqNi
PWs4RKRuIl/e5ZxjDgqURIMHuclmt+dmrHPawmm36U6SdTCrOgJu5wJ+dUrsurLNGYSkOHKgKAGi
smvj1ZhrAJvMuGuPGIQhloT5Q5NiCIzJgMdgpq35tfjIeQSEjKS9AU7CpG1DWpJwmSE3ojTiNRSb
y5+94d3q+gzq8KNhTVcDXICpY6HEQYFGZruSCn0A1HCcXmE0v2fT9LltXqx8P4DYJhAA4TU7bpof
fchdaM4QuxJy8MiLKU5SIL4Tlkn2tCWjj2CL1thzZkIVi+3ZSYH4Ewn+7HwwIApckVfiw2p5ghbK
R8DXBnn0s3orApNCaOQb7c2uRATBRUg6DGT4Ur0WTAAATN7Kh40o7Qrf/FJnM+hdUZoQt4ISdL58
IlPRAbSGemY2rMh7qsNmSJwAuggHOr4ByHwJbtuNCmgFfAWKFSUZaUcHUo4prb6lue7bFQBwQeA5
TdpsgACxgPBudMxw6m3kRsGhTSyhsboAcAGqddcC22HasoXPoXFeK8wFV7lBNdJDi0wPRd+Frtse
zMmNGhcb/eTbswGFxKYfbRLCH4EOeUKek5bwUkVMs86bNhwbz0kaaQYOvlgbI/2ijLdqUaGHnwzy
UaMNZIduzIDFEvE+ml1kbnDpBKGmNrDLp8rcwgHypxKwsI6ZqOuKzGU2dHiVHs9SDwSz97AShdRz
zRSUevAlQrSg3NsoFyYIlxE4Vcti1E9w3i54BQ+/G+pZBAI+L1PT/h2RHFZesSB3kwIyTuEeR4gD
3WqILTyOaRAZgFZpJrhDxo6H3DV++64fsrKjN39rSeI7Zar3wJmx2PpV+tpNrMvXYuFY9IjXjhmM
i05dr9FM2wwROwD9ph7t2NJwdEtGPukoVL63JBC9d5HCGN3qGjTsrkJ/j/jxoKpRPaYRf8nc237k
jAaD0HPuQgp5UTFqt4LN6AIG418vCKbiefyzZutbzeAZlDZ+eoRjqtvKg9HpKP+jQyCugAjNL7eL
rPSz51anlpF3MfrZME0vqwXIdgFYJzsGThFkvc29pwzPT12DY11sov90BlAI9gGYsovZiGFbfWbT
YoQlnkO41GwH7wlMaeuoBcKFKlA59R6eA4fGkDt7cKGBR2pGqBb7iGWNp3AO06NRijLF61lHQneL
0LB7FbgSdLvD6HnoVyMove0kGucb9JTCsG8cBgHusxL0Zq98jIiJXzLoEOL32xf3jXdvqzLWV0Uw
afxGl/4VSBkIXO4HHmUZLdZv4hc/7sBi6huguyEN8musYK70xXbo0RlWgKH1eS2ml6EWXwNGUF7a
7+NqnevFPtEJykO9vxc2u4vK3jVOYcUCovOmgeoLerNjKQZoYJ81eixVWFkN3idzTE0FoAwLk7Fu
g1Tumu5aLRBKDbUblrSBUkR8WRUAMt1rU03x/Yq4U4ifobl2Des+eNNTWuH6ge1WV2vq41Y6mTFO
p1azMtV3mVg11NWVAZ/SbAdEhv5oqzJzpf67tJPK+3ntwfeVTzPDCnW0aV+cuT9bjoshtEAnPtgt
YPey/qIaRy6T1TggICwKoR6/wb+nA/u8jVD6yAtfF2BmSNcsptM4oafwxuWsqNWETd+9ynmGaBUS
Ym8YfzynO1nY0cA20Y1ResEGBuZ+qIUoHAX1Fcd9GNzIcsjrCigq2kbccV294V2X+tlqa7Frm65I
pKYNGEbWAxcWfjDn6UC3tggB04HwmmpMk/N06EYdaG/f7YhdXmfiX+YZt4OxDH+kn60IuZpmPFrO
z4oAGajvZPloaiDu4bB5zo2WAHQ8i7+OkyxfGgx6l5IQ6sSCLVtKaIGBUQGxfLN81waeMICcMEwi
jtvqNCyHUS3iNSzpXOFHIe8bQ+hGqfD0Vk62SDF0yBibYF1igwjoPfVBnNrI9bL3LnPtGwdtNaHP
9r22ijSX+g8++qN8c1s4/TyHc40PoGAaAvl1UC9DZ2W4HNz623DKGZlhdLT9uKoa5CMiuhRnA3c5
1RUpsq6gBAQcxxAEQY3ZfA993YMc2Gq+n7pO5rB18ROL40aUBTDU1aTOefULSJ76dX5TFTiCsWpA
WOhelWgYuqKpwoVQaCa5E21p72vJeI6jsIWzoXe7RSk75o300wq2O5lnjxt2SlSFG5WpsBk8NEsQ
sKg9H+0l4vME6yIXge8ZxH1t5gOii/nYwa3ZeYJuXk8y3x88VDZjSJVp8YRsRN5wFoD8u/6S8WID
ltXIKrbNyrsuIA/wDgHd9pvOig3lFJDDioc1d4AJVV1FWD/BcIB0AWzRaPngsCLqnB+7rBK7B+mO
DY8OOuu5sYCuWdavu/YfJoPHooRSuGyBi0yHoUCftg386IDXnzu4m3Xm+lMW1kXozdXqyYtXbDCE
okg67GlLoHGfdxqMHtAytw5sOwEK9zN6YDFQNJGWDZ0mPt7g0O9FL3/90vmgk/zTW38OG3uBmRCW
VfTAaU0oAuEE6jbvEjuqYLun1ebXqq4tmPi6YqZ5MUKtDbiGtL/YOSdOjvX9Cmse46hKP7ZHtsKz
cXo2mJK0YtwBukZLO68Qexld31YnbbMLdmlKp8C4XEyFy+4mdzBis1lbrR1tPRd9LYTkY6iJqp9i
b1gtLx2JuxlJNcF7/zT01J+hd7B8VB3PBmzpraXWz4CaKu6nLYKoFX60jj2FwuDg7f1qgYLFcJnz
u61oktNuGjwns/n8LFnC0CbwKHTpID9h3RKtqoYgG/83uKeinBhKO+vlkvZVuRZ5W7XrEDKNOeXe
2Ob+WDserY6+pzb9xSwt18BCTYG+icFxEIRNbbU0JzYrVuh+OFRStb5sa1wvqisOpmEtyGVYtG29
ea0FNLCxR9yTQydMlphTy618xR+B5s0sa/tWuUIHE9MoXaX1PK7uH6sGYJcNdrKwaUGFPufMhGlo
2Jj+hENkA3FNppI7/UE1/QiL7UaZXYzsnsVPlonqaJOd1eFxKYB4obvWzPG9tlc67g2z6LBJ02pl
VUDaPUEWUJC5kwklZjGE8DqdQR8BUcJlYY7+FFvW0Lo7U9Kx37PexOYZRbmdJZkY3i9/WQ/W4OAO
mZBqokOj4gEQ3IrJgkdRv1AO8UoLCcBm9xbfwZxbFVGDeQh8rEfa5j/qziy5biRL01tJi3dEYXBM
ZpX5cOdL8nKmSOkFRokUZrgDcIy76QXUKnJj/YEZ2SlR0cku66d6CRODAy4Ah+OcfzrhQXlDM1/z
xI4pPeAS2unXHsj77JSetY18B4/BlLcuvY9jWMHeoqwy17HMw5cOSB2YMIGhWmk2o/GQ0/A3KLGT
2IXbacN8M7XZ2G6SvFpQO2UNnwIq81VsqkZs86Ybvka+ULZJzd4G8s6Mscjddllo6vuoJeb7xmoc
cCbGMtX1S9Drka6K95Y6JC1+o2NfdqgR8olWZuMXqip5euWoN8mQIGLvJzkjT6ga37DoKKbJOw5+
owdEl4laZMUV3kNCBVqyb0hYMW/ssRoRnUu75Txti5Z3Luu5gM0V0t/pEujrvHELoTbC7rn8fDQ3
f6iroLxvW5lUR3+c7PogXZW1R92rLLhIZ4O90YPmrO6q3jbgkEoxAV+FiW0c4gqgbB9Uos22eRBK
6PLBEt11JAPln0slgB3ivOS/UjWVeSuzpmFuaUT46bqNijY8y1k77lb7MRQE5EqHf94vRGmszNaP
rS+G30GNLsM2mr2bi/rZFWgytZdLvalHNSPeAfNzP0c6sMdmFdXu3N2L2SAgzBYwnLN2XKKYAmnW
58O8sIZRasv2KSs6MVxZvC8vB8sZr6ohNCfETIGOd0Mba+fBcCF+tnFlls1FWUYlmNkgh8/tUA4Y
boPC86Eqc7h2F8dczJSG0WMSU1/bMWrvSDfe3s9kgqrEEj0d3gxhGNiZDU9RD3OKrjJ2PrVmPF2N
nRt9ymfq1b09NDI4mHOe3rVllvaX1rTg2RMmR2Ml6ygjn9hgW1x3ywNGFr/nmVvXntziAW/mjCKw
KDo8FsxODY4REx52bta5pASmprzDBusCyfsup2JTAzmb1C3ir5FsG2ttNabpboBzpuBEaL38lOLe
cy9Ul1rxkzDK0dtRfg8ANfhT+7WUqaqPbEdMCh6VQOkWhpWVP4ihQYVTywz7olnKBukG6z/fjmUf
RtuxjZR9HmepW+9dqWux7XtDfg77infjONd+dgp75ZBHpnACrIcUZnXsXZqnqs15mwShyiFFY1FF
Z7KyBMoLy5lNmuwxrbeRGeYoI5xoLg6jpB9DVp15sPhKJMF6qAUYVdmOFq1pNxbDrgisqN6IVObj
UzMWTrhyogAbQ45/E+QikkRLRW4WZ4fOagr86BkNxEFH1XndGsNeZdVwiBHK632cZ62xM0Qj3V0Z
WV4MohSDzAIXtXl6hnEtSw7umEkFu19Bk7WjaFvqHYqvfWi35ngorZbe1aqctLkVKQdhC2gyMCMr
H5KHtJcu/jKrp/LZVtEckernO2CbXUvFfO4nI25g3pBGcWjmHD1a0pdGtxujqTHOqsqJAzQMpWBQ
Qzqm6UOUNUyqd+FaWsxBEJxoRCrfvnISS32ZJO+2UxkO8Uvbt7y98XHWp1kn8qlNTKQBWayD+1EG
sb+dsrYIsUgG+GcRYAx0ihnxdeUZ+hOEeSb5xukJ9LeUem2Gi7ND18CxD3OYgyTbaenm8Itu0/BA
sfSJiwl4O5u9QtLhzbaDWntQk/UQZ9PUHKk6bX8TNIF0jmEQFdk2yZNulJeQrEnZrKzcmoejbutk
2sPV+/qoJ9J1N5k7Dh7IV9CLs5DrCddBr5mc5YWK60PI5kBsUiOr+gFcMfAuxkp05mYaI3zJsR/R
R7ZGiuy9TPrhu8+ipMmybRxnsZxLVK6FjTqmsEnAn8bS3JmwXzsnTwFxMCojshOj09c3QHWwbA45
WPVaG7mZQ5lNLhDqaOpsR1Je/GL6k7DPpZ2OBoyVj7NmiMawu2ursnB55pzU302DKwfUQl2bXKuR
Nb2NhTPeQYA427aczXOCZ6uNk9AbkhINT1trhUbKM2Prk/Dr2cHwEQYpFgeNFrC/FVlRYC0bw6lZ
jtmFt4ZnC/0kdZGIzVRrmW7i0Wf6s53zvOzZicRTyHVdNPoxrF7lugbasN638E7mufXcGlMc7TtW
ybMzjzq6jVwNBF86ssKLkObQUsKIKnntFCn8AquzgufryiQpNBWyN3+UzvpLFoMnTMcKiRhwKTt/
Gb02RkYoRZCSL8A0OZDjdp1tFO6JVfVJ7KgpqJNOxj8O+h8/JeO1f/tPvv4mFSxfnOh3X/7tSr1W
d7p5fdWnZ/Wfy6/+nx/9289f8pt//OXNs37+6YttpVM93XSvzXT72naFfjtm/CqXn/x//eZfXt/+
yv2kXv/62/NLmWIIbnWTftO//fGt48tffyML1bF9gkv+48dj/PEDl88lv7t+fW7+/r/+9Jden1v9
198Mx//ddm1B2gpZNQ7TL8n4GF7fviWs34VNWs4S8G8GJkH/v/2lko1O+DX7d5+2xjFNm4zNwHQ9
0iZa2b19z/+d4QhhsPyeuXjNw/C3f37A63+kh/zjynNR/vj6L1VXXsu00u1ff7PeRUiJkP7YZAaK
K4KANeG8i5vohRySycdjXVwgAM6P+t7ZVHfpgzpgprOQFqWr6b5/MFBD/nCp/uTIJOi8yzexGfhA
0AVhsA555u77SI0kDKeAbIdF0GbggsiTyL4rS6N9CJrM2nei/dzNdfsSp0P73e3jdNt6tQIcpLXP
/Sy8jFWBPngkbKEt+mFXadyArdPxI7aXP5ciSs4B55zTxATzbuXKyn1SpVdd50TuMVBV2E+VHQEI
1lYdXYylpe5wsYxPSRwwTUu4+s7RZbrvDEse+swVlyodUHrpCXRrnTGcDhsUeFkO9dYT3Gxr+8Fr
s2kHtbn48Rv7Qsd+YG5ZIP290tJ6EMIHzYeVuyyR0Ozceur2UQ2suPwJewfLgfzFIAWACCwe/slk
+MRUd7uuJpkCH1Tn3jvGWOzMLJu3fYxkAy8LytF0GnD7JKm0LyXJCFfazw24eMiYre3V6ampUuQQ
NSjYXmC9v5kMszgmwNI01DE+0kqhD66qRu9aK25h+xtrO3bSvuewMC5JvEzSFDa+sKosz0s7pTfS
AKtroiDHB4VP54UMYQVO2gAgR3Pl7q2uTW8M8nI2rWlPNKudVXFLCn/cZjYrqyvhHvzQBXRM/T40
124wz/gkUxQVUUJXU9lICWd4cOg+D4Re2NVadaik6mF8DDUUvYnE+CYLs+lMyRodUtRkIEt1Cjjp
R8dWWNGTXUThNcVM+8WuayLRKCK6BS0T56Yd2Rdtlbl7I3Lns65t22vXEHCAiPIEMJs00RZr+CLH
9cLHNp+dQyhKDEVmOBTPvsiGrRh8hIlVao8nMxPOhlCl8twZ8coICl4KR6K30K5UANLt0CQjUolh
SKFtu556XLXORgivLtdlCCeJAblBc5QNJg6xKlMopyvDPRa8ECaoC9dsN5awprPSznDoVqK+SSzX
vGilOd454GBfu9ar7j1fpTXBCPn4OHoaAsQ2PavdNL5d3A1xuuicmUSbHwpZohVwXVV/oXa3Lxzt
19EuZgBUxOeLm3vHSdwLb7IEknkTcGwNEjQjJM49aSXbwREp3vcO20qTRbiOdCYda6d7j0e4mw30
yDY/guDLaaPPI8Ef1Y7cH6t+pfrxyQco0/qWYte+bIbXIfWdzZQX4cnRlCbrarSM7gtjJ2C10RsW
aCiV1z4m5qBpw5o5Q4PHaiv9wzj7al73Xod2hvEe1XTNnindi9KgME4ZYIf2Nu93tuOoHaJXNE9R
gj89jEBg1kYURwwh7n3D3fHvytstL3Z3L1yF24Hp34QBO7WF+bw2wo0TjQVp0hXoS2L76IVg6uNX
mh3UbJD5xcmyW+eLBSAkr+doXoSv+Th9JggLF5FwYpQmtbYXVcLgLxEvCVKoTtd4+KniXgorwYNU
mB2c7zTkGf7NKOq+z5E5fhN5mBwGaVlPVduE0Fs24T9jQedxDJsgOJ+zuD2LZcMMgdxyjRJN/jQP
1144AepFURVcJmNcXFal6d6OsrafwjQtnrASN9G6zfvkUz82eu/FdUEP0Lm4I9uJzsFqa0r2gp0Z
6LOTIL4QZsHlEJQSJC0yz32TfnEvoA2YWJVD+mZt4Dw1Mkf+bLS+/6qsoNtVrlnfuOB4tw4pcV8S
qswDH5XqPg/63NkafRRuRO+3h3YQNorxBrh3J6eoXG5yw6zPzBbNsxpzxOxSRtbnAkImB0Ydc5Iv
7NZde1OfDmtaaVBkQRidptTWFaxZx16QhlI/JcwMxSsVV7s4GKcCncugvwJRZPc2qPsVCm/jukW3
dLO8pJAmZaN1nfuyuTeTnsI0VDSHcrQ/x7w+2Z76Hs98mZgNA7tYrGfai5p5ZcZtRbZHNT8EYH33
Q12SR5fU3RlDaFMN6GhXp7I0eTwXBGfYhmlUfBuULz+PXHCIpjGX664wjYvUZxAKeuZ8U0CZkNpC
6X1TOo5GOcXQdf6vbz6YRqr3Lq7zZJNPHV6csprLByctaAT0PBenhsZ6OoSpwhSiQdw30k+Ds14q
lIX5WKsZCY+lEnhE0zjvbNu76YopQ0Yquv2QF2LTVRgy9zoxHfMmU7rN1y0IzKtfTeGrOSrrka23
PuW1z7sl8uwQqWxFKk0NNH8d1jxVYeT1lwz9nuuNMTZLqlE/7KsuLo6RWYJjV6H6Fttj8OJNpgJ+
FT2DjZh1fNfzodE/MIApz7V14K2zhAMQ1LnPzWhGwhia93EXp6dKwi95cZx/JcSqfhzGAO25Cn3n
rLUM42yu4vG+73wNhOR5lbcChczO47ROjr1FlMPgMJ14PWZ19kDTlj7JasA64VQDou/S/YLUxbkR
YxyeNU5GTEtk2S/TGCcvQVA0CAlKe3zyyZgm5CAGyR4IFP2U0nzpTWs4DBsuhfkps2I8hFYSG3Jl
lr75FUBfXSli3EsozsBClun3w0OehPpzD5v3UM2mbd4UlH/3bq3dcZ0bZpauOhaujTo1rm4MrYGy
bDnDdamI/tHwGxfRX2vZt6VIoHKRxdrjZvZLS1w6LT53pHFj9mXI8f42UUxqrEi9cduaQcETgMg2
oevHay9rrNSWjTEnWijdwI/lE4vVWFeyny4r2s4JjwtBVgYzm4n0TTX55VKb5Uszjd2dSnobXWOH
NGjttUxf4Zm2/Gw1+JU6yyiNpiO3qonZRqvYPW/K0CemQw0VARiq8x6rIklZppNBW9aLgkCUSlSd
3JSZZ3yNR3v8NpbghOuazwwUYoSzXvNp9LGxJ/FgdC3DTNoeFavB7PEeyUMbf1NBPd+2w4BIaqAQ
Xk2qle6aHKLx6xzrYTdFdfLNq4aCMjCcqouhHznu3KG3gfGZCAPoVKmRgHNjS1Ct0SVbo4kNQqTA
3P59Rfy+M2P38APL53VE3F5gvQ/SHKKptNKQUrzJH3xxVegPUvh+SbK0l0n0IWOdQjw0nu0vH+CH
FOGaa68nDbs3rAeyPFbITw/4+NYupqh9eOw+CIG03mfmcTybwMx/tBhuaL3rLZJ2MrM26aDcdxhR
NAHs/QEJ7FpfmkB3++bUXX08oOBt8N6PsYnvj/ouqVZNnTAnj7PMjuUtGt01r4XVsFG39oe5sW/x
4//uWO+yT3unipQVcqxlcixGIYdXJkNPQOdCfbTIuSftfqsR6W+jb84aghhBcLrOdx8F2P7aS/18
qe2l1/rh1qYwVIZLFjCGXMRYzINw9hbDVj8+ZeuXVbocKXT8UDAQyva8d9GedLp+piNu6nLKeH33
GI/bTXuhb5cBRnI7P+Ht+fcPxp/eUseiJ/Z8xjXZ789unIzIg3tazq68rM/Imlohe1nV93r/Ycb9
ny1aGCUEvT5TQUkv/flKSt7rI1PwUD/cLDPPyZTb8q5a92dgWRvszFfG5qMH5V0PzpPo2qZt21At
DKR6Ax1+vHnmmM1tRlbayplJiIBcs7aMAc//cRX/WyDMKcX428rv+mfE5Wfk5n8cVOP4TPH4YUkt
YNBPQM11+tz9/b9+BGr++JU/YBph/s5MQs8M7YDEWp9V/S+YxvudO8KitqHavNB1iCL+AaYBu/DC
MFgmSHLv2OD+CdNY5u/8NZMRVD6PihWE7n8Hpnn30DH0k3ll7NvkZyLodcS7Pc0RXeZmo5mtZELu
2ICps/r6wwX5EzjmfdisTYVGd7SAghzLfD+JO2sdWC0P7aDYxwcM2Wwgxj47aw8fHOZtRsRPW+bP
B3r/LLeqMUJvCRVkZnJaHdVCt1nphC4hjPCDxkz2ydf56IoH0beEzOnBvoqEmmrUsHVwn/p5fW9M
kfegHaReZApQIedCYaSResSdLGMP1Lyi8EenCY4CRzHP5QpVFqit7yX9Zwga9JWGpYtDYEbp16RC
DYMyPVqyv8fRuIitEkt1LjrgcjUY41ddxUJjdCtJGZvhZ2syHyPTX4HlIOxWcey/NH1fXVGHLUDL
XKKp6WBPbuFCifgxggmhuTNnSE45XTSNamwlIniDdJJ11hn4gwTBvLAteQZeNcXqCl1FZqxYj8HT
0C+KRhi9a7rA8qIkg4icjczTNRk5yKPkmMgvMDPFmdV3JbJvMYX3Eo6SzMV0/DJbRktJpBGDA50t
tvyG/oSUm0rvJyOZTpk1GVtyTuXGqRatqYzMHHGJNS1K5B5LNR6XHlpyKKGLjm5h47/Qg5CEjAoI
qlWWoR3BmyWsL32W0V/Vtptmlzw3A+J3HT9XqZVcxlrgdh+sGlwMbczFPETqLGqEPkomv36zc59Y
jjAahi+COVXr2enCC1EMxa2R1cVtk/rDPvAnez/UhD4ZaKFBM4KzIYvseevn/LCcRfmsIy0etaYW
31Sdz33HskcJmedB8+QMvrNu4lLsw8JC2DWFqkfz5fgHsyt5oZWThWewD7LdEOfkf+ZVm9xURk4U
ZBc6RBjZCJ/yLUBTdUZYV0AUIukphZ6DO0Pp/kLCtJ6300AiYudlPX6Aprz3QHDAMVP+XjxLrDiO
A7WjfN+5ADJQpA0MJfXyNDTOl8gv7LNCWtBXOCxzbKRxTVyB9gv3VnqVeWjGOn6ROdTaCmgSlCyt
KJR3yuZzNCPzrFcZfeZD5Tf1TQWjR0hMkHVHYm3ddusighhhobpgHyfAVZOVYej2golbSJJr9hxa
SYFyI+lv3dYpL5vJaQ/WUBcPKUGpl0bsZfvSIaRO4ONZmYYZkrzQqK1B5p9YF13gH4KI0BGfIM32
IlNxgzFHLdlec6NsXKd4kJ8aLw8eXUlKS9G0xqGZWvHFtTWWjQnKAmH8VFOeW1F6F2eRiVY1sv2H
xp3qxzAtu8/GH0M2QZtWAQDmtTmZ+TlTxYmDNWLmOhSUvzsSIIkzy5R7ArJVp9rpygeV9/PlnLr5
HoNsetGnefYA6+udWapGxy9LeYSpGr7nUT1fJ9XcX2dJ/qUT0DsJ2RbCxY2GwW81H626uslm8+SU
uibIICUrpZS9fQsioc+HvEs+1/Dj2FpGRxyn0SEVjcbvatIhU9zSsUvPy6EQ4Sp0wig8T90EtXFL
Nrd9cGsnJGYjbDgiQlPRb9x0mLAqTJ4AAGCeJDljVf61R/JzreYIt0PaOmZz1sMyIdyLiaxM0hDq
aczyhmg0p+5OVelONrm+TpWva5WRl9OHkxNvGI1qgiQu7VyGm2y6HAXt4oDBduO4sfUZdWp/l7dw
5euFFMYxaRbBw0BRKDZePsTfekNjJVFmce6qrvscB2SilCaaws1ktMY386397N9a0eqtLS2WDpU6
h2aVzsC/sBD0YKfrlna2futsKz9wj0tUOIkFs0l2Hdv4vXzriE2nyNBZxoBSAdfgVb81z/VbI408
V12JdGjuCkQlNjjY0nQXS/+d2wRVjqHhoi71AgnlSk44Uv1uIpQjZtPeDH1CDATUrfOST052UTsF
2vy0lc59tUABYrCjbbLAA9q1swfuJ5iBb405ZPlEhusom61pDfhxmsTF8WUuoIM5y/g8DEOih9oZ
XMqrw/pxGqbpyYZ+e6AnSk9gFeZ9W9ukQC3QhveGchQL4GF2HbqLBQSpOiu5I9MZYOQNI0kWuGRW
bf3NWCCUKvLcnWUtts4xi4/cb7CWaIFdXARtu2aBYtQbKtMpIzwWb1iNmwT1yVoAHNsd3E9VEiLd
FlNc1+uxBlO+6d+An1wX2T6Xjv3YL+CQryLjvJ6tOtmaflvPWyRqKGHNXCbn4wjxjRdmAZxUH4I9
kfzKSK8FkSrewCmLIeoJRiAwqzG0DdzPyAiBYAG2LB9R0HZCMLtKg8C9agXBhXmPR8yyUlTYQ6XU
52gBy5I33AwgEwyNmfbVaUbOMa5KL3MVRjLPuQXQQPKdNcmndgG+N9UbSEfoLtkjMQjiV7D95GiK
qfgkFlQv6CyEX8pq7rUKwPyA4whjlosovyOn21nQQWfBCdvZ0F8jNeOxjiZSWcgSbLfpbOsnJyGk
2lrwRu0jEVuTpt+d/NDu1JOJ4PTkj2l3zsrLFsELaCU2bXIhyjcQM65b+3Nq5/1TMDh41ec3wFO9
gZ+xCNAUqz4KsCAE450yQwz+MgiQLRKAPmJTTCoMUVaSxzV25KT5FllOQapUIEfg+jJydt3Y2MiL
pvbSLYeEjB3dCQRwTRWTO+SMF3WVYCQwcuXkCIQx2KzNJpgeGNDLoAYQV3KSDN+HKLA6P7xuRJd/
T53RvUA0yJhrd8C4SodfXwWS2elrFMH6SfcpqVC0j7aHlmEsHn2zJHEqaXxUuCIlQauchhPKY6LJ
BqWusVsQ5jF7mce+nPvnMRz+hoQJBM1+r/W9nPwOV6Byi68W/s7tVHioyJHzZtfl7Ibfuegd6aLI
LftplDD09cjVsNoZLi7ob7M0GTZl4YnvMyQTLmwkJfu5q8njkwnfJG6HQPyNslsS5RM9BsSQjgHV
opAEfHqFHZMD7HXOa1Ylw93Q2fXXNpvduxSkhrBefLAlRqFoIixuXFQaiSW2hs1E+RU6Y2yeXjxg
kxXOkIR4OcOJiUMFr5t+8qzXEbCu3ySqDV9aAHNsqszz+UTxFaNecVNieE2LHdadVHADQcsVgf5E
L2YVYf9aiGh65org7kDrf8pDNEGEgbvqNS2GtuDlg9MT5gM52Toup/YsKqwgJnfByW9cZbXftJqn
l6Ge6utpShwygBqfUsMYtcDsEUUzvjmU289lXSu5LRNt4CGKlCePReZiEXUr0VebEREuJdXktxUC
bjV/FgUzWKN8LFEa9xFAWjh4V6aMNWmJWfw1j7rFaZOH7D2NyL6patCPfZERWm8XQfO9aHPjXroF
4L8rhSLfy/D0zmn6etsU7XRu8t7tQP15EQVNynqF3lV4EaVKr0Mdlt8Mh+mjyPmM+b6jYMDDwVjO
bOsMU3wzaW8ZD8BL994afDaOKR6lg8OqI7Ogn9L2U9Rl1KAGyhj2o1TezJTHch1RAt/FCHj3US7J
00syF4FbAln1HEmJYH7sB/MUM4uJMsK09kUevTUgffpYNDFBlkInxHv6Ve/qNXoUSfQRyiEys8yp
O0ltmSRFminBUr1EiLqS05LU3Q5JRIxab8IUTVlCooafqPFyTvzisfcyfQdE3D5HIlUnBITpXiRj
/Vygsb+vLQRhAtX2F4qWPFylvtsz81E106cxbZNLc4rFHfI8sUenrzIcbHVDbujc28k2lWW0bTtK
7hXzH7CAGJ2B4UBps/4UDB1/3LGasyExwh2NjT62kc0PBQ1Kqo05FclN1iG2dEDcH5PEaJ/6BB1z
UOMqzL26/pzhSdhrCs9r4i9aeAg/TW6wBS3aMjusT3RW3eVoFxMGmiTHbWQZuXvVYL49RghQj8o3
jYMRdPpmEiYGPHeU42ev8WmMk8YbzkrTm/utPcwo9HOLyIUNttXixSpqEiFkMFinccxheLLRT5bF
E9boJtkB6q1h4j9y5qTG29aonGz9arZX5TjWCPjKjuDuII+eYzcV+yFYIj8UCQP3roFmdE2Kve+u
3D41j32Kc5OGDrfXVBsE5fhlEaU4L7rgStUMXznUZvKdGQnmjZ82kkc87MkRQhV41HlpfR2UpV5y
u1evYzekV3QJxUNoNf0BNjM/+PUiGR9Vdharsr0yDJxvDdQMCUu1fW5GrX/BmLFyF5LQuWc4SX5l
5920q+N6vmoCJfazbOJtM/HMhkqSGs00AQSL6OvoQsihrT3P3QciTs7xZEQkJSfUdTWc713fluLg
sAC3orK6U6+keUh8zGOO1EmDGwJDUiOckjSiAGokmsV4Z4epfkSZFb54cVTf2AyaORmI1m9bLfEL
NlNBFMtEKjJ+GZxrVKKkUBQl/QJK4ViszdqL0aN18s4NEmS1dFYXSY3wmHrIOoWxj0mdN/s2kk2z
s9BejjTR5H2j7ACkV+7g7aZcojvDA5Tek4xPHEbsykM24+m08Fwf6LTERRsI+azioTzrK0ftkSOL
Di+iTzyLcNFOFmw+BILpx6LqMc+Oojr2tDhsh6yO89Ceum+Nr53rRmUpA5rJMQ5Bar7g35n2si7s
KzHP9j6LnP5rx5W+sjqDpBpRmYTgtYqVBQypL4Wv1WFKI3UufHRzq2is9LChLG8OLoaBT8y0IcCw
U/a1RzO0dsYxOZNyrG46BG3EC4xvnkQLK2EU2YJc0ykJN8PgL7yf1ZPWVQ/6fhhMxBKsPmSTQ88Q
1rkLLgUuhq1WQ3TIoh4jbNS2j0i86nrlIhh5KBj+cREFHoGlc++RBmDlL3nTVpvWLfzHglEmeM/D
OzXdYj8ZUyJ+w+qr3cmJaavpTMCj41hxsuXxLi/6DN0CYedTDIfsDfEuUjjS+jeLBmMhrLMEHc+n
lsWjYVIlKgIWk3+aa5ke82Yk4s2WEbrmKm/EmWLo4gnRqL3PdWBduJ42UrwJQGhkIWZmwMYekB1V
i7R4HduJwSFuaVHvm2UwE4yROGh58pkmthUZO7BotSrOEAbUd47dkIE6xa5B/yqiB02/4RNh1lTM
eRIlXuSqli7xq6m2rgwRkX1sT4RjMh7tJeZdxN0ujODSLZopWzXGlFzhOGkOxeQRpO3Hk3XRVEFw
aXp9eMUbHBF51jJuDtVxPgEHucq5R/HbfB+0nTy60ZKLUgbN1kPkaRw6T07fmlGG7roJ2ujOthDb
KnLaqrQabmordaKP0PdfEHF0nj5ybS/wTGGa3vL9H7iFLB/KqI4ThE5PeEyO0JC76irZpet+uySL
r9QaT/L63+OEv3JV7w66YOY/HNQQ05R6YvEyM9p2PBYbPFnwOEQhbtXeu/3gaB+d4jumyqM0azCo
INy+U8flFJ0N4Wr7P06RDW7z8Sm6fwL7/3Rd34G6LQLdtAk4ReAcbM/H+LxkZHDoME3pOO82KHl3
DJZHqN+toxvwrsOAyqRCtemddZfuwS258PybYSYbxf3wyWGFt2bWOazqRp2KyNgvA5/phzeG+YWp
dcdsNT88kP4K+W+v2BQ+ZDJ+pfze3bZ3hNjsD7Y2Gi5k/mnYNkdro3ZIaN7Wil+vCQ7aENj10Vp5
Pw0Q/uTHC+m/I7+AQqkhHC4kubHr+aLYZJvmIC+wu+3dD1SLv4x4fjsW7116INt1rfcD+tqxz80K
e9MyVHr4hFZyo+7Kfb8mJp3sdJ6F7gPE3H6H/S/sUOD/64jvz87CB6gtydnpTb8Ra47CXI9owyQW
6NuIWVoEuW367fJcQESssIRxW4d1irTg7qNxzL+yf+8+zHIrfngsJy+JrGLg9LOjty+uw11+Nh6W
xwTxnr0C5PtwJ7AXwu0nwuDdIZeZfD8c0p8aGcY1559czLv4YB2g+JnCSFTJhbczD0S4rQ1nVe5S
ZhjT4yJ6a/bDebT1tm+bxH+LP/ufJmImHUlwvf7vEuZtq/7+X02q5V/unistf6TI/vjdPygyO/id
gZpeENAYhDbj4Nit/qVkDiBKA9NjrhUDHxeW/J8UmYVcObSQ94L2h1A3Pt/7J0VmW787lu0JVvci
SMdx9/9BkbnQb0jxfbS9ARyxtXBxPy4TI8/yDmOlXtWL7TlzVjVIyQ+X5k84MusdSfbLMd7t2Ek+
dvQIc7oOHoj43op1vY7IclolXwmXQbnqXi5KA3yFW4N8S70hPfuDT/DuYXj/Cbx3W53dlCI1HZc5
B+vyeSIjdFWv09f6G9uP3hEyuwk+POl3rykXEhwSUyBNAQCmAni3pftEXIi+Ue0qOrlP/5u980iS
G9nW9Fbaeo4yaDENIHSkTibFBJZFFqG1xm7aeilvY/0hWSISjA4Yb82evckd0G7lCXe4H3c/4vvr
Z7JU4kv2BU0x5KBsqhse4tLmupVul5zN7FCeG9ZmY+WCWdVtgeGS8L16JyqnGErJ9QldsjHzZ4Q7
BKQNsVF1HyQX7jDI0Zpe4P/AiolspAIRSSaI/X5t5kbveU2XofuU6Vw1x/C70Bq3rUpq7bqht5Ka
M2f5Nmc6+422XkNVTWVaP2fOEhClKZgFltQbIIXtqtzDVdpVfwi3IKYUDVkEwPeH4E65156vm760
TM4tT8fYmeXY9VB15L21qhLQKKhsUROHikO5GpKb65bmlwwNBVFJJWFPGFVRiUjPpjNUusCt6phg
vtOt6fvSp2QyZT5oGjmDgzADek7aH4KzJIs+3/5zu7M7aaYaQpqU2HVDhV7YNGn2gTqCoNE6dJBS
KuR3vLCqO1cZ3Zs8FdrN9YH/tFincVO5RZGIYRAXn31cuoCbwTVg2NPia+kM3+AOV3+8bmTeEfJj
ds+szD7kiPsuTBkr/aZ5SdFbQPkdPMUecr9DPadpR5+lAsFbtMC9Bduzq85Ppmcfto1IA3QtptX6
pQYxTzf3wgZZmsLZJ5RRXfVjCQsBLPqI5krFoCebDrDrk3hxIAYnmwrGQtG02Zfq20FLiP5TMyCV
EPpJG7afr1uYP5B+zNWZidln6rwOqoyIiamYD3SWPf6u39N4ckJy7Yim3nVzs3nTJV2k7IQNN9Wh
WLxk3+9u2jUiEH2IG8kgs0CxOiLcuoHeyn9lRpm5fJACddwH9AEORFSD70r+zVVer5uY7gFnHvLH
SKiWoPNK5e4x95AeiaaAvBm6FsGjRS+7ybXVvYuiL5SmL0zazCX+MEWtpcn9hwan+X7tIlSzzIxJ
ayn5qOKXujbIVTSrXLm9PqaLX+fM0GwttCRDuWGJIQA1RFAs46h33b5PtQX/szSe2fZMY93LXaK3
kHAhxXUk7dVbK0IQQLTW1wc02z8/zdxsmxaCCrdy0tKKXORD5OTB98uFpbZkYnZfDAShKUIDEwkw
GDn8UmsLH+XSQqNWSxZRjTemO+n7LWOWFYXDA/eJgSIfg+RTbTzkPWDU6FtXLzxLLy2Ac1vye1ti
SFZJTBkM9UeOhLrIkJl2QePR9c/yU/HW5AboWmQp4wUUU56tAFoc0VTOFCh1WwKrqQbvxhG/I3rh
JFsAVOV38jDfw1vL7g/BveiAK3OKpQbWS6uQixSbl0pUftBssftuOwaRAIwvPQk7zaFf7TU7AGzh
EdqdhC/jGrW+rb+9PvKfSlCnkZ9bnY28KyPa/vyQr3kI79V1vyPHepftp+DKUjRqaYCzxd/kHrB4
gTrh1jTXGZKRtEHafUrpmft9YVTTupg7Q3rHmErZxL+rszU6CBTEqHRc29KduTU26I1t67WxBQpA
FGHp8XJpQ5wbmy3Sjh48zcjACvs6JROUkUjkbUr5OSRIXudLRbU/RWr4YiT5p5AlLXom3uL9npA1
+rIzkAM2ukDjJjoWN2jBrMLXzkEndEtDkHN9Mi/swXf2ZsNrwWx4cdNTmqcPTlX+QYkCfYTawhb8
KQIzH5byflgeYCKzJlQ8DQuZVBSBt9HW+NJ/F08gylf5I+tlIQQ1vxJO7vjd0GZbrstNQdFkbCIc
5KTP1CF8AQJOG+xUY17aHjftzh6IuVyf0flF/4ddLhv0JYuqRnvE+7EiK60IJPMoSfzerNEdkZxi
Sym23Zs2ukR2tZ9evIu19Bc2hSwaOlW2+G2FK9Z7q4Zs9t1QykDYbxAs24w76j0OP0aa2ktviour
xqCdR6UPmNr22Y2HsscsM1zYmDUYQZiuJe1Dcaysrs/khcOOKdSBKRG1VCnxfT+keNTg6WQAKZqp
zCTxVmhpXLdw6WiggcXkVWIZ02Vxti5rGq+pV9BZ/gfUxG75VLa3rlfGA0UdB/W5t4XteINU+z7b
GffBZmkeLzhNLu+6LEqGTq7CmJk35UwS5RicblKbDtQZOwljOymQrNC9hS146ZNRJU6lJgn0KRr2
fjL1tmspKIPLafXdRy1HMdITXwPqma7P6MURaSKRM2JakDZmyzDIx0IKJ0BwS9WrT6GW/Aoy62B5
f1y3c9FRaroIhoCbKtSD2Xmja71SduR3bOVOPYyOb9NS9kgW7Y4v9qE7/id+8tzcbFPTu2xSp0xb
KbmqT2Pi7igO3aJktuCOF4c1mz/TDIN+qLET7v3nYDceqdRel+vJ/WcEi5dON3n6e7OzlLYqVeMw
JVLKQ/39sghzLneSnkV27uhb4Yha3xb+6lZ9wHH1G3jEj9YxOoAF36Wv7lN9aChGocTAXSl2up56
Z7SlGbi0gs5/0ezDJk0ZjoCLKEBy1yoyGjvlaO6NLy56aXYFD3FFraa0Th8ARS9GDWexkjfXfW57
9pXpaI0lBfIsrhvlyHrf3bw1Yj1TGgWatbPJ8K7dT8qazteARr8vS308lzyeRshS0VWF1g115g9o
lbZimZiwbVTBFjL9qgmWbhiXTfDIf3M88Njef/AqwW0bPUP0vRdPORXWw8LGvHBh4pYiEchTqPO3
5itK6bt2aBReECo88TUnvT3uooO2o+7bpqrVpnPvhQb9aGMuuJ5LHu7c8GzhAJDCXZSIUQr55978
LMv3pXFaGNzFxXk2uNkCCfWuTNsAG+lpyhPSaUkpIhleT14pB+FgHsVdaJebZOH5cPGjnZmdeQWF
RrmA7lWivEi6j4ik9v3++sgurnzLZAcoPBn0ebAXlGNfFY05vRS8t5ZHOp+39bZaGMjFy9F0L+Pa
YNC1o8/OdM76PBZ0RCX7T+GzuI6OPuVlO2E9pSConEcQ+EOwuDIuTZ9OGx59pNz4rHktQNBowWBk
BZFWiIQNnfZm71yfvgtrj/s6TztCZ5YhmtP0nsWRx2CgXE4jw2FWL/QA0zECZKJdCCFfGMa5EWt2
6yoVi4H4OgU7FTrBx6ZdePvP4/CT+wNuY0kir3/YP/Ob61CVMswnMUA43n57WUGzW8nPK/L3U8ct
NNhVdhdABVh8Zf2UL51MAxrSpSnnRl/abGNFsKOETJyej2RLrWPoJHa/EeE8pU+CbZ6Sm/JofIhf
h6mZEdbVzdT58qQvTMClr2iyAQAmGIQL5iF6mX5ucazQ46708cSZuW18+UlAa+vXF4up62Q7dNVQ
6EidLRZq6pRSBnMfIjrYAtmliXqljYtn+6X1cm5n5hBTOHLU4mLHkFbiIzJMqC3u/Ofyvtia+/Qu
2+qOslVeQGXHv6M05Gh2fyPd5IspsZ8ajt8+7tmAZx+XE9dUERgMuKtZp3rTrHtHt2kHI8REO8CO
Ivrkud+mIGRu6cPYVTv1IfywdNe+5Hroqfln2udO1IPGRA0l03HHvQLVogkihubNrbxHSZaAoN2r
q+X8y+VF9Y/ZmWvgba1HwTR4IlR2SHl1UFnIPBQLj6V5mvdt8/4zPE2ceQeq0TWp1WCPUBa7L08g
TG+7xxFfjnN1OHS/D5tmD8GWSsUb81+taG3+UpP0DuKEyBgL80nxN25xH4b9wgAvHL1nn4+O4/e7
xkw8UMcRNmLoXmAdkKf8HPrPgJAXDF3fNpo4u4TlJOxb4IcB4fxmBao5LxduEZdXBH00uk7On3TL
+5HIY92WOEN8XXhSKLTNSMYp6Ndf9zKXh/GPlZmXMYGmIq3EadHnn9OARp/Sc65bmGdz/lxy/5iY
ORh9SKduF0zoD7KNwnK98h2iqPbgjDfpw1IX7tKAZl5EiHs3QfBpqtb8PZIoXf1wfThLf3/mH3KF
dupxmjAxnUA/hL6Fx+sWLi5hY0qn02EtyvPUimn1mdb1aMBKrWQrtb+qm69C/dkjonjd0DQVs1cd
jd//GJqGenYdgdRKWSw9LXZPpYfinky6v9LsuzfJ/9I3cN3Y5WVwZm220tpCo7gc1Vl76sLO78Yj
ob0PUH0dapmPhBWvm7u4e86szRZdB0MZ8AzWJt06JMPKTbWUTf6peu3twDqzMVtqcHXitjSxISOq
LR6SR3Udo5IsrOkn3gLQtAMb8WQ7uecpTDvOBkLyZvncvLggz37FbEEqOcQpqeRXGOPUcQierIk3
1yfzwrX/3UKZHU5DVeVA2jBBpfRuismCEtuUy4mIyWf+tCBp1Cf4RFzI0uT3CzKQx7wsUuxod+1J
ccadsY72VDtTiDsFEZauPhdn7szczIVX0EhRpeIsHLLjSIp5/Hp92i5u5LO/P9tfYMgyau8FhiPL
OyHO1z4K11NviBAsWLp4J58QB3/N3GxzBXS406DJzKlbaXND9nJtHGEoedv+MN3Ip7IY/THZLEXP
l2ZwtsvUjjei1XAI0uS2amjusryn63N4cR9PDAqRglSSVLP7SizRDu+HfCN/0FaCfKehKe+qX64b
uXz1JGlOl8p01M7v2nQwsI1d8m5T6Vl46u/HO3Ur2soGHZS1dyh39SFFdDu23Sd1k2xMbxXcLSX/
LnljCyQqVwkoqAz2/eLH6QPHR26Grjg6Qz3eVuQh9PgmVE/wMBdc/6VpPTc2+3Cg8pMxmj5cpSW2
Xz0niJMk1sK0XlyV51ZmDnKo6IVEHYmIzqfuQPmyIx7QCKbuG+rxfT2s+hc6A2+WS7Uvjk6iUNKc
TmMil++nUs9xl7XKVBrxqQpf4vbUj5+uL5mLxxkN99qELZEIzs98Ylp18WhOr+ApV7Xttt4XixIt
qLJT9flygvFSnkqxoJcoE8eESZ2FRPqJbjVOh039dThQJb8VbtOj9mX4TL5xgx74Nsmc60O8PIv/
WJx5YxGdAegczKKa0TE5/IFu4ypHQei6lbcs0Nzpnw9s5oVrS6LF3eVCVa1rnD6kkZO4Fj9kW7R/
H8JH9w4ZV5vM/33zhALr+rr16XC8ZnzmoodaLS1hupRofnTMMqCjVrFTarDR9Bg1BY/8HsXM6zZ/
AlpN94bzEU8Tf3bvcjvaP10fo8Oh3is7fT8dcp4t8qS9buniF1TlKf1BTZ02FSifGwKVTuu7P+1y
upO7qll5tH+iJWFfN3N5LyD8MwF2LFWZR4sBik4ZOC6SISqAsHhstyg4dOruA/RaasTGx5E+T7AV
A/Lq2ibyRVSo9f779Z9x6TCiGunvXzHzab6MtAPy4PwKGHPKXVw8/ru/P/MqqdB3SjDdgjyreXUD
8QUuyEJYfGkIs7tcUHt/vvkquIie+JSHC5HVJQMzr6VVtRGWEnMEK/CkCeGegt6l5X3xINNITFAW
r1BOP9vQOj1nXtlw7WnsZm1uk1fzMMVQpuQ2eaGCKMO4nrJU/0FkX7E03susQZF2kNnYsmKQmoFP
ZOf6d4X6ID0WaLL1FqJ/l3Jv52bmWe0mRIU1ot/fdlPlJXKHdS2MB5QqNm3jI9CI/BRazMe0UB4t
TohVoIS3CTza0vfqBed1cXv/M+C3tPWZH2nzCp3Tenq/lQPCjl/0AIUvyMLXl/3l3X1mZuZFqlGh
nExnwN2B/mdu5flxSjUSplovJ/amTfqTQz4zNls8fLfUpDyLTZZ/T3rRlsMXOBxwqIaFnbA0eTPP
71awPMsRQy38Hg1lcW147RAwvT55F61QiCmBTgGWZs18RkG7WBOMFCHJ+qc6/YR+G8rFyoKRi2Fx
QG1/W5m5DUnKrTrwWQh/1cuC6NZDJ1jnT16/BinMFZZyhXWzkXgM0JtcQRFDkAPGBvhz6/nfjXm2
DxNdyaWxphYqjk5ixiWMGnZjiel2+W7515jRGJg9DJCoACdPrZxt3gwvFfUY6cYE1mhtR1uZXqcU
eQkb6z96M1oWDDmNF8lUKPH+SJXZcD+qeENwSxHyq76qLWzrNx7dbA8gQc0bmHIWHh7zKkBSRzUw
ViZQzj1SUb5cCNtMhTxf5R4kRTKYBYQFELcbFFcAUQCrdWQIXfTSWkhnQ3iyFaj5tiggej21gKzU
Npbu865on+DMmwu3jEv3GQrRqAImlKQpP/UsjHCoxyjmU8hbd5tvki3q9vRj5vZS4vvCbnpnaHbC
J50RtUZKbF4c9W4qpDeb2PG4Mi+4PHWCIs7cEP1clNtY1Ki8pajff+YhoKkcwYTETnMZHSHXC4Z0
PaJOJa+0WnWJ5QwpjLq6NS3Ud3VBfCrlSv8MugENxtaIECn22xHFNLS/4Jg3Wvng0wJNwzsRbxNl
tU8lqmWoxJht9QncVXSrsRQ00CpCtU/DpkeEmjSrCeL3oVetcZXnrYJmIagrOjK07iHQcSqBkRS3
DTT6lRQK6XcOQLNZjbVHmNUw9UPWKx1MhQY8W4/WMpAywUGLSXI6sxh2PoghyCZhs6kbt0Vakx7z
go75TZ+i4EpYu8+kFSw5pba7DP0gQI6RtDJGalwQ1I2CO3OsTSpGk0h5kVFL2FBFn+yDIBm+JELR
HkkT8laPDd37kHUWat1tXkuP0JOUG9MavlpZQ1K81Aungh6/VZqgf6zh5NwBEiWv52VoemcUw42d
2u4kxCxXkhbDI3MTVLvgHrTDXm3V4msitvyr1Jc0yLrxcCoRgN5JYsXDrB9p7Cor+SSb6Sis9MHo
xF0NZP1TJeT+t04C2N6XvvxYN5K1RXqruhulUkRxOCzRH6MSMYMbIfWENsamR8WQ18LKQF8ABDQC
sACregeyu3SD5IV+R2lyYNwGQS4SJXNRet5qljDc994AKQB17kJpV9Ch4/pQhoVibKWczfSHkXc5
IF2K2LSThrRbdwoVWYvXnkm5KVw7BSVsyS98bROiqVEcR2APcrUxCwFsy0oaAf6gAJORkktqY5OE
VtmtwjpUAMOIifKpFSQ2ozWGTj1MogOugfiZGOVwi4Za7jq7EQ2wJUzfcUwi7SlsAtizFOfuGrA9
ayUKu61mhN2Gl2D0ANQyvveTQr8xdDP+RFdi8gjWJHW66TqcFK366AG3Prg0cW00N5F2aaTF91Jo
+Wv6BZp7TROKdeyhXOajZmKhQB/q6DgZ5loOAvOzK7SKTi9XlWbrMrWQpe274CBoQ4i8XY6WgVYF
fxi6yxTKelXZFbprmwBdjX0UjpDgGiMqke4s1L0IkGRtUKL+zRfk0mmMprmNqUQBqdUK8g7gKfJI
YxDCsIoKp8M7uyvSZqhaDRVHCYyCZ8VopY3SJepNIwnwhSoiDb4NDqNX0eNGfypGOXmr6JGMXmcX
H6kyRfgg1MZ0haITQi4uUh7bMfI64zYv3ebOd4vwk6BU8q3ZImtsZgjFAdeKbYQjip3W5GM3STbV
X7I4RQ8M2chqbQgx/S6NmXbHcDDkVxV0i1MhJ/MiFrnUHgat92/CQA9RVvas+khsSw63AdTMj0mX
oWqVyck66LJil+eywswa2sdEToOH1BfC+6lg5KEahIK3mShxM0hA3q20qKl2peEpt3JTWve4AH2l
Slm2UQ0vvHfFDu2JxMqoXNCsfRKK7o0/lsITvOjkFl80nAQUofa6pwcnVUwEB8UrBVw6mdwKR/i9
8BC0ETvU1MDReVtg6tCHWq+4GaKxXqNm6j+26GA7gdeLu9YY4m2dRbpTgKTYZqXqb2OkG09+oIno
JyiZo+Z1N0mzu/XerBPJNqykOviAJEmct/5Glstm3bQB5H/JDA/hyGJOBwQDu0AmbFLLiUonhgW2
w1WQGVkhNld9z0J3NFZQg4xNVIdAQlJDeOwMvQXC2A8fiiaPcjAskRVueGLnd6XbJquA/tL1AG2S
nrJ03AaClTuxX6NQjjJ2dDLFyrsJumB8TBqhfBHpdwO+GevKBlELNG9Csz6osEW+oXDQfqyD1HKq
PG4OnZX5iMB5yAj1gep/7BrEXgNPqNVVnpj6Whn0+h5+rPFZzBpyhJ0auk4Wq/Gzp0eUwDVKKK+E
nIaG1HKlZ6VJUamEuvua50Es2pkc6R+01O8/l0Ii2qglhFpqR1lmIWaoRQkCmnUeOcDG/MdAMiVH
FYdwE2eDggij1E7yGtlw342fO7g921oMkfUQU8QQhoRW+mQspY9emce6E5iB+0EzeYDafuxrz6Ga
S/d4c6hSRY4Mq0jkhUpT9zbOlNjWGrdyUm2U6rWQTERT6Avy3gvl+CBUEzZNSJsDbIsUPWooYkQ2
2mSNpIq1zrUyhWozWKeS3qGc3mVL24eSK4BR66wT9/HsaHSluE+VOv3dQhlxI4jFeNuJKWICqRYg
5zKEtw1ecEI1Jc0uRcUZzskg7TWoMwekuf2NkmumXcfI3WR12G9h0BrP0NWAyMDdKuPeonSgq24k
DbRpoVXCStEnsMHUFtCBB91kYZPfRBniRHBlo1PZZNpKauVmjxfov2hlr+1qzdNe2syPtro/mq+U
A9KZgcbNVhNLHRfG7gOP625UNDEOY97qe61V270VmkYMZLXLcjp/oxezhtgbooi5gh2XrAsR7ZQk
Zsv3gaLQ0aqUayVu4s+uZ0THESASIoLaSvUT1GSQuSIMgdg8ailaeig8FHFViotgSmnFThcsQuJj
DFSoT9GPVt3I3IH5VNdp4Qb7pi1pAhaVqtiMVEz+kYKDaVapGfeveuwrN1SolzeCaiZ/jOyFdZJn
4brrucGaiqAcdDFUfjmjLlMoTR0JuncmkYnpenn2Xs7VkdqhHhScqmmb3j/KQrYLhF8vDJisUIZH
hRI9PPMXgsmbsglND+DgIEJDu6WvduF6euFFjgl6LylHfyvCmj1CvAz+bJaKsY0+vV3vveEm3ljr
biNxahyXwdYXamLe25u9lYc4b2tpYOK0O/quldO4Ch3K5MCy6Ks17fEedZp/llL/EpLivyfSXZLl
qXDy/w+u2GbBf/2f6h2v4sd/8hfSXfuNojCCCROXAslDnYjMn7wKTflt6vOFSwGXnX7qqSzlb16F
/JsyrUmWjC4Rn1P5jH/xKiTrN/pFKTigyYBjCrj7L/Eq3vTtzp6wPHNIpikoKEwsGUo/ZlutyqK8
8muPaAfchc8IDpvxOoOXndFP96bGVqqC/1X1YI+u4JH530Q3KkHaoGLrHQWvNGrH7JXB2iZV2Rrr
uiH/7PRGlwFwro0eh0QDYjEcS8rAnVQQfG2rW+3IpnNNKUcix0KBFWVX1NdgUg/00qQ5ryhT6DN1
q2RdT793mRUZ0jLC0Dlpi07sXaAKHVeTnNCQSCDNH/QVWPMIoTN0Y74qRsJpSAmswOu7pR+l4e3T
aTR0878trx9Tyl41eawQ5CoMCFwog8LEruVo2Chj2aec5OSbOWx6Y/wwIrFccvgOELxJ4JfdOqqS
ACjhqAzJWhXAjDlCLSIXk2mgtSkpDl+jQc1L9DxzGf88wupeeYOOAN1Ywx3kXyLVRZs263/PBoDS
TlQg23tExSrdcgbWn1SxasE9cSUcURarMyu39Xo0bk2eDEHQtu4fQt5BWRXQkO9OYs9lDcHdMqxB
j/VmB38vLgYHuSCXe1Pi8hg0q0b9YHlx7/GLo+7ZRPsMSk6I/96I46CZ66JH9cqhlFcw7poyc7+4
PJLCTcVfISoRW+N4AvMSPJRmX6JLFeguZYjmbauZ90qU3PemeZ+YrpKvmtQH4hvlZv/NEAaDf6Bh
95s/trG8jlM9qh/dRsj620J03W8GkNXq6Fpi5yFTHljjoY7lQn5INYOb6QhlZViHpTKIh16uWqt7
RF8NTmiUWykqx5UO6N5ElLXfAJUWTKfPkk0YxBk8uyFrspXhBSDNEkZrEUaDiHnohEob65Pgq9wL
ofQn0a3YaX5727ByKF6sLOQAdAT95ENr1ggkZ21kVDfcIsv4pk5qQVyz1dWMEXqdLmqrrnflz6w1
sd03A0HEk5lCMGRFx2HvoJ7XPVdGzj+ovK+Ya9oBIQp0kGOAJlSIDGQlr/EbkLqtvs68iW0voCrN
HYO2Ec2/19wozB0vMMBzZfROscRNzUUmDny57lRozKIR3AAw91GWT8JmD4fKTewwk5vkowk401qN
elAWW8UCebfzFVDJtiq1KbiUsSZclVaT/DLbDEFwunddHVFbrWgQnp3kmqM36WZufIixgfjrBQcU
IkLS+ZvUc/0m+2xZkwR0aI7SK7SN7i6TclrZzdgH66hQgey4WeSnpzjoNcPuJnXptFcFvExWdne1
ZUiSEyu0uh15hRMgqvTIuuUhK7xYQh6FjvSmWV1zy5MdFX4627jJc/XJ55kKtexN7zqru6LYBx0s
W7sMMhcabxCW+hbXE1Yfi9GL0M0Wi+wlF6rOvJHflLWTOiH3EE6C2yjtiZEjqxKyJ5oxaXInPSCf
h0Q1vRek3lGA0IFsHIqk7HRkHeqqdEE+q7V5oMMDiTBf793mg1CUGfewzhQFYx3qYhLyoufJsMpl
Hl4Puak2yqdqlIujWpqGsBkqwYCfhbJdeqRzM1V3GWKgoq2OlEStoM6knmO4SXmr+KouOIhHqq0d
Z3jXdT90eE9ThWi6Hnw/o6muN6xxa+SV+HtktEG8r/hf+hjUQo7plRSslJaXlksXpUeQI586jVCP
08Wo6m2aNu/MrZW4/EugG+NHQef+fBo61dpA+xl6m/RgS6mrpWWHyk9V8WZQcbKHsmlr2RarzPvm
xbi7bcV7etzB8YEhH0WREG0yUcHziSk82Ue1U7L4UBHoOkVd3m2ySS21Q2bbQSnCWqnw1xG/IOi2
qRJBcZ9NGOXfUJM0HpU60yLe64XOLhp5qbv0aKijYQsI502Ckgmig1xrw/x1tNSsfVBq4gNodtTE
8oySrKetaIjFryiqbZInq1bc1t+iEyH6BKbpOwsRzQxS5db3mF9e0fTU7Cw5SxD3kOL0M06saTdJ
LZkfs3xS5wK8gnVPo+TqFWmgYyXrhVauiiKL2sc6DChoFZCQ/WhZWYyyFeReYzUQToq3gSIMw2sO
yNoH+hHxtoz8GsGwdswM6RTQscujwBqS+A6vUMJxRAIhW+khDQkvopwTM/atNrZOXdD247b2B7FF
e0LopNMYdX29DmMyM0f6juRkK0qpB+snRKNuU3HBD1BoLWW3uDN8Sei3ow5292s25emANWuK6ORF
pBTrohSRm0xCIRgBJVfB8MRTNTCIisWcRU2fm0AKYdjyfEl0CPzUXoeSVX0X6aRLdkaMfqI9TrcH
GDwqyhVDhi4CQqNSqzyItS8pN22HxPwqNpUuXvuV7ClHy8ymmWJVVfFdifBwvvWlWAXkKvhpLW0G
OS+p56bqTF41cpKTEfG4d90RJerCrRhwYCDuLrP69LqHNRyPbd3yGiq7GuX4ujAAwgbRN0Oqe676
QqvJT7I5dvSo+L3PWRCy+oiUcEtyolivkmPX1qO7FYUU3G7jAnE/aIKQlvdtF1YdT0XE4OyxVaTu
IaS3oN4PLXKADxyapn5TjSTWT21DTt9GDQ41yaHvBf9UaUGjHwX0LJGo6GsYoGqqIOfZps1QP0C/
qsK1CVtAsjsuk58r0+O+QVAI78/rMJTvYPsikMBna4zfxcTz/PtURHdkrUnDmOwnvLz7IYUxjKBL
KjTr1Awy64irVOIXURtabWelpQE8U5Aj0Lt5NYnsKqVeAqIuRs3foLaYqzn12GLzuycPCoGyOuRl
rVV5FYOKpcLrXoHBLdxKqqfsQs0qtZMha/W4frtI/8+r4n+jsnUdh3fzWr6m/n/933cgvD//q78e
FtJvBn09JoocUzaHiru/Hxaq+ZtB2xXpFxq/uNlPtSR/Pyx+m54MvC0IG019TSQ5/35XiL/9yMeL
/DzK60T9V94VU+bw7FVBRQE3GF3iz9CLPUk6vX/AT5dxK4oo5ef/Wa+1gBOoQqCU5EGC4nvV0AnU
J+GO8Ihpx5oQP569wu5/GPpfZ4Li06Nlbh5BLIIePLsMeV5Og8a9lOUKkT4paBGAbKwXITPiraFk
vxaomMY59ViRZUQ1kRqK2Tg9IPNjnNWEFHNQzl0mjU6jwyqPkOpYqNaYnu6zMdFaQE87xqbE+iyl
ljZB5JdjmYAjdtm6MMZXer+Ei5kTRqYBmWiHTJbMKaM5K16TstT3qMnPUOASvjZbb42U767Y1w+/
3EjzwxS68woIF9T0zFnGPUCNRJdQul4pFhmzLpGUfRcX8rqsW3dzfT3MS0F+2OJb6XAEgXHM65Wl
0hKRVGBY4iH8lu7N13Aj9lvVETclPdEbb5MKC7nWi5+LIB83BShxtMG93wFcqD1Pq9EpVjTT2w1m
nNm5BNH++sAuLHRmELwXOaY3JtZ7K73FfSMMWBTIdT0QwN4Pcv8UEaO7bmZWKPQ2fZT2KnAoNCIP
6myZJ0WO7oeVZis6A1CwTeoG5VKrAvUTIn77e+Lm/lONsqu7MLyfJ5EYiMwMAqagl3Be7dvISlQq
Ihpq7DH/Dj+jPpZhKX+4ProLix4zUEMh+dHwqRuzRV8hPmFwMpMocaSN+wJHyBb32b57HnbK/XVb
P38wTE2GQDCKHNWzmTSCtmg9HTT8mDWSndFNtkEIBMpH38QLK/Dnj6ZMi53xwN1CJXMWexQRLNDQ
qsZhRJV1U5bBIQy79GtA0vumSAb1S2Rp5VK58s9fDKP4EPw/tjlq3i/ITCWAQnIHlrRLZ5qQZs+N
qy11514wAmqZNSHphMJwie+NdCLu3UvDbCVoll1nX40u3v7qZ5qEFv+xMP2CswB0Y5q8fAd8Uxcr
nrgKMs/fx3VPyUA3om3874zNXAX1CKElyKxyr0U1qzazu74gr9/G3kKZ9/SH3h8hjMoEe/G2HKhf
fz8qI+d5GfQV0h9mJX1Gq0/awSwyn+Ss9X9H6Cz+5e2rmBNwVKb9WJ9Oyvf23NwyY7cx0EEwi4cg
6b9m3vCL+4n2bKKrdBtorDrckzwzoWt+qrWTmokaH03SBl9Q2LCOUBGWUG3zWL4ymTJN4vhT3HWK
vL43VY8KAjgD6FTZCkdiZGrxMsSpsWmTVHHqpBWPJP2GjVhq4UeS/9kN8mzIiNCvJZYLy3Me5+fO
h/6RhC4sxSZEgucXHHkQ00ryXIbNS+YD1S75Tldq+rSkxNzSztLZZJc9Bw2Bep9qHYIuvT54dkqG
2KaqWbfbrHXXhknoQunqJXDezMn9+HXcveCPcF2B9PN+ptKoQUbMIh1ea6Rs4/zAG2ftIZ9xfd/M
y5ne7ABmAkvDkra4FL23I/lZgtBygsod4YbPrdiqjiy0ktOiRLFGIFFa9WTS9nSigzwc+g9hFHSH
679htqXmP2G+peoAHbBCA4bO1xI+JlEePxMkMcmvhmX9RW1pH9lct3hpcg26DadrOl3Bc4tV5SZR
1EzqHEpre761k4Jwm4byglOatzH8GBl5iSkJR23w/HoGYB2Q7oAohWWV8JokVjGRptzyeSkKgDG1
kRhXZWn3fk8EdaUXPBTXkeXKa18Ywm9kNxThYBi1+lIFcXEsB1m5qwOUCu1fnQ+VU4D8icF7iGvC
NF9nrtoTKKJxQ4guBVVFKxQyj2VFwD2txoW7/twBMCNY0rFikiaRYZC/tyR0rlqMhBffiL+ITTrq
xLCZmFL1VkD1cmFgs1PuhzmuPopMVwAgsNkplxNUIFRF0IsUDhIrFODc5miaLVj5eTlNUsOU0VBn
RiX2G1DobPq6xkPqi7Irir6CFw/9k1WqRi9WjpLX9e90YThAy5AxBrTORVKfDafJoqkGj8Og7gZt
k5auu7cyt/30y1Y44CalY/Ja7JLZWWoMiGhkiBqhL5lCgY5dnYoKoVrwPCZf+uwgnT7N9JhAFQHh
ZbzkzMGpcYrOi0tCus29YiUrOXpAYUcYUi02mUuLeaPdikG/MLaffc17q7OzDkSo27n/j7Tzao7b
2LbwL0IVcngFZoZBlCiJyi8oReScGvj192v63GMOiBoUdewXl+Xynm50795h7bUcMNbA9z4IuhlB
Hw8fWl18gtf+L84FnXHYLDw0z6G9Wy0xnksFYVVR+ZGtHtLIDfRxDsA7HS9/r601EXOrkimcJMlY
rWn0XLANBkKlodO/T9UOYGWvfNfcDKCQXtk7Z3DjsOPLpL42/U7giasb7Eyl4c4Vr2GdF7/LeKkO
49ziRRVzj79P/p/WJ4RQC3zBP+SPq6epsIoSY0nhi5BBYmh3s8T+DHzM70LtldO4Py5v45Y5D5YX
m29lEmqtzNUIkyVRjbmkApWEzFgJFLa9jlDkQYX2sq3nnwy0M6BGROywxE6eu0EKwZHSynBV0+yg
QN/FmZSTVmS/M/PjZUvPPxceV5Y8uGUM1K0zGPKyIURCEGW6uf6t18nI0HvRUBpN9oK7jTVJiRPb
kgrrcrD0fE393KSysYpzqiJQ+EZLzcfva12tD2lhF+/p9Rjxiz2vZZNZEx8Rt+ITVzcsNKbJNhSz
8PM6ARGJmd8pHvo6rsMXMlTIrwVhiUXujkm0M+RGP3HyfE4NJT3SmdRN28Bq3OzV2OXJIbS8Zidu
eO7mLTRscRgu5EnSOZ6bUsy8S/q4ooBE8fLahJTnSL5mfn3xyQBWoeIZSHFxU6uMPbKy2tShUPeF
8yMkuhuT+lVclDtrWZeN5L4RWLh8IQILl87q+WLodHkm7T+iu/wQXg1XYFjH6588KVeMFhf033cf
/fVIwaNJME+2BxiDc/EY+T/5VHrUiayIDcK7UMm5z2USBWZnVicC/UkCw2RHz1mOndMqflEoXXld
KI4BDT5zCr+6VjAqwmIix9cm01CP1EKReRZpJaXUqv40oqLX75zk594HSk+a3Y6sLVu48vNtSiZw
dzM4NL6G3QM5bT7GOVhte3oY4npC75456cvff+O+ukzyyj2C4Yzw9Nyi0sMdQm+28j1TCaYpulKq
3+AlfSXbcazPX3qyCx5BSumWB/f86gSY4FMYOiWecJg575rfbeExwQF3b/oHAezD0FxdXtjG9Tmz
Jxf+5PPXdM2yyia6R0oTpuAkOUUxj+JlI1vfy4GQkAeKEhR52rkRS0+UrB08mTQjJhyYSph8jYsZ
nEgRjUA0va6yY2RTVXWPkXFreQ75hEXjgv7FOqadkDlHJ5sLlSbu3ahrR+oDfy4vbtOEFOCxKfMy
XLhyDZnSK5ldsTioSxlPiBEFts3x82UjW+fPAWlNwQE0J/i+8x0sCgEbT0/YMqLVLCxxjE0PPExC
M39Pb2PjBCLCTv2O91YKFK3Wg/Sh3YR6V/q6DX9RPI3MVKTjreGEd7Gj6oeqKj73Ga7w8go3tpEC
nmbLah6m1zU2x01pGpN4IFfZxAdK539iu975VFtLe2pjdbmQwKTQJXgrkn5UjuDg1AAF45+OY/4A
IhMiOSvlol9YbpMeFilUvAeMOpzCdbVXnRVLAK0AMqwUJz0WH7u8fDN67bvLGyh//HkEKM3IThv8
gVSoVg8hoK8cSUgSqwxgiHmndZ3fp7/+woZNgI4sIrJT64vcFB3AECABPlAxKjnJVB8boAYHO8/T
02VTG8UWFgOakdYi7629rjuAsvIGbQaJEFljnh0RapZS1oWVfq9jJ6YwyoABuNMSGB15kJN/pzEW
f+jyjifh8k95ZGxYb62rUtYmkOdUrIkTPYc2UaVLRJSuNOIjIrYNIg0OCr/+iPi2esBoPl2neZp+
roZhMP1cxOp9WC3hNzNMiI17a0GksLLrzPIb8IPFMeW5Ymiqbg2QN8ViAvArIkUN5m6BCHu0Uu+D
bJQ3CDPRNCfni1pv9NXCg7lwSlFtPTEB2GmHuUOKNu6WsnvrjHRcD5fXvlH5Q3TFRugMPT6u5To+
KHJ1LsjMgMLMx/CqOBZX5WfJzdT69r1+ktqG++p3G+8FXkB2OBkZ1Mhozr1dWXMCXaXABYEW/ZQ4
Ijz0UlRJK4b0g5HYg4zQG/fj5aVuWiVmpdZJhPeMq6CfNAbgFe5ptrQPvVBsP85UBJPbMjw2U/sT
lFr4cNnk8ztry/IusQyhDAmifr7Qru1riknEyUvkvc8S2BxH97aHdOjFZrj5lEa5TLL2snp/3XBK
E4YkaAIl7j1x3k081Dexpu1s4LqvhaezsePyccjfKcSuXylbD8fMoDSmgAjyp3Z50wxT5HMxg7pw
DqE7v1HBeCKMDIfqaH+Ohr2m9XMPTz5qEc9yW0kH1iz2BcFHFbb8gsKFmuRxFGHMvkNldp0zA4MS
vPo1z2C0een+nlm1Vk+mahWLaFIZj4qQIc8leeUsCoDaLt17S56/kliSTPN8SiYI1nljsyhTJnQg
xGNZ1PeNakzvhmxmZO3ygrbMcE54s+Qgs7rucvSe0hhKNpMUDN/tifmrF45CkMnzyOtkUzgXUvo1
D08TZ4vbllR7LC+3AA3H6iBuQrOb7J3E7dlKpCE6QkgbIN8IgOX8huER7UJT6NegSRT9KNQI/BXd
5PeX92utT/HPerjAMju0KB2s6iGesJWuLkGYtYc5mI/lYfiIIwkPiH0zV18zj/TSkef/mKQsgseS
Y+dy5U8i98EyJpo+KfVyLT1VQuqkHxRAGpdX9sxDyf2TjhhSZ4YT1kCGjK/XdiqJz9B+atKfInpn
EhBetrH5jWSNWypGMSi++kZzrHSpEwLe6eIpIEP2lbHauaHPfDvLoKhNa4HYmWLqKjgSTWQYQD5L
cDPD+46zVmUmc5HLofPqYzYsh5evCJyJp/NkErGbK4drd57oFY8HLJ+Y7BOMMoR5b++s6fnTLBf1
xMpqUXrdJEptg5KQvInW9XhdGunddEIL6BE9E8WwrKhBmMU7PaitM0EyRx5C5YortbJrVa06EXXI
uW31fdWHJ6fKPi1G9PbyJm6aMblSVGshlXZWUQAje4maqrxaZmsdxfAnjdBSjpKdOHPr8DE/D101
uT1tD/38GlVT74SMWxd+W+YPqjm+YaR3jzP/2avEhyKlApojecHoIJ7baNwkV/KJsHkINW/wPUvY
cqK+Z94ubzrxTcQDWmmTG9afJ2LhPWf7fCPh/0DXhYocBRPKV+fmdWOsutqYSILnnlgxhms+Vx/S
7tdLvxfYCEIZm14heC59ZaYRasfL9VjTTNtbtbaLAgBvWy2k/eEeaejGmmCAJ1EFVUBks64wNumi
DK4CtAD1vDlQ2xaCcWV8iMI0vX75suiIEfrLfJj+6fnuOS1NbWhqCWpUNbMOemOZix/OScsgEunJ
snerZbBwlmzQejPp+wNA4lg+SxebBLoH260plrRoirYDE65ABaLb3oiYv0hPhaIkzJEHYV2Kk2sK
yWkQ2TuLfu4v2VL6/Ra/BeHDNZoMPFEbmS79/sroSJRhGWH2wUrrG8ZsbrzoxQ7l3Nrq5LQ5E1q5
BtLBnb/NMYSYf4pwJw54fgXPTcg/f/JaUmurhkL2snq7dQKSy/JEqKgcDTf/nbtq+D6qGuVYMTax
87itdpJH0+GFBvtKdYP0a318Mr3O0bOhYS8h96U5S3D8IcFMjoqlsLwdc6t78WjOIYHRqaBQ5V8z
PxnuMEluesYaAG02XvrOauKryuh3zsfKa/5jxsZhmiqIVxqg59uZJ5moGngIGL627ujP36AmunMR
NlYC5sTimaEJQU96ZaLTGUyGFKP2R3syAoZ83qJiaQa2aD9cvuDrd1QuhtIuJA3AJjny6xiRoS7S
zJzgIB2YlTkMkV2bh3iEMuyQ5tZCtiS6W+SOujmY6Il+FnW+vB7joVoOWekN7+HlEKnfmPN8OwxF
8Q64erNXg3i24TyCsoQJAg3sJWi+8w0HJa+0o9eT2EwK0X9tvrGSZucaPjuqskLKM8HpQb6TNO7c
xuT2dj+VOVFLOy6H3qg+DYw1BVY3Pmhx/s6MrT2eafnwPfF15BdYlFvPuyjLtKtvnNXMiRcdcRJj
xCXMiuA+EpU5D7/nhrxpJ8W7pUJkH+PFNK6SQt2jmHx2xlb2V7s6ZEnZzzqXE0zRTQlTW1FMvyBZ
eWFx89k6jfOdFXplmJmBas0YFlTZx/DrpJo7cJG9tcgT9MTDmQzojbOHjSTp3w7Zcjvr9lEP0y+X
b8vGIeFaUk6nackLtQZsj2Ht5qbgIA4ivVJi9/USq0En0tMS6gcm+u8vm3t+7jWeeaoWZIqPOPTz
VXllmOWjwwmRdAmtq95BMrOzIvmArw4hby0TyZQsZNNtdQglpXpcLJiYmKQJFtO51sr0hlbw7Mcu
Y58vX9BTa6sjly+1A5aOGnSbDGr/tkqNvAtGbVbVq78wRMlSo2tAi2x9t7rQNpXa4UMtY3MaFuOt
nu5pkm99HCLK/5pYrUXpDSWHAYPO/DQgzrEoH2x72GFV3DhvvDJ4P4PaEtHQ6urocR33PDSg9lX9
2hs1OpTvFTd8M1MxnR3Fv7xpG5fozNr6Ei2eHbcxWAPJGqVHqI1Hrd+Gvy5b2di3MyvyVzy5qmPq
zGGXYiXsCK8ETdkbWi7lzgHYXAs5NU0VycG2duduU8WGPkqYb9XCy9UfzMIIXOYPLi9my4xG+iR1
aTU65PIDPlmMWwkrz2eFyEqI7zQDPs7MiPql0+4UMdcNAelESTj/NbQK4aLF6EfLQZsdqKxnHOY6
F+jvMkNq3jd94tZHovilektb2rCvPRhTewboVCMKjDCy9lqaG06DHwOSAj9IGW4t9TOqNmjjhc3l
RxzU5G0+OL7N+zShjPYX+0stU+ao4DfWpaU+KkvbqvHrRjoZBwah4yM0M/VVOenlzV+Ykth9yWAo
SQzPP6XupgOkRQSPhgGIqO0OjnA/m93Ojd44/Qw9SFwIIySAiFZWDFHFiaFLDvpm+gL5zffEotb+
4pVgg4MAUBv8yRqWl6eTEKNKmblb4NXRu6H83HmZe4fww7BzLjfOvwRny5NJzZkW8PmmjaGR90ku
j2Vbuz+1Wgw+g9rVx5r5yePlVW0cOrRxKCeBdAYMuD4KDG6ked2wc7SbJFwou8vR2kX+ybm2RTTt
7OHGd3pq7fE+PrnYRqzTobJpTvRWc2K29UObOi8VmeFOP7LaE3AiLErf4HzzMsOK7dEluU7TGia7
vA3T6KQZ3bJnaOMrgQFgood6ASWUdQO9HTNbSzuekdKLh5usnYZj6E3hu2Ioop3Buc2vRAaPi5eV
xnW30B3MdKkH1gQ7g9SEYmiZzPlUq+GXeXL2HJH0eqvohYX9a20VvYy13YVJjLWwD6ElydRcvV7m
KT8lQtcYU1ahR6RFelAcK315bGbhaVkjnhB48uppTogS86wgX6jdyAqauY1uikrfIz3dOoYoyoG4
ph+BW1rfr6gb3cwkyFAW57vWjYc5UncWIj3Oeg95uiDSYLYSl77ySKGbzqIvOBwm7IBf+rh2Pk1a
UffHfm4hFBE5yNSgLUJg55cv9NbH02UFn3vA6Oy6/5ctU99OtUyjZ6f8o/dIXpbQy3xKq6oMcijC
gkRT22urTPdkUrcO6VPLq2/XioVmKtwjfgfw2s0i+BFeaZE4tKG6Ex9s5HgMj8jRKQQbN96vcXSI
qHgpKVgYxyLNslPGUNp1NmdM5TZTcQVJD1m+YZdHtRiWnddmc4sJgCkkU5cE33nuYYY26ScB5NxX
nNABapTSPguKRde/aeEsvumxV/5JXK151+gWqILL33fL69A1AdECposymn5uXMADYy8KuzzoFuRx
BC1Z+0uHPvOymc01kkYDgwQdRrx/bmaE/C7pZtLYxDXjT3kdiesldfLrUenRC1em9ENti/SmmObq
/WXLWzcHz03sTakGwceVZctRYq9pgSbGFgL332an9SejOJjuj3IcdxLcrVUCK9WhZ+NVf6aRCZar
TeyaKnoKRfcRfaXkahodD9bbLoNVPbJOjZpY74U17il7bV0WKetLMZROItWo8/0Ft5137eM1TT/a
yW8l/rwoD3O2V7vbXCBc4A4NVwlwXLlyWH+zSLepQxmNZZ8Wenu9X7lWfiq8vs6DSo3gVR+S4tSp
zYfL33HLyRJgE2ISwTOKvTLNqFPoFQqOiO5BFVCymY6pN+U78eXWaSHuI2HkycDI6rRUFJe0ZmaB
hC7iTu+BlAhQF+8yo4I5VIGSq3eFunM5tu4gFUrG9ihtSZa/84+X63UcKbG8HKXzUYTadWXlX2dr
3nlDNs2An3WghqZauaYQlH3aKY8wkxbViZoG3cU+mPfgmls7KKtlloEgGjWR1Ul01bR0x5odFMbA
zFmex0mGvFI9N35KudT10eIuPH/s5npvBvD5EQFFiYvBhbsmo7YrX2bHFV0Qi+BzcqAUAQ8Vva+B
0V2/9CBiBRAJbgzgFxM151+rhc8WIUqmdui2jHEALt62jk7q5fHOWVy37Dnt55ZWR36q0rRJdFyX
Ek80jwxFu9bD/ge6irHs07lHLRff2kR/FZrTVd2ZIPOztL3Ooe0JYssDiwZlzeXFP9ONk7+JgJhu
hOTY4I6cr77jw1f1IrGXTuEEbizMk2kncX3sysmEi61UlW8KXHHxEV03/jPuWR76NlEXnP12GTZ+
FLca7EeFBliui8L5rhOK8suu8wYwtwuFrt/UVqIe7D5rfk5M7wLsKpp48fshEkQfrhjsO8WzP11e
2XMPKhfGkbUoMDPNtLqEIwSrXVax2XoTHrx8eBVPxYc8yw6VsH/9hSks4a5x1gwgn+/hkucgSEeu
SBzHBjLrgDIint1giKqbuRU74cVjV/M8dmRlT8xJp/4kSyq9ukrSkmuhj8n1Yjd0KJDlzAz9Q2zE
I6TgYxogp6j6sRpfd2P1K3SHL9AJvYabjvavq/2oOyiRCv0T9YSStkOqUMGd+8AbGGUwqtDxdUne
DxgIeNgCedms2Howz+M9kscvfmJZDHVW0ljZBFj7ypKeC6zALCbLZ92EV92I3oRNnDwY7iKO9AfQ
7NH8Kozmq8sfbT3r+HgbMcj4IR1dSQhyvo2pKPpuqEHUZ8qoBoVutK8tMx7e5mkDSKNQvhAZREev
g86wXFTlMGidfZjdVD/BLzt9vfxrtlydTk2YDJvXkB91/mNKY6kU18CXG3VYfI8ZcrEPVp6l3c59
fyx1PDk8+DnmY0DsgowHm4JXPTekUcMQ4wwDfjzDpOjn3vyl680vciTDhy4aen57Uj53hacESl28
F1kU+wkUwpLhpvFbO0VSu4jVAyp14raFe+Y0DN54HCxFHAe3ck+VNbqQhuVNEA1hf2qacj44jfNt
WTRY9OvOCMKKyaMhnb5oI44PgNStKTQryPG8fmmU1SlX6yiwcu3GNCEJsNT4VaYM11Fn/K698FUS
ua+H1vvDiI96GCwRvar1AjawsP5Sj9nXPEqaII4zBzGGGX1o4Byvy75HsMLMbr254dqoLQJXi6UF
Tbfb31l9SBeJVNQadDlRSGQDwON8f/VytOjakdjlg5o+xGhRHJVymn5cPi4r5/ZoBRpcMjiJx6HK
cG5lCRUA7Q5nd7KhOe47u4UIqBLLGGiQivpGEu1Nga+CjX8smhSCCDRUCIdWFpNJmb2p4wFArY/Y
N0L6enbGGr5fp945o5uLo/PIFDId9GdR96LnnlWOLM6O2vnKgC3vkIROdK+Ew3BvOd3eLP8aRPqf
tf3X4Lp80o7VFOcSRGo1lQuZQf8H1u/0dVorf8LQyX+2fV/9CVVk4cpIU69TuADhNVH3xrxXkdY/
P4MSqMR963hEuS9P/LptQnlQFjNPsYaqpJpF4XU7DvWBbvL8VSeLfAfHe1H7l4/S1oEl9idbZmKA
TGNlFUrSWg4uU80ps4Na5F+8Jdk5rZtn54mJ1fuYM2muND1nJ2ytFgY3q78jqTSvks6e311ezbpk
/88mIvMsCwD49XVGowzEV720ZYK3/k20AT1RtODbuJf4MLQ1ukhkBxgYpdBARUE7W3TnePlXbC4Y
VjBuiuQnW0fmo6g1MSgSm9lU9ckbyvlEBP/JrPfaYdtHF3IpavXcTBKB8zMTNcKMPBmXqUPue0tx
aG2pZwGZLF48rAe/SmD6IZ30rU59M4i9KbV1TPu431TIJJkzNUFgbec/YOrzVNdiUfruUBxtGOBR
BOIV0xgYUp3ulSO6bwoRRFFSFbQH7yC8FK1NVyg3Sjy+0tzu/cu3nr4QWuEWL9yzdAWywnDqKxCK
emHHPpoe9SsvdezPKv/622VTW/dVTrbKqTlwaOuvbBo5BHFw/wNZthTzMCcD0OWiWyw/Umqv8xta
EuNpVEH7BZctb55yMkxQsnhi/OTKG2dUt5IIeTIffsz+Km/d9p3uNt4RwpvqNOYdvZSERKnuO+tU
oC3xyi3SPdjYlpumbgAnHPBW2h6rl44xFKukEwEWVOncr3kn7BASUIchYkVkS35wFcPbYznb2nJ6
OIb+mPBSdzo/bXFW2nVqGNQQW234mU6t9gEEiXEVRhx/6KZ/eYNpf7682Rs26RmhfCXJ9shDVw6y
aZJ8nEtaVE3bvYEe8qos4EcqRXOPpHLkW2G94z3Wkam8UywQajrgDkTF69SlsNW8QjSJr6tbaXJK
oPz8IXAl4bHLVe1nGw1DjKRTWX70RqEcncHpf1u9cGa/qLXQhfQ5G8edI/d4mp8Gjo8/CqiSR6zM
fqwfSbdosqiV03KaPXUHNBWVU62EoGdI4PwxnuBlgyytNJvsQL43+m5p6RCAesZNbo7ZKXbq9BQ2
lRcgFvTJBVb4dnHCyK+lNARJaHo7qBFs0pVznHU40vtE5Ad7QFpLcZx7F7LSxBw+Nr35oNSt6tsl
elaLHp4yjTHVMs2uYoeh3zJT4BPOxuNSuZ+KxP5K4L74WlZq131p5kyjRONtbcKrhcDG4Lsi+5EO
9UNaTT+ANAyHqTNv9Bb1WqMrXufC+DiKOJgc+3WR9m8To/jd5d4pK7POR4810K2l85NUfTfEEIZ3
1ue+HtNDa+z5tK3rTpAnOdWA+lO7X121Us8Ve5a/OnUrAnO6y9PsZ3HMSOTclNrbZVSnP7AaQm1i
T1lqBszEDsVVAkRuD9m7cespvnLjgfZSnFw7vbgxxeSKkNugvstG4ySsGwjYDlDU7By4jaeNggw4
RkmKx114dtfzvod2nV7PNKsGIjB9+K0c4/h9iqiUzSfuwjT8zLwLlLYFrP9+rYKh00S08ztWJVIu
Iz+DEAvUO80aZ50myhTHQ2WGYt5S6Xdtlb2NQj18S9F44rql4Tcvr617t26ql9WlHg1LZk/ahzZz
+WsYCoTOk5TCkZV8uIZc7Y6QaaeR/Dz2Y7wOrIZOsRJSu/XjnRqlQ98OdxrDxO9PXfk1ZUU7AeZz
/4kRQwK12UZwVasIIdXiOYqmmsPbZMksuabH6NipqHH7VVaBombCs9H9ueiqdKe4sLE+siMwE2Ct
HBjNVqYheO8UOIzZwsUOoUfXBZIBhvHyD4UVmq+MGDEitX6M7cwZ8jrmMc4VtZj8xtLi5FBkYb83
I7WxkxBToggvk3jz2Ui22aBLhgI4+2aU+u1iiC9MiL63XRhFPXc4EiqEV5ffPrlB505fTn9L6kh6
rZKM4Py9VeBjL3LH44BAtMjr7p0KtX9Q9fbjZTubK4NJTw4tA1teexXNcFHzSXhcqi47MuT7FbGD
7wr/XDt8PVgcX37wJbcYcGXmByX/yvm67GWcHZs+HKoR0bEZ0ofCoF93eU2be/fEhn5uo+wc5ss9
bJjjgPtittOeD8kkdsw8d8hy3OffpazeBssUbZ1YKP3qWkYwliEu0MlGrtaftNlE6ahoyXT+YmkW
2HKOIiM5awAWvCSpk4TYpEgDrXqUIrfZwfTdO3Cn/4Up2ciUCpiQd62+1ExzLPRgrIedrezcoBFJ
QxTkCgTIKE09/G/GVp9Mb7op7kzyF6QKf8TEVX5a9qo/q86Oy9g6Gw7laZ50Dt8zbEga9p5JM5yK
Q9feRu54h4TSAydyZz1bZ+OpGekfn1QUil7UC4NAwCXUBHIXaOlft4aKZEPulK8WKx93OhzbywKd
wTgA00fPPhZcG1Y2EhyoGhKlTo14CFxlM9Fiugc13HLtdPf/a2r1qQQRDtOPLC0rvCuGPt+5ovjw
8tPgEHoAMpTc1+7K+bn9YM69LU309ut2TqvAir1XKOK9rI8nH3qImf5rZx1Z1wZgk8nlMOhjL66m
ue4PNF/Eu3hwjZ3btLlrZGwyeoMJeO33mF5SYpX4FiqDQXEOWeYNFZGz0YyHy3u35dBl9sJzyJQb
ycz5yTNQImlDnb2zordha/po7qC7HPuR8b1D6eCysc1jTgGCOhLxGSN158aEJ/5zFsr4TRkm30yn
ul8U/SjLQJctbe7fE0ty2U8ulDlWarsoeKMoKu5hTTrMXvTnsok1PdLjcYAynNQaxV8iv5XHKzO9
0hSDtzAVQ/8qTlXjjYFIxCnPZlTwGIO5amMxBMsyf3HiXgu8f+RdKauo1uwFi92aB2EsBq3g3L6d
zPlPEkfuq8Sr7Z3wauu6s91UOWiwM+W3+shVo/VFMnNw25b2oKX7ji5ukvZlMyL/7AcIARAt4H2f
B6keGi2W9JVZab1z8lwE/TBfp8J4QKACdF017xjcXBawHR1wCz5sXcLPBstM3Zmza0/N0Qqb24nB
Uw2lossfetuMlFKCrIoUY/WdI+FpBZzmld+4I9N9X3Rd+Fb2QoLif3aPAaP/t7Lyk3FXdDO8R9BI
oazsu1b03mr7due2b11ASNpJJYA6S5Li82vhgXitgFVVoERdEbTgAo/eMsSvOho4h3Ew4x2849Y1
pBBBJwJ+EEiBVp558MIktYGz+zO8ilUAMwFVTjOujGFnYVuGqHVQ2iQCBoGw+kZhCKKYFKKiYqnP
Nz3SwlT18j282tb2MW8MII818dis/JeKgngLepNK2jw+ZHX9LncUpA/mKvcjt/+biIpKgiQGMjC4
LiZQGBCjJSOqIYcHRpuCMHkLTenx8une3LknVuSfP/GUy6R2IaK0FFrabrwxq2K4Wjo73Qlwtu4Q
Q2pS7gNAKnQj51aifLJVJOep8Qvn+xyP7Nqg3CRD+PLAxpFcDnwiqGQp+J7b0eu+MJBy5Qu13hXY
t9cTEnFWYlxd3rSN5WAGPA9tPQqq63SrDIVAkJpNs9QJKuGl0D4Pfc8AtWOLD5dNbXwfYhp4y5l0
B6K0RtIajVMXo85QEJ6dGluu/2mRSb1sY2s5vGQ8ZDbBhrEOB6uIKu4y83U61w1PS9/zSCDfpkK/
cdnQRsWUttljWYrCFOB7+UuenDbEHTvNnKkxVE47K4eo4lu+huen1oJlaDrTb5WmHg+l7XTtVVYv
OSVLW3RjEIcJOrB12kD7apa2+uPyD9vaAQ8QKNgi2ZBd32wwPbFwHByVm5o3RqZ+Nt3mZijVn5fN
bDgQupf/mln531FEjgqUjgzdGdvfSlv193GXxAikgq2dlybaOTyby5LPsSUJqp6NhnpuqLWdweHR
GhSmRZJ/UASA7yl1rNNfrIx5XIZ8YBJ4Vm40E93IHRRAfAFEBKLXwCI76+PyVIe/L1vaXNMTSysn
nC9GUZULR4h3QBzgwT6MnXvqVTgKLxva/FiwCMAcytaxfedntTCHKiwGKfdp1rdLDpVtbcQQ2evj
oejnnSu4Z2zlhkkDqtS2oDSLB/UVup+vBRp/ErfMc7kkOyvb3sJ/Vyb//MktpDKWLIjBcQuT4eQm
8Rt3EldeHO8AoLZcFzRdEvcIxpHC5bkZA/LzNOuIyZZ4/iKMIpVoq703ecOIfIpB/4OWoZO7CjEs
K5GVL3AykegM32q7V62rv798EuQPXVXXcI8UNXha5ETD6iTECs6K+bEKrmZxHblfIgB3anJnhQLS
g+NlW1vrgY5Do4JN15Da/fmmxe3gjlKpGeZU++CgT05P5PC/mZA/4cnn94ZUN9MeE7jguTvEeaqJ
QJ/7ods51Jv7xtOFVyDle/auEPp3Oj1OzhldI8f8BdfH+6b3TqOmN+zlHp/C5tZJQgWeKwrJ6zpA
Zw1qOzfS20FTWoenytCCyzu3cXGAe5BwOLqcmlyHF1pNiAvjZQX5bS/AC0G418ahd+yGZifp2FzL
E0urb5SNllcCGaQAUI19gN7WV6tNfv3NaqjZGcDrGAVdBc1Jl8ejUkx8nq79Qv0sDPJC/9MPub6z
bduL+deQfn7gsohRtOJRBLf0ljyYWZtycheTzuHlFe0ZWl0edH0jm+k+glm3uB+q6h0Ku38um9hw
1ByBf9cif8KTy1Mi0tx6CC37TVG/cZbyDtr9k9sn352qeLhsavP68PzI4XPizPUIUDi4uZdDfcp4
k3VQKQCly6vIUF6rpvCd5uNlY5tb98TYauvstCnL0JR+J9Qq1DS6NxaDEzsHYfP+PDGy2jyvjjNh
SbbM1vD+JI7ysXHbn6Xh7dGGbX0kaE5J2Bn0pA2+OnCL18uAhI9kWN6VwpOAdKdw9BNp4l+sCPAb
VUybv5GsPT8OU65EJL9sW4fsQVooJ6SNryDEvbr8dbaOAkIVEtfAMCldwHMzeNG+XRquqpuW4wlZ
r/IhZYz50BS6d++g/Rd4iqrv1FceqfrX794Tq2vGaaD1DZVpFQcBcWEWLIpIIl8NEXY17Q7qDUMv
3oipcg5OnMbXGWKsb+lqNB+Wseyv6spSoHJMAC2Hi52+SyMjf595xXAX8hcCrpMw3kaoRr+QuUNW
UmS0KyfOqTxQ9jrfq8IKDTB5HDJ0H/PAScVD3GTHhjxuJ4zaOmUy7NDphQFkW4cF0mN6jcUp8+Dv
iYR7H1Hvyuzw04DG7I4tyGTlDVx/jccRCzm4/3zUSKh1T1NgtnwtX+wsAHQZZ0Gvp0N1nxUNjYJU
7VFStWtnKE4z4/bGKZ7awTiI2HD6eySAM5Ri5mjWrkz+T+KqWwwtfg25UmS8KVqK9Aw82MVUXkdV
qZYPTWHEyyddRbD2oWe84H2ilGN61JMwjx46eOyi76Na5TH9CshhMjTByYnlSHBXZB+WCY67O3eE
jfYwGGnu3BqlV3zzvNg2r2eti6oHK84S5xTnQlfuklxT5kMYtZrww9gpWaTJWBX61pJ9Y+4XqzmW
wja60feYO16+u4lIkiOiV3P6dsg9KSPXJ823shny6liUdq/75aROeWD2LkehYin1TW+XU4HMuVNn
X40y7SdUhJY4AhOlmNE34DueeG2k+nDf5GH0RfRDrB+LwnHz62Wpi/Jq1JS6OlbUoboHBitQH4d1
GD3bKwBmy1drsAVq2DBWWJ9yiP1A0IgGGuSk8NT0mBILJQd7Sqf6zZxM6NIrQ74gaqk6/NZhpJ3l
d0Dt8luUa8o3ixbq+gGh9P6z3pbZT2Vp9M/ZlDhsAMXIH51d93ekyfZ9ZRlwXTizpdwY+axec9CX
ryXi5GXgmeZgBHZpjuVBFPw7JlWd3KX3OA4IWMS9MsB+3gCjqcIcrEzcjkyBRJwdOhsttMpBlFRN
dwjpO0Nc3GX9z2RO8ndKrrlRAE17B6sRvMsBTHkiuxtcq/6dKSZjo/QHldc6hYtjYYbzd2F10+9e
F4zGNADQq4CZMuedpvVdQJehbn2xNBIF2DTZt17pHGDfXd/dIz1XacdhtrXf0TB5xxZFHSTrHWYn
/ZnsPAscK9ZTX4vyuQwGMXfXjj6QLhHXZAV4TjFBxpx0bnY9dNp4q5FY/UrTgUUuZqW7/qAlsLPD
RDu7x3gwszu9aa3TtMytGZi05FCyn2M4/6JOHW7rpv4/jq5kOVIdi34RESAGwZYh57TTs8sbhe1n
CwECSUhMX9/HveroxXPZmSDde8b13TU6/hWiRoLWOk+PMhi3Fz/lPCrwd7hDEI3NTqnAYZ5W7Hfw
t+am9awz+G6mrnIq7r5mdIabXRIBJe96k363+OMPUrT0PAI/u3Fi+I9bfXXzegibqFznaxQrqITw
3O5SX2qRSw8GkIER/YBGOvWl6w67D1XKvuOvRaAoIJxsJ6yZwDX4tTk34RJfpoW1v8TR7NaQ0TTI
GuxrVzqPIHHQqY7eOZFSv6jHJmZ38cajsESdGPt1dEq6CuPBspMEjzRSt02Et856PTQ+df8D76iw
pZ2iJobNdNjGcl6D8CSXscbdlJn7JLOm8hh7j7j7F+rmVdFRF+MYtqiBUxw1TxuG9nm+8G3cB4l7
RWouwnJj1xbgXsZK2jAtkNX/5i/S4eBL3uAVxD0SRHLHSTvhfqK3DgodkAxLf+KJ/ZSj6Xf+sNEX
FlvzHa6S3zrWzZVIhs+ZZvfSJr/j4AU3Sgf4FtZm2+Mb6rHUheaD1XBTpJk+sS4KihEC8xKfBCuW
SW/51gxI1WRB8KqtGQ9Gzd6t4bUPi2KduO5O9wO5qmQIdyjxSwo8QaKA8FRcl2k6wo3QPcQTp1+I
fJ9ftV6lfsR9FVVzzKbgmNrNn4pw0fIqQyZ5LjtmYDFZdPa4eiQ8WYDfrgiYRARv2COII9rU+FZv
m83VYH+EHZJyG1VartPm9vj1obpT3q7Jsi1P0qEp0KfQlwTSuF2velKM+FyPSzJGJWaxS53Gx0Qa
dPT91cN7Ad3z1bUn3Bc9/rlRh+BXmFcMKpWFXaesggL+LTbGVLQP4yvCQ+CQI3F/U0jKKeZQvxLt
kdynw3ZG2Tt/tHoTR18hr7wn4dV25OxnXYZMmJAgCDqUxYILIlc6e9gCfQnrPspbRof9mi3bq3Pp
XA7NCt8IC3aDM9AQLnQuZpjicxbhVQ4WFAo6Ut+2TcQ5tqioyKS5jwzC1YfkLzRxMzhtujDdtZ1M
kNRONfrj0rhUjpLz5OIbqqI/PdxkOc/Wv+YSuRWr42iObpUpYL6bzhPw+jyON4ucQDjqkgaGynBO
9qlqUqSR9/ykp/AEU1maJ2PbF8bPCjZ1strSet9AmZYHKWwvWe9D/j1syS5WBlnAk1ty7YEx1Fnf
lwZcUDFDXHkHeIoekHNfF1LgYQz9hwVbFD4j1Kt4LcNnE2/T0bei3SULajLgkDoPAvJegkuk8EK5
QZ3jZyXCNN4za4NcW2erNAUh09Vw+gXqU/V0uXht9ByNdCzhZnpFdXRYjD6823B7LRXwiva40EaX
Gfdt2XJl96Jd47PHem+f+tP8QsHt5o1no8pf6FlNM5yofdMh036+dfWoQDf1qlB6JriNyRGtM8Pe
mfiga1NmyxBXWyOh2avFyQrrSsFtndupwffsTWG1JcGHGdERC4OtzuseHzDm/q1oo647Nh2sZ9HQ
yiLgOs1l2+3XqOU5E9MF9NSWj05CbU/MJWK4nOo2Do94qjzsu3COtXXzRiYf4Wt/rCzfnuulVWXU
2fMgvSeKW3tV9L0JJSnsnBzQHQ61BK1vKmYvLtp0sc3qkQ3Rex3hXM8k5LQ80tMDYiNViY9/ujVZ
M+86R8LSN0HJFrkUc9a/ze0cVoOYWSlaQO1Z3yjsxr1X+NxyGHZIXyFuTIFz5KoQAtObdLHJJbDz
vFvbH4dUoLJF3nmB8KOwrC39ZhheArH+Qyr0u1L6n3Hmnpj0TtTuXmV010Pvn1v07ya9570KHtxL
inK6Oe3XKhzT0+K718Cwx9r44Y5uwX0wrTUqjcbld5jR5xnGQiGbUvoNfky6KpHPbYdmn2lsjpEh
YudIshUe6oKOCwLzMHjFDb/SqLVFOvt4LFJvq5wNYwyojV9ZJPnvBzuKxx5qqFJCpn5uOJpZWbdO
j74a2Guf4YY1UTQ9wsUc7qZs6q8KTe57VNM0l2UiNa1gI1iXovNknFb93Oj1wVcjXkqE1IilzJJe
H2JFX4JYRBZBoihNzT2T2KFkWx/4easkjmjtj9cxDvc89H0Eo7WsQrSJvWsX7b1aP1kBlPpjiQ/y
m/vxmHfUQAE9b/VxWqYsd/W84WzWK+YNyjALT7YaFMXEFzs0asV4aJNV1AWKBGrksaQq39BPecgy
fl7Y8I6Cy7YQWbC8SZO5au5Wfcz+3L3OT8y5lZJAA1IjHHRAeouTtyg0d228RGVsN7OjLlxvCCmI
KuYF865R9sA3te54YI+C8QP8uyskyT0IKiXEfu2pn/ehtAdvhgslzuRnkGzbnXMc55qCKm2AQc3f
0uyIGLXs5MuWX8cWHws+1eA4shq+HPTjvUBnjjG7QRMCIfV93bq7XkVziUxTvHeTCdEOWD9E29Lv
Mx51BdMaPzC5TD6DAB1uiQLzcVhMHhLiGrWEZY+v66dzo9zDU/q0ZaFDPik1cFdH5hh0AN+V9Su6
ugShn4LlZlAN7rn2DnPrLrIz3ENxtuZsVod4QeMqs8fWn7Yc8U4fo52+FSj2wiDHZN8gyblMa/5j
RX0VujmqTh1NZ3ah17eXyDb3GyZl+My6CDMmThB/SLOcZlOag2ngFcIwcXrOE+YkbD4Y22BHbx/R
dXXCGV1ib/huRvXWTXPJunG7OZDKhcKqWIAi+UelinbtEP8Ei2irlUbffY1HCAQYpq8FB3Ts9BHK
tp3n8KRORF8aNj9zVmcVWRCtCpQ7mP88zG+xJazgBHrNXPXdq4qDpyCVDyjZze59dNZd6NRiaxgP
kmCxWp3/PfttlQ7dtMsSzV8ThgNaekFTxjzTubXdwS7dGdW93smfcDCgr3ZBRnNnLmmD3RLxpg+4
Ys+Wzys0/PaC+Bs06rZr3q+IJc5MB0vyyE6d2ErEKX7giS4m2l3Jiuh7LMh+w16DdcbGthxIhEF9
rYNPbC0Is5hbh47MWuxQjFuXVKVj0TRQD0Z1A0XmDAAHtE+W43Vqim6q8eT33CtFMCWFmMMm95Oa
wptsXRFTS18WygOdu4RFp1ZA7Iv6LqQhGH3VLczStB4EAlpb3AWEXiQN9uj2E6VRoZcbH79J27av
45waBMqNSABACQt2CpWVCRzdxYZ7O2jkKyjtM4lHla/Ber/U068gG+7xIQnytummIpldfWFqvWcY
WQsyBw9bl4YVtJhwXsCEY6Ll0/DOlQ2cvUUSuB+WKXqPolsEgbPpc+3tRysJh39h8Apu/Q4+NfLQ
TeED78y+ZjUEfHP2hCx0xGnH6Q8yT5oCJpOuENjjC+fmBt+pxdgixvfF01+onfgvqTHYowG5P2rD
FlyNRO+8rPNyNxK4RDpdTVRhCcrkqU2cPaUeVfBaBlvlE+3OVgUAvbvoF0FzNZr1yItC0zr+Og37
Wv/bk2YfNPFVtelcYPPasNTXB7fWJ86Ge7Xw+5FjEBpDkzd0/khr9mgQvVttWvzXY0rP16k/mm36
RzbEF2w6kzjiUEUeGP7gIRAAdTN340QvEAP+LqjAhn3X+5x1esQ5eBIijnbIVL4udZtVS8xo4VC+
bRCJx7X54il77CeFSXALzSPdov2aZt9hLdDcbhZkHQ3RGzaeW9i11yWb+Bn1gf+EWDh6h4N3RDXL
YhR6KJJh+zd4sM6ELD2wZpUPyDBYdg6BYYWfIg9YisuMXeKhSUx4XViD2Oo+LmI5n8M1XUo8x6Xk
7txkvMtBn+22RewB1HR/EUv4XPrwP58MFfK6vH3NYcsvErhKzt3i/9fQ8R/feq/CnfW88fo2hOs7
LDKF831TRrVnsZwvfuE7sW9Id6RLc7Zbf4ZxdCyIl/g3LrNj7wFyaIkQOQAdzGRzhrakKQa2Z+am
mjQLcSc2p2a2EIQEpOwkMmZGmjzWbMDtT9If1s5P9UD3OBrvWeAtpRctv8gjtznkWuFhjO2nwd+T
zHKBwdNUYTv94Bq+620mqqzDbDjz7C4M0rKLvMeEB67shv4BmaS26HS0C0cU60zsg/5V/Tg8kJgs
0RQTz8dgYr+Jp5sDhPCIZK2Hw8bhMwLBANGxh6BZudmfWgsOi4kGmDBXCF54rYV8FIb8WZNfMedc
qU6+XKOiAufOUBkvobnze+/Szwg2j5CLbZmk+0YhSCjF38H05PIprftKwB97ncctw7jVXFs/PMUc
OE07f2c2fUfEfLhjI2PnBL9LTrwGNn1UMzr4wIs1Te+0xKYLAsmWlE5jzuWy5e1qkRhC2uemjh4m
FjwQpsZcRYzkXYDHF9BOZRAGC3iGPSLdr5B9LI51k9p9OuL0iSTWPm5fa8TTek6BZeXdEeXrL5k3
nD0THaj1Lq0hx5ixspUpRt863gNdQ0OTTHE1DCVBP9gh3ZJ/68Tfs3XcI9EAr2R9XJGhnyMefQI2
taFKBMulsdlTmjR1ufSMl8Zg3vDngxgIKZrMO3OMAsUQAllChtjemviyJHEJUmYt/br5HoYggRGx
OfZGmhykvX+0qt+3bp4LXDHNNe28nyhxde658ZkTqvMFPZPMS86AlvNJh8DAB0BdY1h18wWvQIVI
qMokX6xWD8SqMrPLdxfqs5faAsjt3Ujk4wRXYGanvSLbu8h4NYe0Wvptg6x7feqdV4YdTjUgfx8x
YXVBZwE9piszGfl7LNQPaJTa84Xu9dBUJmOFIrzyWoJomK2awZIINBXqhCL1H0drKE7d+pP9AWrY
jjAbBcvzkC7vf4ZXlMrFTzZ2+9FPi04gPHF7c+N6hfr6Dp40WAIzPHZaVoQuv3Cx/KF9yLrhzfbS
N+vbmpKnWEGmEo/xGZGG3n4e+scVT1HhhHcYfL2zEefFlMT3iaAPXi2vI8p4kRdTHwYbfaQ9/Ypt
/I4A6KSIIzwsOrZVFiUHlJsBgBu1rlbry4MV8mgkR9y2MTuikt81kHilx5OccUJF/qHfKIyW00va
9Ydmjs4gJ64CWE5t5J3Iekgkkv2IckdEzSQnXWuWB4F3qBnqm1G6eAtc1Fdwg85Qys732crONuiP
DYsvoR4gs2TrmovEfMRsLmQ2nXqeoihlgcKWjfmm9K7vvYNnXZj39fDY9+ZVhdPtb6jB46FPKFJQ
FdZk9AZIuVd2AyChga/FL7HllSJ3xJsPEgPzMnQVLmueC08fkxCk/rIe0WF1xld+rQ19CG1Tisyr
lo3dK4crIK3Th1q5vUdUwVMOHC3LuhxLAHi6Pn71oAwrIErAd4SZbzLTHWTPO8Qs7hts/ThwW150
pIlKHPz3LfeOsg9k0czDN4XFBYd3TkhTZOOyR/l5TltsOxtov3b6T7X+R7LySxjJV8+fHuNtQZ3Q
suK/UuLYrONTGLvd+JeREsl3r9UlX71qDRfM6GjnzsMAGzUMYAdpp8IoXk3JVK1JVDKAOGBM2S3U
FsOOEodWJncTmz+3bH5OsxUbsTwjvOMUL/7JWNScrumvjy0uRypMlI+G5W6d7mxCadFLiiYvv0LY
F45N/uGR6HeZ7NPkIG7RTfSWTm1cbCL7YZ728hkuhJMga1cONaaYGa6RdWsvqvPbnJjsFCJhtJJh
dNQL2Sna7tYtfltVWwwM378K7mSi//GYHYUVpxqHjNTAC2N6B01qlfb/7xpbPn0VnsjCCgazjfC2
30COJTb9S4CJwrSknEV4zwn2hxlG8GibT9b2v+sAvEh24poBshAhLLD8a8DIaP163IXMHJmcH1fy
hIbDNxA2GKvTMqntAddHPqn1NgYuLry6/lTaz8NhPnNUqMZjhHbE0D2jD+Ih8Tp4W7k56aCv2ha5
TPMCUIpxlRazUbQwAJkLxSaQIrMbS0TEHwF/fTWsrYxBL6rM0scl4YXyxnlH2XZDCvYrMjIQ6LSp
A1+8/4KmX7CG9Y+Zzy6p35HSav4St9gA5drtEGhZJhug92hKrum6fa5JfMtagCQAKHYSz0ChVmwX
ywx8EfkAACP66ESD6dhicY5dvye9haiTYU1BNL5PAU3A+n33Z4ccZl1iNHzc1gYakzWfwHqg1uJa
b+RT8eCLDwjszOyOL7YM+LAXSYdeSgOBgPOjfcvC05gGVbpkoFfGHbLT7rskMQB16IWCxag6Ppa2
mb5rxN8MNr5rFOZXN+vjQljZgJUcl/F1IPK41c7gBUUYfeIQK2Ptclic/jJDBCxbhwfjkHPT+Lxa
yHjnO9BWWlxC+ziNFijgRo4whCGcIH7wpPiY16TS2biD9Pw+BkkkTWmZOkubVuHfH5pEO5goz6OM
DoNOy4B6T0jkOXlqOQQTvy7LXKPC2SDnInok1C/rCJEwa+odMQ6jT3zObBGNEi+q9NvdGDY7u73a
cML/Z+eUq7CaZfcr2vQ5gea67CP5pxJq1h1J2VBgLegL8HDHBkwMol/xsCpSl7rH/JZsKMwIYsTO
NkAPCVsRU4gdpWvaSvSovEJ0f5hr1v6kKr3bsuU72uhDZHHGdG3wMLMMzXXqx9EG1Fl7AueNdxCv
V5jiaddvPnjGVU837a4T3uNV8ZdZkH+NG90OQ2add5AywSqPcIl53DNFqhq7YoZ1YMVn721PXjDi
jRlKzyNQUzv268/1oVs02oI08jEB46TxC178StZvivv7jqQHEeFpSrFNiXkPRLLQNKu6rQtyBpez
EFhkZfOFipqDU6Qcw7TkXjKDl0Awcmf9vuQziK6wn+u7cYMiUi/AZ10fJIe4xcIWRKBPpoAt91NN
RsBIFnNYT4er5sLuoJJZz3pFpkGajONOD33zAKkTz4N6+p54okokS/Mi0AAIO9/vP8Fa1cgkt0HZ
GdKUfty4q08MYod8oE9sCN9NzfsikLzyI/nbecMJg94Bh3NF569FzUicS/ZTv/2YJigo0Awu95by
o8lKKGKhEmdAXmGGsDi/A6owasD43JDTOqCIU2enAEgeMPNrbeHVHrgrxoUcJkWPCsVMbYsBqO9G
TNJm3Mcd0lACC6JyypcJW3Iw7ONpqGK64oH1bz3oJ4b3nSGszA3YykMKImlGZY67+f9fP6erRXLc
GCG2rO3L1lPnHiIFGswjLOjdEYRg3iBJnDv9OTNvP/1Z9lFntMGTJglazTvx7COHNket7EUu7j1s
tiv945qxmzD3TijEeEbnsIOeVMLBLegixcLlfU8zOifmCOkFwRUf1kVIclBRWmCRwuncHbyGnugU
vNUk+U6y4do3ugL2sfd6CowYad7sDlBO+y0GaoskQ3uFWcaqJdmumcgBJk58aUEJ4nWH7RZZWPKk
ibgsIGJI1D50HNiG2UGYAt6iY7/IrDlSCXLQumvk4/Tk+O089qo5KQQwHzpCjQsfQbzs2w4gEhCg
DAKCxktuffcyzM8DFoumbwoKsHDsbi3QIXBDaDpd3ttkKlz/Mwr6zHVycAO9Dxb7EjCzs+P2w+20
CyfoLCZRbayO8kbJj4WJJzZNQJZ+2IRDTopHOg/7RXeH0CKZAxBD0wctJjs8ySP/l6lr74u9w/Uy
Lu47GewVsVklRNwYTKkseoPenT4hezr7VyQx5luKrSKjJ5AlR9e6/ZS+4O8uh3Z9nELQSjUwH/fp
6FrZv6eZZCdD3R20U+eBR68e0U8B3Psb6EM7h+cmDi4t9pR50vsYqWBhjZkRmDfgTNuuZ6ShXyQf
yiacw1Ng+b3PRbWkaekroMySP0fGh+KhOakMF6c33dfRem6BTjiL3tzOUKhsgXl725lt6VfHk/xP
NpJ54uBlqFhf/OexDs4s+PW37ki25OwwYCugge0KIYKmC+AThbOQTh94G34yCF76GvwvkffdenTJ
DZzmU41cM6bHa4PIZtWvtzU05605ZUBQ0q3O1z+mkZG9AFmwZoDjZhUeB+7tDR1voQlfEK+L8Gkg
pulMv3orvlXHYiD+SQ9YoD/Kv4/Iya8uVc84ocqlc7sBgqoVdybSQosOmPgo/M+Muotj3Tlo6icU
1kMPBc4kmbv3ZOjeCMocC9eIa8cEzgfvKRMx3r35NID0VQ5XGbS3uz+CpY6XMYcPBlWZ/CyWrYy3
5A6cKpaQYR+AM2nb4TwwdoxVW6ajA2oHQqnGp9mLC76eGx6hS7esv13SYXJEq/Go/dcecRE0ML8L
McChVlPNyfCREQUccH6a8Mm0qGm1XKNEgW7PLMYFVhO15gl703+4Xjw+B5yB73NVq8eDIMwUkSP7
GeNxrgB24D8tZtiQ3eg9hHq5oZqhaqLggWYfqDGvQnDmnVtfgwV+nonWVQ8YbEuB/QLwrdFq6eOT
zbD+TzOIbhXAkzPWr2objgGZdnX4yFz7iUSGgqqH2Q9L5Dye2gXN1C3Dzb+VHjOVWpGutA6oge/L
hM27RNXnMIQwNj25JsAeo9kd3sMzuJQDDfuXtglPK0XzuMDtkrkdpCcF29S9l2x5CGLYxC+azfeG
eqoAgJiiQMhH3eJeB95/PY4G4COo9BA/SxTdlma++PptmnC1Yv8YnLj5Ywe/HIiCZrvz/O2wTfJu
WtW/bA2PoApyDT0KG7sCrW7Q8QOQ7JDtwTEFN0CEpxH4c9t9T8gkBT4OqwTIBBeO35j3Tni4FKJE
2zMV0VsYTHtD7Kk13oNPtiOKNl8Tu+Rhu2Fjvo+8vloMwFFNH6hZDnU/5504OnaLcVpynCmQkJjt
d+tkMW3bzkB2q/pkX8PE7nfnYXnFjXHCbfHLZl4R5eWp/yLS7CAmeTHrVA1m3AEZftncuJfdgkm/
tpWJt1cvnvc14maa0B4T1+4QYoBMPlwXILZTjCHB9Dx78RWOjbKd0ocIOAgivHJpPhO9lsAWCyQR
XdchPsYjyzmbqiVqPzswKNGI5BckQEc2y7stKokliKLxkETUVrEKdjWyzfyuKYP/b24L6vr87MV6
/k/teftOYlJOFN5NeHXPSNjb1RwYup5v0yguFjVbKOHAUu1hAw+jCgdfaQQsu8tkAGt6lyHK3uyQ
XV09vANq+W8Z+CVCiSlw6mPj/ekUGzwAIOWrLT61LQhH41d1dvPm6D0Uzbnr5v3fkuMrsafEFKs0
BfxBO5Ae5RB4gIt/oBYu0gxv+xj+To6dDbBPz3tBjhB0BWq+RXI9RdBJINHssSexyIOmuZvpdLGJ
ejBNVNW2vTQDtNND+N8fJ4I6gtscBW9L0B/QYbInQwgPmgNrj3zUVlcwAB07yH9a2VcNJeUW81Mg
5Glkn2xp73DJge8TEOz0mB7jB/iodn+J8fiz38JIPAK9/IegcwPhEBC1heE86qOqAw6gF7mjfCzY
/LJKXE5xOOE8gxRjbr4WENnDqs4E3bkjJoORTXBHQ3JQoRywQKMWVFSIj8X3uyqHOKWPFJSoBC8j
mvA1aie0s/vYJECgd+4+9lEiWlv0buHdTZ5JjQZqMMYQLsRVBqjAR3W6hlpDmZLUCXDT4VoDI4zN
HWUXWX/pkUPhBesk/jekkF/iSArZ8EnQP1DNqHrfguYUbjMOswyAQggOrJnv5Ri+Dx6yOjuoGtCl
jAK19TI0aUGTs/QIdtGbI1g3/P+6ld6NXVQhbeMXmb93iErZCTQjq3bDFW8vc/QVNZDst0vVbG2+
MpaH9a9Ta+UFFnzoL/a4PNXmWzT1bmX0kixt4Y22lKMGCFZfOwzkaXZFS2ZRo4q29Ls4R+/QxWHC
7aFdzAlOO9uOJ4YVK6XwfjVH5tdIl2pzofFOxeS8ju/WIMHIdCLviHsGtRfhYljupi78Sgxu5M0N
dxiF//WtrCaOCyHFIJCnEabYRLvPLja3yEPwi4I9KcV7HbCvpId8La41pqJkKBwSQLK4ywFqFaFf
S0SjNtUcuIfFti8STQvO/CHW7S7yIHkJBD+tY/2m8U/DoHy/SnXh+EBnKPd81/yJWjqEm6rc0LQ0
4yNnX0r8U7FfRH8kXpyC948gc8Kx4tDejV9/3cey/vtQ17dFBB810PccYRs/sfYz/JQJ/ExCDjXH
MGXVZ++vbykhNx3rfyJIP2L3CuzBr8jK9qzxdzKu3wC8fdTp/dK3v3ZdX3q5H9dt15rnLBT/Ir7s
CJYhJZ6QiffPn/tLFkDuNwSfVmT/wRiaq+CMYJLCdOwHhUmHPhFfMTVk71uOc4pDlJLxDODN1OJS
kz9saC+cYRDrvfWOjbV4TJeVfZi/R7KV9kWIMD0E/K/CFHkTgIiJqFL0bz9Y5clSgMYv+x4zotmI
X6lmTM+xShH1pWxbRg3EGrbFVOiLOiz0kpmCIRP80C81dsDIKuzQ2O9Xn3SlH7Y6b6ndsEpofl79
WOdZb3WxBKGGWBptm7xOP+cl+dxWRLOCefugBF+eDP5QbTI8Sj20O0bXzzkOGojBQAZ6CyyY/UKj
XKz8xWmEnvWew8RA9HVbErfXEVDQsbES0qflXDvPHWP4/QqgDMPOo7i5IRn+K6ZtbnMA6huBRNBY
9uAoYFvAk4AMOcrwYyTILLrE99OaPqaToEBSZYghTFdQhQbwiAUCysSe7NN6uyQKzqqgQTSEG6b9
NCafLW47zJqokKMc9eYQFYO94YAH+y+ImUvXYnwXEcoDlDpIcE6oMwtupM0ephj4dZwcWqRkFQgy
rdGJCmY9dU9p7w7Kxz+BFD0lyC5JTYmqv+Oc8M8UWAkFJNKM7OZ5YE9Xox8TF14y4/64K++5E+K8
aVqCAsf0SO1XgxdgIbB1dgTIzpzTqL/Dj0ZWGj5TzkKRQyppjhD+fsEx4Bdmq5dqk1hv52CKijqV
IPwWU8TMR8JXesTX819IhmQPufmxT7qHuVH7ia4PgMr6ykCfXoYxbNoQegBgbdUuJt2FYrr9Yzaf
5xVuh3Z5E4iVOTQQH6Kap4NSLnVHCaccyFgVF0jR+EL5ZXKTcgD0xQwCHCcoVW3TlhuOI5G2R1TJ
nlP/f9SdyXLcSJauXyUt141sDI6praoWEUCMnEdRGxhJUQAcs2NwAE9/v1BX3e5Mu4vu5bVaVCqZ
lKgIhPs5/4iwpM/6H/QVYedjjaY4sHyyhuIrX+drWfa71B0eRtt8NIPmh1iXywUENEYR5ki0SPvp
OcZMLF92rM0mapX4ngQe44ZrnAQRmZsx7/DJTtWXlXsWUkHtb/qGmaCpIXbrgic3Cd4TUUnW1/Vo
ZwsagnKYjyTy3LZedi2b9seKXR+Qc/zgdf2kz8bcrqW/51/eIZX7fsG3mstAQqcwEJTaZl2fg4cQ
rLv4BFmM0B1aBckGh8C01Zkm5VDq79awEkiNznFd3wux2qBJ467D7BaFSXLTNMW1nXPMsb/km6nK
y904rgXCynTXJ92ADiFku7LYuG3ZLxFBDt1W8NHayKF5HxL7ceXDXfPB5l1cc5TvfBgzwmOPowMe
rFWaQweif6tFMm5mz/wCO5jjpa/RUybNS9j2l/p4+KNENsS8DmU8ENi0KagTtZaQ/pdw+sprlDad
9lFnD/mt5XdlNFVoLCh7PfTV/MX+rw+qtw0q16b7IvAOkN0sRsXRQKC4zVod9ReYU5QG+DzSkKoz
TnBf76UI4pZ/2EiNekXPDJ4CkwBCn2sCEc0N7YZoRSaToftC62vbunLbzInWetIcCjbSYvZmX3Lg
OoWxg+DZZZPJ7Vy6bMnpsE+W9qmZy3cmM2CR1tqXFIMQTcJoOaU3TsfuRnfIRiOP3rbwvS1ZMjsv
SZ7Xxbsdau+zJvRV9U1UlvXdpNrv3YD8sTFgIqk/inLJdmPbjy2qsijkUYt079LMkSXGRszNuauS
GxGOV2q2z1JZB0eMPujyG1XS5q5cvEfqqJ+n4BJUT6NyvYyfxZjdLuNwrKV/LaW8cqsO3kfqg8is
O5WDhNh2uSf0+HawxPe+Sl9XPb1gZH7NzLnf+qZzhizdmYMBzBz+sJfJOWa6n6PFBunNpTUe1mAC
NFr3TmZ+wWptpLvuw9o9Kq/kI0Nl09KkXUSONFLFPr3zazL1sBVtEzEe+3ZB4m6rN/YvJzJcvwfl
6t7bAv7JlJyTEGOYX6oHKS+D4cUdivEbwbji4ZCuuq2LAAk6JCSxrmZU+Nw45K3Cs8ibgiVs4+Ms
2NpD3rOqC+Lca/0tQ0K9cRb1ZqdBFtHZ9ZDOYHO+P6Qc4JO/S1VXbZfG6WJFkCfPqYA5Gh47OzgN
Mz3xlxqXuJh4AJtkgaVcUZ0N9Vu6pHe6HE9Joz4nOK65yEXUI+QFoyITPunqZJe1aJ9NykmINzlj
nrq1gvbnaoLPLz4u5MlgiLLsIju2jb7u+frUQ330zjFpveXg9Xw2uwTRTo5daEjqFJm0BEeSQOtG
PZyXMmyj3O1vtTecnHQ+rnzi0ePsqVq7mAKmc+V4VTxbTRehkaPgF2bcNYIH2dg/LKfPIkKJub2l
wRiaQMMBhiJW8rijm4lzdikGDqfaLbZgrzkx9/5DRmbAplvTgwx5JntYnwTRD7KpeMnnKc768K03
3FffKuEUkmufG9bPzfuwyk+0DrJOGSWMboMqF6j9gSq1s+4RIpAxyxnGkF4OzT2YIWBOBw40w8Rr
kX/vkGCs7NpGmn7gfsq3s82JBcKNFtM+MoVDxs5j/jgEZOIQ7/XNqu0ZvY4Xj/zVq4tOdxkJXJbU
+F0WQ+ktBh0Ak9xhPXWAMfvh0IcZLkq7UVepObF8t4hzJt+TeKoS/250Rv+gkvaS3X1v28LaWbX3
HMrAPOIhWqJ18IhFtRsWutzi81h3ZjRUQiIAZ61XKCLuTLQXW5S2xU5awL/litiu6Rbc/ahBupmC
Aa2Mg+69lOMzebahPFvpfW9ngP7AyV7wNlD6WhLoXxYviKceTFUeM7Rio8Uy5KALyBbkd8H94BtP
a2DfTb54CREYunD8vZbQ0tpm0LD962Fdn6bBPy8VPZeevOjTL13tTiEj2+D4bpUF35qZ34dWH0ck
i07nf+v08uaHtgne2C+7qsjZIIi/PuQ0NSE0SZnPqgW2w3KmONC23qqwvZoc+8lLfcoTVPMGjXAz
gfhi/dBJPE3mY5Ex97We+7w2/SOWkqOo+6PhQw/26+GyTcomfzIy42aq0+cs866T0GBhH84Ysa5s
dRuiMNvaCu1+25wJjkLZVhocw1W+7UW+M3tgYzVfe3VNkW01v+OQCqV6pmbiADd7wiz0UDd8vsL2
PHnGlbTVs+kzLY2gG2bB0Gp7TQJYldyt7vJtQJ+0VaKGQFP+DKswRLxD7OViy1OZnpEodhG2/+eh
ZFovknMGy9e7zVWAspKVNmX0d7J7l+Il03Ff68z6RINxGJzsPDXdDQQwkGczbadg+GiAViPDNm7n
sETJKl9RZGzLmsqvIi6z+Tmz5LemG0B67cNMhD/ggjwRA3rV9OaHK3tvl5jp09h4V6gDYt5siBlm
Q4nGRE3gK2C1SejubL+PmhUt2Fz6Z6N/Gya0f+lUnmmoyuhQcbZmrr3NYJsWU131Qqr6q2N4pxKR
C4agV7HYEQU0t5qRASw14NMCIV9VY8CRmktgBQFx1jvevhpYxrAwZk7Nxidfk4vMQDSnqQifiFLe
qzCLe8t9qM0SBa/7Xa7o7hCnHyVbt2+4h9CYnwS6Ou1WkdWi20UT01vrGlPkha/AR6crznpJD/hY
bo01BXWovyWVexDCZdz5bDpILAKrEYuv+es0iHewD39TzcMHt/JjZXJ8h6hYPfeh94O48f07ogJ/
9CiwIRaNL2bCeCS0ubKCB2UDDVUZlGIPQxwPA4HMekY2lOIGKhq5WfLvZlmWT+xSzx1rCFchHLiQ
28w37soyuJHFhNbRfMTL9wCAGnUX65RFsdxOssNvOmxo3wbIb8I6YRasBNkCJyH8MgnTkscqNOz9
VHZMqA7p3yuDytrr70Pn7YWxMkkZ6zff4uZpw+z+kj+bzowwlrtk+ALYBBaImEWq13RGVmVWjOTT
T4dbcuvNEOtdVx2yNrme+/KxCZuzCs0VXmpgO6V1CBB/lNFQjMA1Fcmvvu0fXIq+AodarDA0IbXN
6mTMYtrACZx0kUOktbYRp1N9nn0DVmcZvqWNevWV4+zpGN4bJXeDh40V59mxYzxtmzHqPGebU56w
QX2Y4awbi3gS64tOTB8mfc4OVbHYfBhs+8zK9uSaDcQuJk4MQ/k2XFGNN9N33Nd3mnBwY+Lb69wZ
DxIr5H6SyVPu+aekZd4Ns+t2JMBLjNOBw+y5L4H0/eXUQyd3jh1fAHQ7SwG70BRqQ58FUijWz6hp
BdQCf7Ewi4J8gZANQZvcDhq/qZcbKYPYcNW5VqysbrERyojxkNhAIfnRIMsWkRDmmyIMpr3hkIBm
LupuaRf4XIbJcF4OKKr3XshFEVbNw2jMBuJeea6zBekgr2ObmSGPvS43VqdHhKzZM0PV1hqceLKW
N4uZDJUgH3snxGUydcZyRCaH6Q2unIYAXB2uRqlXwcS2snqwFkfzsbXvacE8GJn3uVj5cVJwQYSV
b2FjNbMCf7dMe+U+CBTWu5GPPytzO1t7+hwRA0C3RiMfSjrEo7YoTu3s38CaxZjjIoywhNVb3+au
jkkuKGIhuf7MlsF67ZZ+EyKYiJJsbmD4dbvNiqSMwzZkHfQMZgSZnFyozhHhaDRYwS5PIPSERyJv
9lhRV8S11TMrOgGwsT2LD2/mAhED2KY18UStPDa2UBhc8+aBRGM0wcTJAw87gY4Hh4/KiHFmHjae
6rztUoibloa3vZEEDzghuYpKFA/miPJHtuuPtMP9lCfqSRlFsEWUCjaXZmwhU36fuO4N+u+9zHJu
NyRIgDr9XhRctuPAupCTzFQPE/t4tTw3dvjVIovZjpV13WTVwUldfpwmJtJ5k7kcG76i/s2990AK
t03Buu6LEbY/e8Ke9Ckm/3FoxaNd+c8hM+3GZlRwhDp4k7j1L/QgG82DluVbaFhPi+98hIW74LVJ
zisuJjbw7m3UmAK8dr7zZ7rXpN0Bt036rscVDDadLfjH5opxi5Od0mUZtX4GjJnIb97Mj3VRFWHt
i+am+bRD/izTenXc6ls6AJGvSZPFaYJ6PRA7U3vjRtjJB3P5urH9pN83tKZv6EDja+oN/QDhQ9mb
JZJt0AcHSDKxDxMPbGK1dASyxiTa6dfccJ51t5zKpALptR980fBmm4zHinVn6TmGZs+77QVYaIco
J0xW8Heg4HH+Uih/61UiwbFMLgHzlSinDpsnF6Y9GNTcW+kuKQFW7faBxZchOPTPGpeERD+aZNN1
kDtXQocHa2ZZsP27RBiA7x6/R5HFjEFnidwM02eUsyMyZFoHo06Poe5uU0JHgMOSuF7W8ROcRF5h
KWrOYR/+yM2ixc1ZoJefb5Be7elwsjBiGSTUFRkGYFSAlZF8mwTiOFwI63bI1Ws79t+7fLkmYJny
IyXrnW+3gGJm/sNOm35XOExRsJzaNM80gA+x6TXBVhCZbVfIkRGMsxDVKzdKx5w7yAfak3mddR5X
hPERfZVHba0gCUQ2bfJJGds+JWa7S+bdipgZMwgcs4HcnvMdM05iwGEOIxvW0n2auTNc4BeWL/zp
9N6CDzn1VRr0H6mNWCgMGn43n1ryPOPamFCFd555xSJ2MC1ECkY3xW1VfU9Hb2BiZhgo5Az5Zph7
kXg5aZEF5VxLzsehY+kyrDq9zqrwySFCFj7NZYvFlYn5zzB3oAz5looxxDyF328NBeVmdhk0W4rc
ClJl8fHWmMvWddEf9Lng81Qo/1MvZREB23Hq+yCriz1jxXS1izorqIJd3VQytor8wyGUZ2skBLx7
jez2dUMN1bzMHx173w4A8SkwxZXnCdb5pHAIguP96Ej0fLcCYthmc0WsK5yfQGYCBghDXm3oq8or
5ihHfs/Bn+vtUAYd+lokXeA9h9bggsyTJPy0ZRZAFfbpM88WAo7QWLajX8erwx1idEhSfEWjWFnA
8coJ4s4wbqmD/xKL55yLkeXO7Waurw7ZnBD5eGiqHPmBAgeB4Wx3FAAUWy646p6rTEdW0d530lq2
Urn0JMqc8AJwype+EA8uHqwb3xb1N6p5gq0RMkCbuk1v6nKhMau1xp3fUQ3Po6nwpYgnqGRQkJl7
RZeuEQ1C3aO0aXeJ08yR6U0VPyAzUNvzhMyp1BxHbipPqPNQbpO7OW0o50EAUlJ80K/5NYGV/pOX
uOmXBV/3QEQrz/Xcz+FOrY59SOoxixytwGZrnAhdg6/Kze2RXh7T3dUD4qmxISAhyMb20JbOdE8p
LKsLz1EM6v3FddvHbrBiTumzDx4VfWxA4e/SwV12STI0h2RpUNJalbNblXgXA9pJlYHw4cb5pNht
QVuGSmDUUOm2V/HMeOi62jEb7qu1WLaoH9BV0zpDP+Ss05+lXxo/xn6a0dQLFZw9V6qIUVe9NQB5
h6oRUxSk9ElCU47OC8DvwJSRIzqxhqQ7YwO37rKx7G8GvwjexeL4vNJrh1bCMOQTKSHV65yJ6irH
N82cURloboy0j7MKtfamd7LLqcPtvSdJbT40PP/XPBLsVhw1DD0+LZgOzEfV8KYsvWXQfql8OKp2
uV4zwQcBcSOzmULPtXjZya3t5HpckZaXzkV10qUXZfdQHCzqouLSLfQeYQbymmwK7NhxPPermREU
5A0a4Ml0NTGKU0tPyphHdaq8s9+DBaxFsbxpS8Fwe4wpIsS2v8wLORJKauTldcpq0FnWm0J1CRQV
4id1zP5YKYVeIffwxgZMnKZpB3e9BIpPssA+OCUSg7m2Lq9dtjzwK+Ns9muLmJMmnArZHjHSCMCE
w6das/0fdNV6+0LxcpalV3+O1uB+BFOldwXNlPthTaenGgzn1gu4nXnJkkfu7/oa/oMDXCkMrn3P
CgQLEo/ked90Fy5bzlT1drZxsciF2VVQm+G5y1JyOPs+Jx4gLXdTHgbHNA/NmLhJ9iyEh1HYTcNV
IUfM++s0nBJdFddD180/kwFIpzJwsaN6KW/9AR9E0tf92atocWq9PKAmxppvedOMk2MIA5VH6984
KdqdEHNC7OSFxdxS4XgG7T0vixyw9q3WI8EJ7kl2+fo8SIsRF3wkyjq53iJNhk9ngD3ajUlvzRRw
DNSOPpP4DdQ+cbwkq2ntrdRu0N2x045O8orQDukkiS3tuZHa2Jk12Ruqgfp1J2FuC4XB3Sxbk/vS
DV4c3qnHcc5cuG+LV00k0GcY3bcYzMdr2uaTfYGbaofDKaMUvE1OFic4xlPZ78xksWJpJywp+MCv
0zYc7wQ+7Lj3tXWwnJLmz7zLj4RUlbjG5nzHfL/sxyKtX+okgA1AFLqrVeYcRdfLWy0Tnu2LlLPE
KEJaj8Mn3knYFvq5icfV9vfEPiQ0f8DT9Xr+0V14PV0M7VWfpv4GH6IXUZEensOSz2uVECNs9SDW
FInKaw29SWjiLFlGnUFcqc4Ve+TH3cFwARLLYRmjQnuIE3LXvGEfWdEJuxS/Sr/Cx1DmO4FSBTu8
bG6Rlt8HuVCPoyXnI3w47ANK+yQi8AvZLAbjiClJldvJ6lDzl/A3MY45LrcRPfS4m1cff6BfVND9
egzRxpglpvgYrra7c6u0xv04yvK6DhBj8pSWkZUl8r1L6u5B0mS5x4+pTRlBJuqKcAWOmvazBGvY
6GRRx6Z1wuMiOjcm5mhaCgCupsIMlVQloHZuJnfKyNvrfJqdkedoqvYTuevJdkwM2pQGvMcJ1G62
vMxe6T4YXCIyNrRyR35Mk/19BKDAoW9ONkgfZetYrISnvvVBUoRRnfgYjWU6mdRdFb19k9YJDvqO
qQ5I3/Kn2OrHYAGfnRjpA8rfPFatIh+QOCkGhJRz92Ftwjo4+I00wk3Qjt0jYS7FG85iSx8Tp66y
HQ9piLTU9kv/ChFCYbxMqMLEjWOQgHFPOWGFkXCl6f42d0unKpEI8D6diJNRjJ9ilSOSMqVdhUqD
iSauW9ioz5E6shSRS6i40TI5TyQfaHe+WJK0/9y4Y+XG2VLJ9JQ7JRiIH1yCJPvW0d4uxUvAaYPz
6rmwsvQ9aSs1xq4uwgcisRCdLa2LSmwYLmZEZLBruK0c+iPZm9gjvY3kCe82jmofiWNlmqzqYJHb
fCzQ57HWzJjwzW5dNmpIawXXuwza+JqqVHuIAnqR3fhjARRdUOXUPKbrpeaK6OQiuA5SqwBeTQP7
Dbd0HTVDHcSrWfDamggO2niqVNcCCU35eExFn69b3CGkSGkbO2GM+pp4jmBueEMZZ0pnp2TO9xIb
OdpnDpa23a5Jm/5IK59/dAKuhigYOVP3RdddvomWTDBSe67VFf1ZYxPp8jIbGbLvgkfSO/STw7b6
NM81D7P0Brpzm3ZZnc2UiRZ2v8qgzyX/x1Hgzkim+pTUo51GnEJpVdVbpIGhBJSxIGWJRXYeL4Ks
VAAnGQGutWNTaTM9GknYlCefeQE10exhZpgCDLi3GU/JJRXEEeU+HbRLpJlj60/Tn9c8/jeifjni
WhPPlpdEQYkZofjo/EfBKJbhTO8p5U6HIBL49wxiAxJ1WcjdtdpkJflIRFxI8AUfWTqQE+bHsK6O
01ogunW3ORyYS9dklcDW4ZH9FdP275/zf6RfzV1DOlZT9//4G7/+5PVQeZoNf/nlP27br/pxUF9f
w/V7+7fLt/7f//Qff/4l3/nP3zl6H97/9IuYK21Y7scvtTx89WM5/Poz+Rku/+X/9Iu/ff36XZ6W
9uvvv7//4DaN8n5Q+efw+z+/dPzx999tE+zuv6XRXf6Ef3755r3iO6/fh+a3vWr6vvl/fN/Xez/8
/XfDNf+wTZ9gOsu2+dCTiPf7b/rr15c86w+PiOwwFCCvHlwJOWo1fVEZ3+b/4YjAJufUo7HOsV2C
+vqGfhO+ZAV/mIIONaKiQscDZLZ//9eL8Kc34r/emN9qkg+avB76v/8u/hqfJsgTCMkF538EcFF3
8ZfswSoYdadydkqrbKuER3zJfg4M9eq6mipvvJ69MByJqE9GACPdteORoiNvvM9Ng5gcq4EZPigj
mepbZY9DTmTQLMW+CiZkfq47qvGJToSZdqckdF41VcyEX4AFtBcJwNw/LUovBkLnxPiZduSabMne
dV5x3Tm3BYciaXVWamDPtUhsPhCBxs0VpEnNtuWSqH4bAMhmG2f0UASZY0YnXjYbAcEKY+3jjZd4
B5sdnNkobtcEUT82F9HlbE2Bo0sssLb4KqtC2jfsH4Q39WnvejvRepxChkeCzcbMAlQA5iXDJoZG
DAiIctZc3VAK2AGYwMOKB0qSZgLmTJbnyFEeRkMD6/kStU2J/gAldg/H1w0em3xhsGZW3SqReWKt
SSKivaAtnXwd9DZNsUVZ28Xsc++mbMK2lJvVJSz4xMjWjds5xH27LUqm4L1nidR7mZVMi31ai2Xd
17Ma/NOSjOD5i6tK92XEpvpQ5YYvjyqte3FnWWPr3ZqUmVq40gkG2TZMLw06Wq+HfgxTjT7G1AKf
dWbjIMV2hUCPgT5aNMmGEI9ImSPH0fO2I7fHXxn1dnZG/wtxFxhNtyGQP9E2JLh4tzqw67tgshxe
DTu8r2sHZ1eokhUfuxgvza6j50QUAjvoy23yhd/hHMwZN6E2gkgn41RFlRIeRaxQM/aBy5w8ojGg
LS8ioolpdgiojLpekgIDjqgVyJTtLehVM7/o20OzFta0K9Cn9ySzBN5PaiWJHpqs1PdjtFrMq+Ae
qbezJMrlky/tFoJ4NQqJvilMhPukChM7LYGNofVlVOsiTl0eDOaBKGLN2FpzL2bUffNEFUgUdxN4
cILhQ4XrpckRdn1LL4E1fkfYZYHwT0TiJlvUSg4Xl+C5fxmCzHZu7CRvMjABcuWR7+crpSfUYoaY
VDppPzhjMqbYahDHRIEsixq9U44UHLA6IYep0XDthFOU0JwUs4/iKhy8pCUIZCjDa094VYv+Mq9n
cdcTqoVcvs8v8Y9OO0zGhiCD2admleCVmNgHYglsr1vREBo+SDJcfDDnp0C0VvlhAketh6wA0rgL
ffSiLCxNBbCL+lkRbTMyYDFUVesxSORq3/Jk4ZrxJIlgKJW5A5+JArOSbNlgZ2pxDGysvHZZWPrW
q24zz4AVU5aah++TVs10aJjVQqTVSGU3Rc45Gk9JUz7YXYrjutAdyUm24xkfpbeAycPcKxd9GsXT
DoE+E/DRlF389VCe5C2NphF7pCCYu47Xc9gqUoTA30h3fMUX3657n9lXXatxqs19EmAXP4TEGVQ7
1hAqMbPBCbuvuqshdDXwcfBqshw5xxVRCoAGHk5u/IATIsAFftV7tGHdC9e/zAQ6X8v828JABTk8
eWK4B/y2v61Fni/bQfRNiWIPYdvOGmoXn7ODCi0C+SBnZyIXP90CyDj1TY7etjvlIEII7f1OE21Q
o9tzYS5T0z64lvujFwHwRWvpUhxTKyjtextNn3vMQATH2F7pV91afArdD/5DJmWJWJSqAexFuAMG
1X942hzcwzpXwxPTmL5fSP9vrrxkkd6RMBSjfh/d5pJKNaoC1309NSXaEKCPuOQUK3brRLL047w6
kxv3xBCR2DVadQbVR/hOipYFFqq0RljI0YGiVOwiVA2X9ZpfoRirfmrDdx/m0G0RGqYruvXQLtKf
Bs7HfqO8XFx7XgCHuSKugbcug/I7sXPqK0PA9WbzZ/eX/uYZiy32sXFfeJX5vEw2drd8TYry0CJj
hCpPfNZ2qltrM+bUWdGFkHFREQ2i10rer6NbShqAEa6U08nxMsIBdkWlcgwTkzHZPSdIWaVWhcN8
dYwtCJ9EaWWogfYg3hDQBPAN7z4dJwWaHVLvmu6IJZQGJqaCc5sJYUz2cnTUN01RLg5T+h2xKneQ
NFCgxouq57Ym14EhHDq3Jjxj37towGBFbNRmhjD5WARFXcongIoAwaCXrVxXnpkr95slalCTDHnV
sMFgn9oHW6OjaHsCsJqyXep9W1Y8c/j10GUBE6fLDUtQCBQyavquiy5dTNb1epAwoekgT27ntvYb
ef8VW4fX+cTbpoLzuZB+gLBPqnaLZ4IFikycMCemKkzZD0rQz5l4Qjq1V1MnR6MqCy/y8sJbr8mO
yySia81Hs5fr6O/dEKsiev8gDY9ECw7rMS/JmACdvSQv62D2fprGOD5jyEcXhMnMPHLGNPcosCqC
MKo0AIkmpw1z5YCqWkJ+2nHPk3hb16NrXy9BX6inKmkCSLeCjrxtpksodKo/TsoBYDLdfLz16BrC
U+TiWzqWSUgUnWN7xrQLnFT1d3MjrQQhllFYn/VMnPERHsP3OXRVPZ7c3lhIezEwSO+wpZbDM1wK
OtAp9IIH7OGY+L2qctYbt5KFvZ85ybMjfREERLLLT2rf5Y3sI6qqAA4bFFXexBeAozhHCC65ozCw
D08rOZoXQT/Xa+xbeRlcE4XJqrBaPDzS7No4ED0nuRqT27SleWszTQk7MOvxMtzrxl7wHsIRrxdj
hP7i88aj16c6/YEo31se/vdT/3X+yYTc/Bz+POL/eVX4/3A3IE3/f7gb/Paj+e1xLP+8Ivz69v9a
EUKbKKzQJ5WZ9/e/rQhu8Ifl+fZl1iewOXBDhvN/rQiWf/kaRXhM7ZZPwx95zv/aEWzxh+kFFMj7
xKOHNrjH/2ZHcNy/5JMLgh5ppyMzHHCNnqzwL0VpiWPniI8tfOkE6JRPqLya9ER6bi7uB09csmKJ
HXbTV7v31YAWkmPzVMpqHIGyg9brT+yPY3Ui634u34TRZlA+ZDz0fhwUTm/cmbBg2cdi9654t11a
w7+TbROEW/CvttU7gw3AJlpOpoN1Jwri9S6hRFU3f298oPJYMGVR2I2Mzo2LpcBigJjA4nAefF3h
BcIVezdWyaj3S9pbVWy6E+rHzLFgVhYEYs0VegoVnovS0+FTwA9pXyGkQj1PEB4SJTPsMnSibFKt
9Vr0Ck0tlGwzJefK4z16s6bWyLBQDcANpde2ZSwrGmFP2MwMzOqdSH1I/az/juBAYJkZEvGsCZvh
aCk1Q7hedNhctTWRdWEr3fIuV8UElTtRCQakDBNzMCuvZwGoOGqYTwd/xIrKl3e4Jj01s/YPqACm
EPF/pCrEpTFBXKnA8UcM80sT5E14nhurx3EV2nb+4lnLSgBAkQ1hbJZk4d3JPkWCvWmCgh+rF1QG
3Or6EhEd+Mi/42AJVYdgwGLS0fXIaSLqchKnYEZvTrJOWhDti6DMO1RBWa63YO+tPK4W7r29JmTH
PHUe4nFsdhSm70SdyHErKkTrmNk6LjScrGAy8FYkDhWrr8KTDmiPFImLve5ysKUmCaF8yb2MVkU2
eTE+fw7Dwu+W9ZDiDADAyRvl3eNnJK4i4pbgKNUZk3e0cDeYe7MOM6w3XJcTgRZrYD4spbLI9yOf
Hh8rIS+Py69Dux0JwX52fh3mVHOu/By/Dnn968Dn4uTwrwVR3x/LNId6a3oGLA52HRSxRO9zZbik
W/mR++sq6VytIE/zcOZQ9lf8ulVQEWdgAesRmvbrakIwYehTnRDHvQGq4vZqVjO7TkuuNKIFuN3q
/7zqRGoM38yhz29t7AbkaCCO+MzKnr1QBFP7U0IaKSxWRMYihZrdbp9ZnY9U05CIXs2qHXziHwME
1/Z/3sKNEuu1neYBKcykqi54Cy63NsHXzpesV54PrANa3JBbmmCOzX2/iNJhdYMjyatEBwjYSptU
k0rdTV3Q4KlujWX96gRv12O7hoE+D7/mCxCnZL5pfs0dLI/MIE4758Yur9T0QHCeRqaIBINCRD80
UpKwB0exoOVztr9oWsttoC3USyzgZrsdV43Ej7BjXd1p4xLPEpo5iVVpJcMPJihcCBtnINTsJc0x
GV+1AJ4IqowlxjJMtGJ/eV6DctXrwSsIWQ+jztbmNGxMHHLTOZADOB/prymCssBA5qGavGOpGFN0
Ng1Ol6R/GS5EdB9DAMkvPUt3irSYSY5OydvUwIbAh1vRwAwgp16V+ZA3UxlGOBSJP5Am4AKq0aDh
lCIHA2ceoYj+HkUpZh7Hlp17N9WB38dLOl4SQLXb9fuhhoa6atcaCdhYZaGKarucd5M1aNSzab5C
JZI02Zw0eRV4x7xV21vcmiPBAQhz0oiom7TBxkdd2kPtduHP/8PemSTJrWRZdiu5AfxCo+im1pu5
ed+RnEDc6Z/oOwWgCmA3uZbaWB0wfkiSTgopjGFJjkIkIugwdIqn7917bilt7R9C2AxIAowYdIMd
NqrD9seW9uQ3BRHCqUFu4B4/JOMfYngJj4Fk7j2OEXL5PeJKr98m1pKjXLja6A62Y0cBRXXi4Qz1
pfVBjoC81j7LICZAOUKxdHKY3QgLcsyHg2liE2PrET2oQXv3Y1rOD8qz42zv1kSCHWIQYBFQ/P7N
8SawCnoA9dUnlKXrKrNiQZlbl/gZ+nHAxhrDRVwFQ+GXWKJKEszjqDecwyyLyrjwRJUxA7H9ud1N
OesEhqceMZAVmfrRwRAhUJGMzENaimwNkCHECNYGfacuZ6bn8qZToFcuaOvr4Skqw7Y9Vk7bigvT
kGwndRdK5rJOo9Wd5hd6t8kcwTaNIukXh9SZp+qhrvoYSWpgIPQlZ7KbtqzmQq5L3eN7MsRcZY+J
LKv+sZUWVGqNFBu2UmoN+irpBjz7Rc8ycYGMYZzPfe+Mz9bos2Pqeh+Cjg8E9KGSYgDfG+Sjfcr9
YLbXY+Cl0aFCkW6u2a8Bjyf7dTu5zUmPgGpXpWBTdS7zcugxytdTuAsigB9rL3dTfXIQfeAEcIWf
XJrVsvHWsqnVVqoQM4OAgv+W5RhOVnKYNE2miOHLrVVaiC7bsfLzf2V+/FEz+f/PsnKp/uj0/p9/
93N/bDmn1Uv3X/u/5UvafVtQ/vMP/ykonfCvwGXw59PUtYgwXuJF/+k5u9ZfrGC02wKL/4dDi/mb
glL8RYs6oO9leq7p0YD+pqC0/6IuYF9FOelTCdrunxSUbsBZ0excpgRLa52uk2U5PiUvI1Bi0MLg
XUGpxiqUUyVswOEJQlSGO32yK4zJD24DA/zaNuiXAPimnPnc9KkRiG3lB8Y+6BYMDoQRA5J5rGm3
hhSDO6nU4J61MWD3zwbAdVtD9ZC8fL6aiCDwSQiIy6obzz1jGGJ2MAP1LGyp0gfbJ/8dMS3+Zyqm
ssciPhvDU9YMWHm9BsHarTsawxfPa3vInl3tNuNRF0HULcz8arpQoxrNddswnL8SwmGBnbCd5det
bJprBdriClFcp+/JGojY2ym/t/aIeGOfudNkpjCvY+3gF0GJB+2/AkYJmx1+OYIa0OcbWIoy2WRR
5xS3tRd0I2j6xg0h6FgJHhLopzhaTcNA4smObwLKmmhyy22HeYB5KEoV94sBxka8NaO1zqgPc2ti
tx6mzmeLSTmKNmNGZplXZfMUjDRDtg6KsujglRksCtuL9cdS+yo+jZ1ZpleRYeDaN4VBl82yHWKe
+rAorePYyrJ7DINEiLWdRTNDZOaOxqEyOsqxlo7Zg11iTN8lsim8TZm61vM8OgkNjCzk09VGbL8R
s6FxPwS+lfm7KSN5jnjcwfGay6ZIw+5GmKoGS0q4FC47S4fQ5e0h7A8ZXXJ3M00J5mqqdNe5tSrR
D9vWzcMMi6mfIClwUbdjUQdQvmFlU+HZT5imkkQdjIzH0s4b+eYTVb2ixWeXKHeVnu4Z4M8d1GcF
FIBEpYXQXxbaec2sGUMaxucEt0vRDNsE0v5LLQvcWQXE4GHjZWAczmXn981Wdp1qLkiJQJ4wBqiF
VjQ0AHo3OHPHB1jyeHO7IjIBuKausa3ZBeVH6aNthfOf6XCPJS3Sq6lw5zc5lN5bz/foXnjYlDft
bEp3W7p5AIBBj9jCw1467mfh2+PzKIwJNEORedtJSsPd5LAXelZtacBHH2JD7KmplXNRGHPd7ou4
L/NTWhIm85BM9De3sRUO6R2Bu6W3DWVew4BweZ7X8Kv76A6brP/SpJ7rQI0IzVdV1DgRahen0APr
SFlfNlHEpqQShvhQDqFBQTr6IwEx7HmMtW2JHhIEUH3GHjUirNWMaULj526N0NsKOy6NtTvyPSWQ
Mt0IJiwOgoDeekI7QAYCLzPw/IH3ZStgLlD0h/igNW0u/sH8HFouW4dSTnVyA7m213SUHMJ1em6h
uxa2bQz3hUpL2LXdYAc0hyWim68jZNcWQ7YT0+RmuGm1gj41WOzVZj1iN3JHR7W3tKdGBrvaKYEy
Tm26jUy33sup8dbmomvYs8w0SDEaPQnUJe3CEaYGBcA/yyrZ6a63xlM5uRoDOT1nD6BC21QXJJtM
6KkYfiGxs/zIYsAT5PNJZnXk77UK2HdVZA55ezfzwxmqiu32x6Frk2nfoEfWRy8eeDxWxOMNIwBN
HYEtneh4fn2FWzyKXjbKo9awVx49hgwYbyDzdSD6OjqScUgDHs6oK8Eu0C/OF0s4YCYUZlb3nCNb
5ukNayPFbUhlM17GEyOCVe66WXkaeLpQmxjkhdzEKqsJBVC2x9lCKm4fythHb19DOLwKSaKft2QQ
I5/DAlVmZwyOzSdo1r59bRI6g6zcJciInU9fg82mS+rfjzJMs33XhugbB+KBywuAJgYoNQer7zpJ
grY+OAABSlAsJBJe0JSYUpiIczTulW/Oc7btxwqI7owqwX6w4F2HdCgF7EajJ2LgzkY/T29bxPOi
b3W02tsNSSLX+Mu4bQEdT4pQHO95kDwFsNAD9isx9eyBCW9bkhMQ6Plt6uPC22UNdONdQmoEmxxL
T+Xecqz61vPY8BxV5EDXnlqE5IdcTDF1aU80Uog/YYydsyIDajjx4wSbceRpaBxs1XYXXZPxDOYR
abI0MjsiFpkpLL4zs/fL9roCDV7vumpGk6D6vI5BdfTK3IZKOclN3LRRDeXZZvB4rIKAPXSsW1QU
ImQytI07yeabve2ijc2RquyCYHC9tVEa+gGWeqrWqZyMaGOXAHzPI7HvIwq/EowXTuQi/QyliqOX
dF68dj2ICPZL04wyvSRUc3BOTTrTWWfJLc3twIrfbkNST6ZTmYd6vs1VMzunLMP5xlSK5fIC2RHa
RZweIrtmyQOUQ2U5hNvei5u3ejQwVHqGF/9dQRECIJ87DZjD0IetN10WPTIroTs8ST6KzzNDaXrq
A3mLYKgwTT1D6y6Hm1AXns0nx0TR3TmDNe8cJ4Ib5Bg5gM+YmfC2a3zxWJcRkrmMvBuiJ6IC0E2w
7HvOmLrcAWSd6N219HrWDk6PdoyL5039HYLB7twUkIyTkncyr53U4NWRzESeGYvWW1ahDN1KkPOx
iJFnvooxRCtj9ovuJC7jSCJtSenW5rJhCmayeZabnKysl69SlXgwWQ0Fy2ENTsPhFpoSjwueS0fS
sTFnHpuamWq9+VeDTGN+jS8B9tfDXsxkPp2EpUEkCmAhD5LchXxlgEwtiKBs5/oFoxZPX87Ws6dd
wij/1E9p7Hyx2xCUWk3KSLhJ+QuAVPCCV2C/ieo1dwGZZ+FGO7Q0dmin56URz2wdDIq9UAHKEspv
AG1rUfBmNXQgo8vWBNUQQRjQ8M5os7mJPilAcxkzkzRXKDKrfmPmDhjlfvAHwNGsGiq+Q+jLymDD
zPFZnXuImBMugAbFmwdtqyXrxKIZDyhi1ZZBqoG8+v1LRVOk2U2T0fMuiNbSxta1dZOzsH4NwCKC
jdu2XJPNTEyVcYlVQop9o9HqXRGHABjXaPOlTeWb07D8fdndRyhpkapRniJQ0jpo6hs1u9608dHr
jouJWYprSTEGwyNzori89HMMN/cd61YELq7q5vpBlHQvPoC14K4u09OI5xuT+VrqNpM3bcD7fpsx
8Bl2jtFNwdlFT1tspTSHmbddtFjZ+KxAEWQ0Q4NRmlV1R3B5U906wZTKx2xy3PjYo5Vkzu1XKQ09
U4z0/uFD1gRZBaG/7vl24o9nt98y4IX+0R9p9+ErgXlVJQdk8fRgeBfz7CHzma0z9AoHnLRmnoXb
IRQEWxQdPSVOiTuHdFWyTCB1sDC0pbVZfyFGYMo/lFWDfbdL6g2ML2zCKHIbxosxk5u9EoNbHoSV
j68axYWPzJ9C7FzHozlBMjHQlPnaaO5E1xIavsq9GixEnEwG9DFMmu1z6Tq4c7yUru3aqFU/X0Yx
s8x1k8ZuTP8PEuMOsAbGmdbCiMgAndJMQ4hBkC4t7rsfm+YMRsnhBYK07jDUGzhl6LzlDOK2HToG
SHAr04XZSP85Th2GLLNbxPIQ9K265t7jkQZsThWPclPECwHbti4GbhYGpMpiU4xarGweRFr3+nJu
R974uaQ8OmSVS481G6yuvikmBwtpoJxjmw/tZ8Mj/mU1TnWmDkYb4N7GOhp8zIu0Y4+PZDLdAUtl
AdUtDc9D4vZ9i2+dJsTFPKD33PzvfKefvmq/XCwRv9qI37zI//vf3+7A7X/9i3924MJj/iI8EknZ
oARMKogQ/vcOPPiLaCWb/86hxydMj63xPyMd+y9swyFKhsA1hecEHiOmf0902NI7OImQsLr855/u
v7/bfbuQkXziUi0cK6brMVJ8J/kiJ9OlJAYVSgLXg2+QZ0jTZwDC6X/45qL8ozb7Vl32fTzr1wOR
ARpwFI7mOuJd5Kg95WEY1byYTYDStCirWyJ0rpeh8a7r84smtS5+fcClb/A/fYWvB/SpzE0sACBJ
WR34379JIS7x7MdKD0SrI03ZUM+8YRiD7xzfx13DCL5AjIAR7I8PGghs8w4bKuExKfv+oDJUQzP0
XM46gGK9oiEYIYQGSoVNFb7m8pUAOVZTxMzZv3ph3+kqv73A7wZzDjMQz1+aNU4Imd59fydr9oND
aVDaVHP9AdnYyp8/dr758dcn+JOjhDAuAlwriP3QLH5/gsEg25nwhsXn+abx6eTFJwd+2p8eRISB
g2YfUaRDS/FdSyickOdQQdUrjO5HP7tsAGnJWe3+k6OgrWSnvvTHlsbUNw9I1hediuELAWrQuymk
zBJ3XuP/5ijLHf+fx5BXN1jOJbBpfPmWycv+/VEsrIguQmyIH9aTKLurQeJ/19fl9PnXZ7O8qD8c
xyXGSFgWWMVgef++PRuMtmWD7o7UqvDCnfxDRj3/m/tioVD98SDcdQgvvFrMM78/yAiIqCMcit4U
YZnAGdbk2jMQ6y6BWmLpRfG+JU4ofwswbZ2TDpoQs01CWGwUM3mr1r8+5R+fRddk3eLtxpPOW/4u
nB3mfOq1uU3UfIJXT1YIKWuPvIK4Kn/zWv94cTkSnVDkt0LYrvfuJhoysglAKBs2TOl0jg2q2hr/
wW9WrJ8dxWJKT/uLYwj33eKRJuT8RglC03l2QDi4yQcY8U+/vmY/OwZdX9f2bMTGaAm+v4NG7pLZ
GNBdtHVFd8w8Mby8+/Uhvl94lyeeC8Uzb3MqHlfr3UMCEy7WpcVK78QxiWHwoYlXGa0Ne2D5MiUo
4XKZKcIuaEv+B/cJFTPnhtIBSfS7+xTmiL6skY5FWU4+M3BjPBRdZz78+gTfh34vZ2iZRM7zGTMt
33TePXiKAXnqLu8aDY1NehD5JqsuJ32ZVStjjUdoZ58TAAjQUoeNJL4s3elX/zen+uO6wm+wTV5F
EPhB8P5U0QgXTk2xjvAfBNHGDIfZWvmtxMtdkZqicai4c/Cbg/7k1lqmy9cUnbhjYvf9/unxbK+P
m5KFOTGsz30SfOICPdGA3YjJeg5Zf0AmN795yx1reWC+X9ooTVzbQtwiAuuH0oGBKiFskgeKRJd0
3EaEUhndOgbfPiA22Qb+ui6fq+ZDiXpa928RkYujSjZGDHjD3wCOQma5MiBIFPl1gYubCR32/I0K
TqBcsTKnjIMfZLq8d/0mLddEcsS4SoPMXA+0tPPibphvgtoEc642ZpVvGWrW/hYYqNscHRQEqLvW
+MrsqsUZY9HM25m4gAjTICOEvt4OYudadu4ZvS0+SzxKOyd8USiYq0SuNa3meCw3UK634Odp7gUI
2xIEZrJstw2j0wJ3CQ2n4qyJVj6VyfjRAAcaG59A+RSpJOk22w7BJzarK+LKDiQgHuLBfXZrJHA7
n1QbehTO2gICRF5s3h8n6zoYmNFGAirfRG/aRmlPo6e4FdNDFFyazB2tQ2IGYLeemDYySn8Uylt5
YJVIzhsfGDNkCTwj+45s67XjAwWBcUfybTtfe+Y180JgbVd5/WUxuwzjozRYLuWpN+Itg56Nn0Sb
JIwZLH6eO6TK3hcZ7GfnKjcZzto77LorYrzXvbufm88uQLC8f8mHOy/YhjoiurRdKTdB2NCu6+q5
J4JYEKaDb/S6Ja7LCobVnF8qjL9kvOMpsnEsCBYDYFmje8qdjQZqhbyWW3scmcizUSdnnIE++kgH
iJCxB/uYQ2UMsnPrr71ql0RXSdRdjcVeQ+bJ5SWpHSbkLofUgDp+BFpeRNfWfK3Ne91eiGpthgB/
ILmC6cUrpYZTQlBtry7s5jYGAq1w99eY84O1p24itY9D9o14mXvjBiL3rk6wbhuku+3m8MnGgWvm
96l+GT2IAh/B6ZA4XOq/4/kRTLgdbtByTONe9ycvv4uzrVvc2vlOYQNr4Dh2KT3A9tOIeEhmr1IC
re6JBCMXnkhjNbYoLHDOHmZoCH54QethkyKvyNRVI45+gXx+UZoT21MVpDTLBRQOQvUq16uSDkBK
tOU4fZzDv2t1n6X3JGIRklAdR2z00TWaXLdwQVGjGveYl7jGY1XVZELhiXTxg+QjeTNIcQmpYiq1
pCzyeO8a76TC26TlEqgI4jSNvUkALVwgpcMhNZnlCzImBhObodr03k0OoEaVweXIpJDGB+xcQQwB
d4kRRXRNcFdtAGMPV7bxakcj4RtY/eQBqjXuN6ZNxu7X34afrVU4cbwQpw91gv+uqBTeFMzYeCn4
XVMTi2RH+NETlYDqxVF5FeVytp5aHbqPvz7uT2ohfEMwgNAIsqcUbFm/Lf+ang7D5HGn6gmJbaL5
ZtBKz5onBbEq+k0d+NODISVcPu5fK6J3BxOyk0lDETH4HmmS9EvikOwqr89AcHre1a9PbfmovF/+
2dmggMWHhQBy+TXfVLb01xUqWmhbcXppBR/JVPjN6fx4z5hBc8OspUYPLPGuYAknG50cNuJV04Hr
mlMmx0zUd63fbhoITikaq998077uLb4/J48PWeD7nJFweFa+PyfQqpNJBACQojF6q7Lxc8RP3IKx
uQsN0nDQc0xBeQmIghiWxIKnVl1hZj3/+sL+eBtDwSbL9gLAREFoLtX+NxfWlCQzlGzKEVK9Zs6r
JYHFyk//wTEERZJYRAOUKt8fYxwKTRcYoqhfNOtgIoIpdGDsqd/cQmspub6/oJSznA0FgsdWQLyr
TPBqCa9nZ73qPNY6hfKI9dmCcu9QQB1xEqaw+BjtTpbT73MYt+RwEMOXkACa/a4K/bE04/jsxBZN
hcntfXdzaxq/fd5QTyg/Z7gyPDIym2G6eke7b97++Pq6Dn0OC62wyc18dw/RLUgmXdRGExkru6IA
7jknUwXjyWgOvz7Uj+9hiCuGLiv9BUp8792h4hRWNC86m79k8I4IHgjFNvmU/wdHsTgXFrHF2veu
trZUz5uI5AGxKdyBbNAV1oT+9OuD/OTJ5w3GL7mcCnzHd2+8Q2hbhs8dS19oMhq1NwZaiqJ4/fVR
fnLBfH/prFnUrkvF/P2zD404a/3lKE6PLwaSV0aO1R8fglPgcrmhE2IEfXcIhoWIPhuWfejdCKzx
VeP92P/hMUIeYq4W671LA8951/LRmT26euQR42NwaOKgX7kVxM8/PwjOJAs7PPJ28337wplUacEs
b1al0uM5qVLYNERJ/+mnhFOhDW6bDk8yK95yx75Z8VL0yww12b/M81vi3Mo/Xu34+8HSe7PBeTne
153MN3+/s5rZhjRI46ot8jNyQXJ5LCLt8q51flNo/PAI8+tN4XMMDsVG/t3CCr2iHC3grrhCWU37
JrrGHvSRyPrfvI8/Ow4NW/q2gqPRqf7+kjFxVujba+QKkaY6hoh7YBCVEkTfFb851A/vC6e0rGMe
lw7y6PsHza3J6nYLQassvjJnZrRQ2H79lP3sZGxOBXbS8r1//5WQQzapcGYJC1tro7JnZ3qhmfCb
g/xQToSWQ+cXdwQuDo8M7++vmESbOfpok1jB2FIOxLgx27IFq6X+YBjtb4724ylZkLt8i5aRyzrz
vjqSQsfE/fFII86/dkLrIL3slMBG/vWV+7FiYbfPd5WX82vJ8L69jC+87YyCSze2apoYSg6vwoV9
YEq2ayUN2tpd6LPoh/HVTSMjQUnkskIyE1tz+/DrX/PDFxa1Dixfun5IB13QQd9f4tGliMsw2q7c
2HqeJEHhTaygFpTOA8PH35z6+6ZHyFIROHQyaHxwV513HwtDxzasKr5IWBE25oTqK3CmK+V5x7Hs
zswUt6bf/Gah4s59/bvflDSsUtAdQovnFP2H7b3/SFnKCrvOWRLpVMC+k5k0rFWvUYaxbZKiMfbo
vn2IDmjC+u5S5DGRPaKYXBRIaL5NhH+66kgqdStL4C9tO2y5bI0JqoOUY6ryCcDS2GydKpM2vNPm
q6FdpCOZHSu3GYeBzy8TKOvAuARTRGrgTQIq2cbdQ4ORurrAJ6bm1ywZRL9tgom2IqRkLyD1tnRh
ej0BHYJCTkJMNBwcmsPxhwIqxrifoXw15PnazaIXysJ+b1WNgewlmwBTn0kW9NWNaIhffiJQpDL2
ddpF8jTk+bLXV6ZxFauQYJHBH30XAIYGGBMGbeasHO1iZ0cIaYFqtjPcyZEx7aYanlOC3iM72TR5
ER2hNyyJmGx73Eqew8zEHvyi3jJLny8V8/s7ObYD4I15wdUIxwgR6YCwyXtgNjhnwuy5DWd/CDYV
THs+VSnKwxQe7uLSTxYyjoyKdO12/IYNfMZOHWOD2m2NFAq4DrKQFGG5GQD3sXMTG/QwWdYSCpVt
fdtb2DxVR64U7qietMwF3rNgfFIPTzmYXzke0TzJe6SDl/6AdiInFKts9k2vxaaWiJz46ekunpJq
Fy+woKRRqGMXgBBi2XkD+HXYcAOT4/AVNGTF7h6HhTi3C4ZIGCZEomCBEzWJrXcYNsDJLegi7AvQ
qhB5QIELedlsVV66eY2IsYXn6SJXRf5CMJgdI02rK0Qt/cJJ6pClrvKFnVQuWM1x4SkR3J1d1wtj
aRiqdFcv3CUIH9UTeMZpby1UJjRz5H7MbXe0qGqBGwXyNKFB2ExdXd40ljIuFwQKHQ4cTtlCfmrd
SG2WBvDFaMLWLGt6Sb4OJ5K65+GyWfhRDrK0jbcwpZDU2V+6Sdj3aZWE97mb0VFYKFRFBs+5W8hU
mL+oPWPH2LF7RLAZjo1NMl/42i1Uq06ZDg8E03tpihxgEfQr/LzmRWnV485a2FgqUTUJf/CyQhy8
1w0vBwwyAJz5wtUKF8KW28PaGhfqllz4W7BqrJW9MLmihc5lL5yupIXYhWSSThUo4JMue6hW7Yil
aGF8GQvtqzLpifiEVl6j3Bz22VyqQxlmoDLiIjxnjeix4A0BuhtkSW4s5rXEsg0TdqGMgb05doGr
DzxU5oqAzXAPBSi8GBZCmR/JV6GdaK8WhhmrJFdOwjXDCEOWOW2ZS8Lk6H1nwrvjb1SnDJUCe1hh
3s2l6A7hQkyzWRle7dLxjzQpsl2aayRjC15N9byYcZsBBF/ga4XPR39egGxBkLQv5QJpc+1+upsW
cNsMQGdjLDC3jrp6S/ffuTSmCtz3An2zc+LqIgcQ3Nygu4FZF8CcBBM3DSXNP42zlyxo/NDuApQL
EU3xGqp5Py24OWOgQVsvCDqjBEZnjMQxIpzWu2RB1TULtA6+gPs3UTfx3pprdSoanW78QuVb5CQ4
lPhwrCwfd1FmqGSP01cfi04HR0w2BisdtLzcyZx9bVmgyQuUry6OIfb4Qq+zSZMNH2fqrpNiOiQL
h08uRL58YfMxFy8vXDa1ZxfVyzZth+YtdFlAVmZZptnOsVV4Y5V58QKWMwEtH2TWSS1QQPiqDNqH
BRVYoHe/kgs+kFskL9wFKdiUgfHa2UQ9ZI0m8AIBK66l3AOWEfXyo7+wCZuFUpiKxIs3bACKz2MT
J1/cWeG8rzsnvKo7PwN+lJXP1vL1WPzEtG/nLnmu3YBp2dg0WEEmXOLPGLOI8IhNRVwWMsH4wvAl
BF8sM9I/0CbxH0Apu8euqokl4zvOAmPFgXyoxjS7mpXzjIhz2GmQOKSK2zSdrVZ8RlBITh4PBmla
C6dyjFT8aC38Sols+XYekehMdGGejGnIPyY1LJ1VlUdevBJY+ndBG5Q428mE0lnfksyWIe/eOAKV
JkEggXhijJI+IhD+mOCNvycsATt8kyCsTS7mGhcqGMpgJUwZb3x/vKS6PQf00n0+mW3t3YvM1DxV
+Y4i8ZjrmsAXJHEY2jZT5F2W5IM4BCkv9PC5QFYOEPgQGATLAtHxmbKuxQIltXr5oCJ5RgtyigKs
TJaTthdDXjyntrOL/eAaIVABmi9AVNUQAEQimBPP0LewOR2TtrpQEAroTkPwhNl24RGlCwTXCraJ
zm6trL5TbqsqhEgkcDSyexnGI04ya4OkHZgrj1yMe99VR8+tn4speZ6NGXzl1ODFJK5SBAMJq8wq
KPd2bRsczGYnYvtC2Z+tCIhYyaDsQK4J+FDpXtAMIxkN/F8dJms5iPtRTxuzL6/iSB+In3ugSsBw
gMyrIr4uKm7VON3OjnsPxm4PFOTo00cx0nY3QMINi+k8adjp6Ib/xvNB7r2+HiIQQOCid5n32TEl
Addo4ShjsJXa00JQlQCuBteoGeAkW7OatzytSwNM8fHKMn5QBm52tJG6GsGCW2xfEA6UZJRXAaFQ
HRTspkIbTcQi0NXRQV0cEvtHsBVdbaitq7Tq/nbhPJOkZX+0reGL6qK7sI/pfVsHvJLXc8KyReW1
Kog26JYQDcTTGTQO9UEuIQymazx7FRm2U1N+TCFdT1Zx34Swbz1Eig1GC7KQeXv/5hXZdRnf7jQW
JGka6wgHMpMs/xkpCF/wvH3t6n6rKU8KbFhrwmzLrTbqsxsRQGuNpOKN4bbBWzAmi9g/eS1t0rKz
RTIGJrUHGEZbbx37jBWdZus7zBZS5iTTDJW0I7za7cP4EEmC3FC1oQfJzjrGFdNk05lHcjuLaFXh
5V7JnJus7ct+EEcR5Ld2wmAhBQW7itr8ogcdtZoEw1KnJf/FmYKXNkA/KNQFIbnNum0Hpi0JToQZ
gMMqgScbaPe+VOGd1eDDjMFyHENZGzdhmIWryJfnSXKSRAHWmqLRsckIacmNfdOSp9AkpCm3PhFK
sej5BtJaw+ZutPvPlayZpMXaX7ux8QHMxH3ZaODo+MgnVewSoUmArvR1mHkQpRy4sJA1Kcr9N9Gq
x3qOnlDEf54iqjdCQk728FlCOaQlk+xn8iUj6axsxWSHrxUgF1t/qaqPBtJzVuz7aoLeEOb7cnYv
HH1f+oCzrTpeI3xVy3Jy5v9wx6qc0qtqbjxTfxqK4GluJvJw8xzmfjryHKbmhyy3rtXoX8Ih/pLo
kj4EfuGTG7kPTdB8Hs06Xy3okzWb+os4CtZlklxAoduy8T+wYKOzRj0Nxi+ue2eXVPYTlNu/s3bi
63WF2xrOzIWY+w8Vhlu799+i1LhCznqS43jC4fI8NpgiZH6MbG4A2sMGiC9UvBs/JoPDKC9Tmnmw
tkhAZpmNFQ8gGS2p3Jjzo2fpFTvPvehJoDIupuS65ewsdlwZRSNzv3UTMSuC1yysdWz7a4dE8axu
+elXRVxdT6Tn1eqmRSNbz8UBp9QKJeWuk3gxE3XU9EXijiAFYGPKYslCcm6bxUO4RLyyyAHDId7L
oNlurquuhhPU80DKngGwuDVJoYKxsvW7Gx2/KGSbWf1oU41ICI6EJd21Kj/10Pp4YJ7MMTvNSxQ2
DN7c6wGSjfF5SF/cjHBDXqt23g3EBw2NcfDHEp53sK/d6pI0ictAvPUpqjSGpkUIn9oxALtXK+k/
ZXw7PTe9r+K3AEIjaN2HqfBeSJNEmV6Qi4vTNdLeQXUYWiRbhaDHw2W/Nq65yUYa3uSDmPFrxY5l
CPUmKUlq7B8UVLQJ2ndt+AfSg9dZnq+9ELaqw/OOJjY17RdaKauhuOCnJWiwyeIiyvmJQvuyqlBO
Jy9U4zuXYcnoiH1cq83cEWzbl9uuSrCSEsbnh0fyRFcjcU4BNaM9xCC4yZOg5CikPLYkVeKiX7Eu
P1IYAVKxNpI4mSE4Z1Oxs3Jv3YeEfZkcHJgDTG3yVuuNOSak971W1Btu/CW1CVeJo52l9SYI4r00
hpNtfnQrjK2LgFrIXeqIldN9NJwzHTVuv2K++DCJZKVYDBu5B/9zrNkXlVgxcJNsCONdd0yaOqvb
tx7ks3C6GuqnEuEBfr9mkyRnyjUC4p23duKzx2elKVsuJSkZZBFO9/ZwLvR9pcE1AGnUh3k4ZmO7
cUHAY59fsaNfZiL7jBKyjj8zScDcFa3dGbIp8gEUxpJU+9w7zVl9FYhq52F/CZP4EwLG81Q5XwQT
WfZDyJqtaj1AvY6H+NAX1oNbEpxhkr/CDGBRoKg3wboZk6ZrqoLygUYU5vld2TLBHu0ZP3uXUfvD
Wm50c1Ix5NIggPc6kcCQA7au36Scrrvx0nDFygV0YXvGFrf+2oZDnjpoLSa57/j2Cn1PDAGDpIDJ
qibHZmkXawFu3iKsmh2iQ1p8SZGp2/3EZpg1HSiat8eQsy47d00YzbFoXBK8gi3ZTit7bs4mMZtC
AwiRK2lYm4BBPyguygr/MPcvfdgxVw5xL92m/ZNLKmmaXyf5RFt/Qw28s3iLgq48dyHegqsYTU7X
qoTT9/GYeBunue7bkzIfbN5FIn0EOz0Zrqf4JUO9bVjPsj4a9O5SfaspL+KbsXus8qte2FvhL9Fb
n4nfXTUUVIG1xc3EsyS2GPBxvz+hviOLZuUy4bYXkl4J1pQtZoruYoQUZItyT3ztrovFdsZ1bXvN
ppxMinq4nWRw2VCGA/VZKBQeubGSBW8Ili72l3eC4DDhn01/x8AnnyvGMa+zfG5A3gH/2UQxdyTh
6makm+X2yiAouD2ye1s5VbDSzg5P5doqybO5KNpzM71AJ1039Gzm+AuBRQ0EpvQKmgsB7mvEOCuL
j+A8X1kJZPmGEK6tP35KzQuoQgSEeeOOgMWNqte+3msJyp/t3CUUlRWyE3YQuwzFAWZZ/umuDB66
4sGTGxi8Kw8jVI4NAz8OeHdBY8oB7Yr8QEG3kuFVAMSXFJ4TXcCVIdqjnVdYoOSmB/g3dZJYn3EL
hPpCOuxvJ3XKbIDbjvcmyRMkLGjbJnzrqT8b5jsVb7aNGODNQzUy51d26OzHANjCaO1xxCNyQSfR
KL5W5VmER945Qpr+H0fnsds4tkXRLyLAHKZiEJUlK1j2hCgn5pz59b3Ugwc0XldXuSTy3nN2XL3k
JZ2q2yBz71aEr19O/aBut2SUo0lIf0kBtruy+e1pwA5lDEjRVHfnoV2oq62UNwJH7FKhnmkYogj/
1zJ+qWGWkkRI7Ya40CMQ9tslS4AB6NDVjORMaOH2ldVvJeEhVhAVkcYX0D+TUz3C2AeAQ/qU6WWW
H82XLiCsXrmpFZ3S4UpigF/ka1YEu0ZM3FpPPEs3XMbMbdQS49x0Z4NJksYtFjOGAmr9kExucvFk
spNJt07Dn3egpWYlt6ZPQDHn0OeEK6NXBdooPgbpQNQe5UipR0LFe0s1To7zDVnHThuuQiK4KBod
2B382cZWp5DbmBwqIpxRe4oGPZXqSiLjghh6h8IWtfRz/UlWihEgICW4AhNPUX50wjtWG5IAWxcT
Mn2w+HMN4uHrSym+3jLui/BaRQ9NfIr6rgmIIQGnNI6zhBtJcPvqQqdwAooozVvmVd0YV9WwltTv
lCQTrUYsBObXTre8mm1VSTftYHmU9dEiSg9TTj0x7lNKDPplrVpvZWtRekgCaUjOedjvBvUbb4of
U56cYFRfz1l4sJaPsSpIsOCWo+Ag1vm8iAoHXSm040xPd3wnFi2Trmb5VDj56a8bMXDpJg7lq84D
qL1ScTyt+KIXhV5SU3qyMNKiQkUq1YDbV3k2xn084f4wndTON8Z7bB316DSrHcl7mTP13ss3CQqA
91ChtY/6hqV7oxiCuNWEPvp9VAMMu61erHlCR6L6g9EAFOPF50I16K17QaBZgQc3w24iawRgzm+Y
wgSb1EHLIculIGPVfJKTPToKzZrskYR1g4dQKk9/hXUn4u8iluyl4O+BQNp7k27rMV931anMS5pJ
rpRNbjN9OeciEfKlaE9EOasZGCkNW1EGoJpan/mYfJHIvhboks8ERHvzYRGfvbKRxh3iP7ttdAJD
PK1DgovtpnnUBpn5m7Zl4BTOo7oP69vYnqb8KWTrIis8U86+44gHFW/XbkIHKsnjamyZG8XCIdBm
DUL+OZOdFvem7qVotQqzuhkUW1iD4mNS2mN+/iNUFNHheGGw275SyBsEnVzzdsYyV9AXN8o1N+u+
qTCptQPd6oCesgmoMHcrXDrQgBM2t3TTiT+qKTpirG/EiiGomn8WRXwbiuGxmKha2mWtC3TGDzWn
bql8hUZkh2OHDQhfmiA1r6ZI1Ie93QecL0a7bEfyA2JM8StilkOhOvezK1HJ0n1M1BXq1iqWEa10
kDFqOG+y+qbE96BiXpqdbq5PyjTZBc1GLMsl+ZrEOrqlMDv95C/5+C8RGP4R6IZt4eLs36aAbHjB
300qVUbJs1I/oedEoOOxKXpKFnIm8hrZoBUTbJqLx0QQnTYoWD6GZ45rXVC0dS82TqT+DhVlFXQ6
5gdMt2s9V1bmvBck0r4p1Kk3YANOuoR4wPhbJFDzYksa7+tFptV5a8VbIfBKlsJ0VvY0jvhjBfwh
cqJIh6ojX3chXSbWxuuwcJNEi1t31ASl4lnSR8DG+i5Ixl6jyFgiq2c07nV4z5LMHllx5TZnQCGj
ndhFtac3joEskCM/7VytGM+WEv2ognUuq4kRMUftCWCI/UExSLaceVjles/EtGYsbZaAgu7qTeIq
lwWUplq0VuLKURt1Q7cXGXv0ZqZ/PS1JUfsUmSAmCGOte7OirSo8C5FIUuF7nIqNLP6gdbGzMbEF
EImmQtX4IPGVl5sxXw22Y6zv5Ze21JTW89hsJpq5BpMzc3yHQLctQ/bo33P0IsNfGlO7hIsymr1a
pa+57/x8oo+giTZ41W6Em77FBF5UiyeHP5xAtiHdWIdpsl7YqnQmb2pIBmGPQH6TZ43XD5eOS0K8
Fo2x4d0XzW+RYTDvnm3zKDW+O8yHzT1KWzCRfpWQZ5DX4S2gwD6jRp6WTzfVqCUBIiFCEcEnxVJG
vSuZbumqyWYGvkx1elR87OUEqa0mzINZpTu1otrd+CG3x0jeNqHEVSRsyg4BIK1OsCtq9T5HjyXU
mWjYRWBXXnzByx04Km7N1yzhyus7OjZf0YfmtmWDwbTnxIrCNv1WUgtWppkbaLyOA5/USFaXIpQ3
yXqbiJVI7p28Gcj6UMYLKZdOIgnrcGjcpvo0hO6QR9TRE4U7aMp7wEdNWk5RfJnGxYSkqhGDF+Vp
qiCgs0dbf7Ty4rQ6T/b0HJNt20h+NZmO3tT8NPMvubQetUKcIIb/unPNpAGcHV47F1MLni6us4Y4
Zko0xnGlkUSXi3RXEuC5AGDHc+tVoPzdTE2fpDqEEDtRuhxF8pNztq5AKL3E6FxWfVapnHOr3KUm
NFKjr8nHW6F/PwyLfuOWsLNIcBBQ78GdN5hf3TSll6EGbUG/jHsc0TSZk2bhsIdSSQ8rpV3iik22
7lamNvk5LzhhC/cFGexCRFg6qVuMUrAD4Z6O7A2N7xtEP48yza8xPTqQ6/b0igGZkRUCnKQWkRp5
5kYNWk/LdONscDHKryu5dQs9dVF3QZL+iIy7XC5U5LYBNR6URrTWR7K0jNCSb6U47XPrIlqfWhKf
iGM6hSNaBk3fvMTei4IhgRt+VnN2T9GlwJykLdVWkniTioHXB7NTh+Y1MTgbY0KGg2RtoBDOaFbX
xQzUN5xDcsUpbJSKGwCHgus0eQ66AcRhsC3Us8JbZ0mY+81M5+FOf+uSwgTCpcohPqTydF+Glgy7
gvTSGuGqtcqJWVd75Z+Q/BR68Wi05ZZlv00R0jc8vk+jzH2kHEM9smsl2YlReBrHdtNp1l84We/E
Ua8aoqlr1p4lOQ+0GIfpW4vjHpnPz6j3vx0pjqYuuUQ1rYu52hIY69RVTXt2Tf74oyhpyLZe6KjJ
0NYukEPGsm5S6iMyXKxqviNq51h29aOZG2Cnfap2dksrp1WUNtHp+GMEYfCXsNia4EpRCYQOkqao
0hrA/4Lv310YXFtxAPdV8PAK63SqSVV4Vvl50D9jy9pyYFNlRqPLTAOGPo6uOg1bzpOvNOZn5OAV
q/KXzLdTGqkgkxlkLU862EPCz2EyomRDQUa3ekgl3Ukn8matgSBpmRl5+iuFr2gBwTUT42Mp030n
kzjpZTqERP4zjwZcoOBEU3bvOExoaP3IAhATaco9MSQLzUrYA6hQkt8bXrkp/e20tGOnZ5GM2cU0
nQCMR4wg77XwzBPJ5lKKkNylsv435KMfe9FG7uJnYduuQLc9OJd1k3d+qWtOSeRWkn8P2W1SWZn0
2pMhuMZAp3W72kgqFXumfsD/e2rKzElq/aw0rSOUzXZpW8eY1LVCanI2dY+BEINCpNVoqVwJLJU7
aV9JtWM04GtVdJaBNMxc+AXKfGjpPaG9rr4nQnY0AhqAONJDaWTWbR11OVEWQs1rV77eYEcV/1UK
91kqU8QqNRj0GVgyeacBHxQUpBpz45RGgY428Tsr8blBnHEZvSEd9tRXbFMyWIiWpn10o0Z36C27
mGs+2pj5DB9ZGJ/i7OVWLk5y84wJCSfV7VFGnTcQpFYV4V6ICfVJrWszyJcwrX0ZaH5k6Q4GNqNZ
XbXC9yDDmNIgST3tVosJRMiibgsHs2qY0NS4fVOIiu5Y+huwF4mxqTA9nZtOQFKvtOlfxpDXcHqR
qR4DSFAWNG3T3qBaibh+MjU0yhB5ItRDn2lbUUopuFQwloQenbRtr60aE8xW00jrvIB8vaVBt4t6
Ss3Qxif8hvhS4hqpQgsTDK4nk2EkLeKHGJirWkdNMdUu4QRs+Ql11Ck/Qvfqc8576YLdfyv2/W+6
tF99MnylFhnt5GkYZOoQqzIROrpKlVRfDf38jSPkYk39kbw8zc4XUq9ocaGyMQU+gs951ZIEEbSc
5hEzNPMhpNmN9uf2VMxzcIrq8m6qtZdLeOuMgqs+r4nKmUe7lbvPHhcS9ybOFpI8Z3dKlRuBVj9C
NT2EKP3Vy+oBDPE7LRGzN/I/rx7Ja4KyBbolbob2Telr7EnNml6SXdTrvavUIyW5cHF+0aXaeoRu
m0l0J0ruWjU9OSpaU7G5l9kabdDeiqeTDv/v1KrwoyjpWW+yeL1gDCoqQonYXhwUG1R5qojYTGL8
1kWq3uWRw3cey9djXUtrazaAVXtASYVsSyS0dfk2hgrwh9VT9sMBUbfyX5X2IfO+AoM/jEejJS+w
CUnUHEj9tIdSIruUohzSSYHZRd6snlreVlN4VDTtI4zntZkG577IvHApt10j+pHM6VvIN4g9GCBl
LVOvSmWe4UjSdA711AkG9a1RgO8LrkJ1rP9K0biGofwIzfhZiZQ6t1bFaSsK26gpbi1D7ypXsj+y
he7KOL5jU0Fpks53RYzvOQ0KTkG2EPFOH0ZM2E4q9Tsyp+8oeNCY02Ql5CFhFuFJM9GzYFjY9pRD
omXYFKgNAMWNN71P94PQnuN53OsNueign2hpy3WSL+9xmQF4d9FNjgxnCNkiB8HDhfc2ZkCPQeXh
GvhHc8hZkDpXSayzOAEaTfTHKvU2SKcPmgb2VdmCwJBoACSpRMYGJdDDJG8w65qLJrGQVpKMels0
9kSKQDrK3oSBphlH2+SIAw+5Y0zex2r2Vqo4S3oROrbR/VGFbQCj4D5DUeFIfX41w/AyxBTUNrK5
K9vsKyJpR24LG5XHG80kf3Ahn2o9++XYO51SvQ/YYcJIAUtLtWupLFcKTuqVvmTBStDTvRBw4ihI
O3RFYv4K3q1RuigS9iszPZH5/Riy6DB24b98bNAqTfsG+JMAnw11CpWn9L0XyEABdU/Qhui2Cz1Y
sXSs5PAP3NVpummDemnTGjNb8EJaxYTptu0YKXIGnagXgALFYwq3a1XUI4bVJTWpVqi4X6V43TTm
5hVbngvTVkgpaolaB78psZhE4RewCFRW7AWh/4gz/V6bkA8yZh6gQlA0ljgMladZTlm94nU7DF40
l7uS6nBo3g0xItsI2MesMn/KyKi0JgQGC/heL6Zvr86nAto8HL6pW3mko0/RnTth0Iq5/WQoQ/L7
7UI/DA2zL03f4BcHQvvWeY5lnq4sXetuRVRupiG/JClIClNmiLmLEK5zVv/G2I4GLeCgNdP1VNKF
FRQXc85OnEy+HPfIgZRnAx0jlMaDNiqfNFpjeWrlwxL7mygKXlUFn6YQEmRjvI3yGXHqMVTmgzYk
uxGmb0zItWElQGdnL7NxqZXUjfR8UwjVtiQWEAUCpLFZbY15pua+tC1rX4T0fys05s6t0xE1FzAH
Fla8lola02PSjehwSXKV3m19H8Zf8gumE2paBiC4pRtxwsVMomqHMgTyIYoU15gZsHgZaTKzEwvO
zOLnASxR35aQPQlmr7TeRejhBswAEJrneca6om67IKCyjXCgQnZabtFer9Yi4gUx+CWEzZsylawz
YZ33TCI0OReGbqPMBzQakO+Ag6cgd6/dqOSWZN7nS/tTqvJfRj4QujVz2xgH0fgHk2hbRGcFS+qj
/wJZo99gqv6YHTeNdJfzwq/5Q1v9jTBt96WObnKa29J/afGoWjR7s/qhTPu556ut4RlQcaYl+YAJ
pOPICF0DRKKc4mrxZiycY3aLyXwjSwqMwCCGCmaNJBY0NqugpEkGPxIMEz0PyHCzpn+TiZMTJWEz
ZdPWmiM3HSabCDe2tgYhAcV4C3ovZW/mHyaIelvCAi/oUKR9mF2kJVuLrHVKSU9dA7yejeAkJTNa
1gGfcLkz5RbkafNYr5qRAxz72UwPbfetD3eUF16vX19QU282K03svVCz9lYu+ooo2ITJ7hrm/tLM
vZCqx6D/rqVdOmpEAPKrl28DnicUpR+ZYpFVsgAZwq7VAcxyh05NxzcqhV9SGr1J2kgjerKPl/qQ
LzT2TNz1TbAprNw1wwai9Y9a52SsLvrQfNMLuipHyt6WBCo3XBlAU2hKd+R88eam6BKtjVkpa2T5
zmRcyby2ye8mWN3wxBZH6zAS2ptv1ASNHW+xQY+MXv3ro3dqYjYx+IoULK5cIT58TS0zd2QLDD4w
opL8nSOLRAWwRya2DSMavQeO1Xn+5AhzuMH3dOLtRShqRHOh8kSkJozvg5FA9SWOJobe1BqPOpn+
FbpBmWLVbWflIc36H6fjVoRhaBPxMObUx8NYyflFGv909Cohq8yU7OrCfmkbrPZgpTDf81Vk0ipf
X2tZ+sUcuAQpuJl2CyCrxzeSkO2pOOSA4TovV1fNsx3Tw0uWjnSfhOIRNOIXxbReXOoi6c4oaYe+
BryU3ovlZWm07rLBh9ULoz/Jzd8oyHQi7uZkgpqKAFOjMeCwAFVLUtsoiBrKKEJpbplwMkzArGDc
j/RXk2XiIL9GyaGw5LdvS5v5y/JifKZdUfHlEpqYwYxT9LdKlBwL7+s27IHVGpp7XklhjF906d2J
M7cnY/xLVMvN9XprwoXwpHc8gnlpPfoS9X39waP+SBHjVXy1MST3WMdXvVUewTTzWoJu01e7KoJ1
yP2Sxdl6oH/RUu9t9lao9jjihedPB2HYVaEfd/sE7zWmusXyqYZhoVvwgtUzsR77CMdqJ/pAl223
4aIeS1s86aREWU+5vuvLMx8o/JZgp4iMVH41qBFzq2tng9xi0BLOrzizO7DQjpZJ5dxN34vg1pY7
yf+k+RARfQehAmUL+TufJW52I08h1/dsgT2KGsa5diSbYvIaTkWlGGztK5+fGehJ+yuae0JawAGk
c9rvlWFNAibvUpZtkvabYFOUjWjQyceCzprvlPKQPnFdtKtA6qWU7agfIt+6QNUBWxfr0XoMHxP5
OhKqXaL8NbcXr6byNRF52+B1OQrj4LfGJ0oHcaDasV3lFsWH8oKyM3uaxb3jwiTp0Y3Nk8ZCqZW+
PK3DcKfk617YAp6vMt0tk4plcK0OIjWC86lLb0xethotDg9wYEBxfwrNRY//yulSa+ua/mn9rqXH
l982X9WUQeHxbX8EhQjSdz1fG+KBsTBfvs2stifM3ua0okA4U/ZjAXBZ3TSkX/kFhUAi9LY0PsbK
ZrQrtJ84ZifaazXrhEDDQ5uu4/c6QNlJAtBLLlTvtODeaPTluBnR8YMn1x9sryIZCkFN5GTrWfHi
NuUjK9dG+UbWl4swrDAJ53damGBzlaNSEwQYzsYtgvsy/RmSO50rdiqjPmaaQ6ZagfYRhZVhHOYG
/veZabUtjq5cIms+ZfKjm9ZCc+/Tf4sBfGAelvFQEOqd/xNb1alnN4bhl6N3bSAchiWh4NZ8n+J1
Fps04oUbXTgPuVfSXIAG6wyMyl1jB7cQ677iZNa5nxIQe5/LE5pdiZms1oX+OanjGlngqiu3EShF
xi/qwIYECJ2E8EBLoVgKRXZ6kaYn4qCu3fTRlf4CXq1wPjRfxYh1hcS3dU/AS/CKi0fbddLLeyOv
uS7L0e1KOr6h+CO6mnzK1qkS85Nn9V6k10DjZP1mydnoUGeoSwLUd4ofCDUPwHm4temZJ8XAb2Ap
J0DnpPL4ubQk8DIWHY25jf4mkg2S8mA0AOjIvZudmL/L/HRpdEnLX4o+AAlU4axVR6LdkH/mXiRv
knHTtYQHkAkeb+fZrSkGrOkSVKmHdgLjB6lmbPgKDn7k9WDQ+7SMbzRZytR4a9O4U/jSLYb/tJ1X
kOvQocQ8IKUi7lUj7U7ks0p2EvfHd88lE26Vgqv3OJl3YSBtykFhFJ0EFGBZOjq8OBXVdKmr9O7U
+HTMkYF3aOeLAvqFqQrJ2vKYBDd4HWsjYEN+GKCoxW6tjfvO6p3hX7j8FJgHoj+oE8TQrhijrAF9
JMvhOS5nAlRzUN5J3b2eLNQCzvg696oH/YscXMyFqM/l0IlmxG1oRkJmfXGCdbhpzW6YPxXhfURJ
U6q/yrJBytFQgGS4BV7r2XRoc1614UHqNwrqCtSAER8HD0hqnqVwJ5XXvCceQT/G83dS7Bt5n08B
y8JBJLrQ+J5B2w1e6OiajZ4MOzOsIv1kWg/Kp6ku0YFJx7+U91/ZFv3V6teC6OvSm9bvc+RQDFoW
NvaIaKlx21FHMCNySxmVqF2YD7PxiEefWanUvWK4xv1+JJ9W+5e1H0blDeEpTT40xYsDFm5XM65E
2OGPavJ/M0+muuZfEeKop8ElSDfUYKPYz2j+S9VtEu2HgVdd9SfkCov0HMtDZ0HkBjZindnclMix
8ULwP1uUZ09AL1kPrSsT540+anlQz8cd8S3OHzRbzdpBs2BFT/P8M0ZfVGTY3J1khZTERhJui7wH
XTaVg+J+EMlTET/Bw3VaKkwSJ1YvBITzTzuZSe3g32Hpvw7xru59gtMImiVwoJxBq4aGVEFCuLMz
kNaw7HsVdwKU8ndCRwWxDssHzo6XaIeJeaB11wWyMkS31L+J2XYapIG9cMrDR149qwhcGbZmyJdj
Qkdj2616MEMOaCv8jOQvstuK7Kj9fxvtUnhS624pt0VFIOyCy6+EaLPQap3lb83yDCGlSHrbU3Tt
hMklYOWP8fLmw1fLahaSCr2Zk4Me+ma2JoLXG/rnzHM9BR+Z+TuKP7Hyj2xiL2dTa8P3rvowIGSs
y/SyrYDsovshgmkjt+spJIfsXZAJgJBFW9B9Hju0686k3FNknI3K3+LV8lneoh8I8vYtmcatORQe
V3I77PPyixHI0bR/S/pUIVYRF+XfCY5joJIVmG9DZ49c+kud43SynEA7TbrswSSivucOjrpblBqe
NCHTnD/C4UMbBndaJqfLAidBK98qWFnThZ7HfbfcCg6uGaSPAZAOjsSqUV/BDY4PKzQYIGQ3NBWq
WMK9wRLVFOgTaRiqjhVacHQrWemPbyTInqAtSuFE2q9AAbCk3HWiqQz1AGOhPA3xO+E5zHRAVOXT
hCsZKKvAHu520FTo8Q0kQITFyclNz/02xRNztpK7Gpz07ooyI0u2inTXW8fsdjWSFiihgeOSQxF+
X0S45IavENh0nzSaV1iks2CMUv4kvhoAHTvMdnJ7RemNQOFKMjN62/VC/nY9Tuqq0/748KLkpCLZ
V3W34yEdlQ/+3HjfC3CONHoGxyC/BNZdVC6dtpGk46ifm+o9H53Q9ML8qS6Hhm4k2Y0XZ6LyDpdC
uqBlYEGvyr0QwlRSjBZCt3M5+0TPVMa9qD4khs7QEiksoZwEvBH2WK4ciqcxrUFrI0SLjO3QHc2q
2STdnzD8m8ILTayIq5wM90UbUyCkulQNovZJR5MvdZUmsMSiM5NpE7uitY+1d5W6wbqPvJhRifh7
dGl/LWTwYF54nNBf1XyLzUZgksbXcCSa1CXfBKoS1+OqGO6icIH/sYrTS+QaAGu/CIdLgQGBts6D
Yqp+3q1F3DcSI9iviHgv++wNIrTh5ZYvafxnwXxHhKPr3c6s3nUgFNEtQqc2XYEFjIEQVy0QjJoh
WJ9SZxTWhXSbyw8LgD5uEF4npyBRnB4KWgr4DzjOI24NYmLiaxc95fes9VQdpiLlBpbJsHWS9Fa1
cPLd75Jfh/lfl20bpHHgPZFKyot1VKrzov3MCfExB1P/elmi2vM4f0Go29H8VGcKPF38QeHrnoBC
FeZHTLxCxMJpj1hZVWAl036JIFDQyZt+2oko9BNlhwrBmv4oOCH+m022dqHRCCU9xHFig1QjInPY
dUgNmmkvUP0a3J/gpUxCd48eM2yOAoLmWXTkZrZ75YGaLI58AYndBD5dplC0L46nqdgNIsqu/Vny
Av0eSh90GLN82z36mzGl0+ZraQVHMr4SzigZkhccuacPURlAmg5qdZZIgIp0pgUeiwXcxOnkn4kA
MS2XvST5HMFVanldczqJuBoVd0z8pL6ZPf3o1U6quDVHJhjCcjifxnccBLPqiss7sMAahJ5nD8qz
UC40X461r9ef+nIULHDeVSF8kPghT69/okc89elXjEVejAKwiKzq+l+anKT4SFz88upDGj7wJyBU
wmeUkJYNJsBCh22Mpl2QTbumMDZgiu+Kgyj/lOj0+2Tfg342HiKN1cxj0OpQX+mxDP4S5j7qcj1D
9YzqrKCLaqZ/HBs6/7HmjrRULmTz0CIBh/7eJX5f3uPQnXvktMrDLD5kllrkelF9M6Q/uTq31jGG
AuuIGi9rGmrwz9m1/B6Ad2BDgOHLGC4vemJnFv8EoVvw21THMf3FQ+2k6JOXYylxhlIItycG14G6
jMUew6C0qjgsM/pRMwNMBizJ8AvzITcr8EKdj54sY2X6zqM3w/hCT7CyggspuIuth16dHZvlN6yZ
BBpIVzsuPjMErVX3CCOub34Kln5rGZkfQ0fgCicP9NrSs95iePGGt4onoHFqBCC9ZtflFqPQKnll
+zp6+6e2XtZvJPnZLlwiFgrC9lgYznTUUHu+1JsSuVuLo4Vc9ZQa9dpu4mgMWBGALEKy6mfOxfFH
WjYL6RPzPkmPDRtOtopC0x7j3yTikf0ri+8KCYuxSJtU/TWXz+hbQx0hC5tM+Yys3NNeWfndGrOa
27we63fknqbwJlSOzLZkIqbMu2sy0KML3WWh7lpL5mGeTyQb67qnzaSEBmtaU0SkzvG45liRxD+o
k0w4BMK2FuxpuLKGUMfEQEI7WsOOSCpWi6Um8vuaWoMkdpNgph7oIrMdSNKvHh4Mfk0HDdorqHZP
pOETuu2bFFWH733wUAChC0N1dY57/ijOUTX1rOUzq+ikr37UaDdIRJ0FjshUEmdOPEB5RcMhqnyR
v1Ca7lLDtZaDot/6cWdVZzHcBZAZwUN7QznXjU9dAG+7Z20NdewVEUsXLO0/FUWUiTROnxRg12v9
0/U84Z/R8FMqNsFnRMEFh/DVpome+sE+0r/C2XwzABe1a3iVAVwPhYH4Kem/CVXKHRSNrQ0Po/pp
tJuSbPomtPV+W/FayuuCpqrlGHW+lYDwHiQogUBlDHl9xQp379UY/iXxvxJR3EAIGkVxBOanf3Jg
88pDIhvTY8w2WrMRI4519xVabXgjltvJhktuAfq0DZf4ouM3ofILIWDKYcrTMZcb9tWMJG3L6ds3
zcQPPn0u3E98eiIHdXoguKxFHZtCxupXVrwh+EsB1uUBWG0bBHSCYCLnebIiL60uCFNBdPV8t7wa
X96j8oNaO5A0Nb1GOSap4nPIoB+uoojOca1h05s4VxqnUb1APZsUxkkuUaBxdmnnNyixIe55rX5T
xHX0BgOa4WvigEyG2AsonsBHKx/Tdj93vxKeuIbbneR+Z+mBpegFl1bE9zhlDKBXP8qS3woIU6lf
oCeLbf5pRF+VlG716ssEYlVetgMoCLs0zgXLCyawVVXDqHNBIcVoPMHc1z14n5+T39h7FbJdHiVY
X1TtSf9PCFDTdJsk//1/aLtL5i3K0MUCXzs5qWktZy5JzZw3f+b8CrtLUUOzqycPVcHIdOxBBV+N
bFF0ZK+OIIulb8KPURUdMD4ruW+V51Y4DRzTwo4MA3CxvdwyU6D21TjucazvpmAba1tzdMYf2Vj1
1e8iF6usSx0TxfsIeM5qqaMATh8zrET0s8w/BqKAnmEyr/eygiB18hF5YF6GSOWV5alcEylusGEm
2k8IVi0mtMA/5vScttex8FsJOaQfKJfCQgVhXcJSWQmJxjXCgIXOdaApiBpgZ5hQmr7iRxA2YDVr
/hT9tw+f2nLVwoGfngDG14oHqiFEREW0oh1I4SHMbaqOJFxgdP0cpAfsUsrL129Dvi0ULGw+A1YB
FLuQCkXuqb8vvkKhBDgqMWwsaIFWcX5LdVe2bDXdQSSMGhQ/aUFPrT0sBmVrmzQ8VOYjozmD8VFw
uuijZlPOJwJJlZV4xvnFc2Ge4Sl7YvSy9RxMlFEfB+HPUI7xQwhw1GBzapDFQIUmKuIzKPOq5a45
JsiGp9HFfcZiZbZcdxQBNRAIPlxceWsBy7uEPkoJLue14VkXyH3MRKKwYgQzGx8i1UaQi52fX9DK
jyq/luLL1Ye7we2EDyIhk2EdkedY2EE589As5BlcCsQF3JN6dBBChNu/hBOE0y7Ejz0VE/eMK9Hs
A6NYXYPUxIGEPf+fqlyraT3DE2AKpCF8hV0J5RQqQXHchSXvBaqk1XxIzFsPWRJglWOuq++odxRa
aLLPEktUNSPo/BPp9c7YQPw2WysWqm6FDeHYs7Iecbl2w4XmAaaZQ59yBDpN8QZPJ0yaL1isIXDS
khdHG6IrVtG8j4zPRPkXqe/t8j0Jb9b4JVc+OC5xACtYTasnRlXFH8wsOzSfknyNugCAyYYGAPBD
eOu19Y7UUFwYttWfVFgyLd4W9SrA6KNRN2B23G3ylepmfLEbAAwKtGxD4//4ZrwiHCPr0CyvBexO
8VZclCuJ3GRkMiZ2zQqDzYqM/jzyguynlD2Mu4zaEtrxrXE1EP6ML6f2tzgc6u5YwgAG9a8iYxQE
IGUJF//j6Lx2W7eyMPxEBFg2261EUt1qllxuCLfD3jufPh8DzGAGQZJjS+Tea/0V9lhDJLwJxJPE
SsbWTPzycW3oJEH//VNKbjyPtFiWKMevXCLEFczKYegeMTGQqGDW6PoqEMKP5iupL1H2MibnfP4W
iBs0mK4Su8o+BFwxD3p1XaKrJ27jGE4IpUt/aNCoAH1oWAwvpbhRVctBt1X1fdm4/kSMJ2xuT5ni
pQ+/+yTgbut5o3s3RoZsBUgEhl892eLa6K2jhW4zRo9FbcJqgGgMLYqTotdWY1rP/onxUMnHMOXT
sj+qiZw1Cz09NS5nuXxvCvqWhhcU9LLFjbGLeOeKYdtY6tEcLkm8GRGNpAo+ff+Z8yPY6YsUnZbN
R+ysfgdmlqa3ScE8o5/Fb6zQS9Fc5R53u4x3iL5dc+WXvHFHKttX8i6bKwYrC0/TdVAu7HNlQnku
Ng+ePoMNSn3RfM9KXJMIUJuqL8l+VcctNq3c+CmYwrmTZ1fiSCwxdnTwAi24mkZaxpOWMRzMTlb9
UwcXYZrKBk6PJxBM48r8b4v7J87WpSBNbtwSW1pn/G5sCIETlWiCkzeGJhne1v//lnd5/zoNpk/h
uuAWaxb0v4Qma/RrpjutbB3C8SvDpd6XHWpwrhtUfg3K7kdPP5g2eHaqor5aJ7obCzQS/q/cf+v6
a2ZeDVSryN6Yl8DG6jdaVrTqAkXSI6eAHp2druboqvazETnU8m6yBKACrUXjF04ZnvAzbZOw+jGi
7Muvj3p6p9KJxrBVzfnHtPiBdkUXfxHFH1jILHFImYeaLWg3zUIEauXBP8IxGRtwQ1OvIZ/8+TKr
fJVkZoB7+HRL/RO/5nRWDM+gDSbDv8Cn8mf/6VO8NtJkE6M4nq4Mfxpgi3gl87BJeNo3Rg+Nfzbq
raINOKbdNld3Kv/tRi+IMfQh4S7qZGuXCS6i+hVNUhI5U6Q53Ihjqa/ihuuvpnvU5iyf1nH+1caH
ZRAJM+b1QVnl6n6IP+Oc9Aw0yZxjYj+JpwLmvSjd9vx4DWObLnYyKrhdjnyXJl7NOo7vbbvTtbWt
H+GH/P7bSi858aqkOGTxPbHOSvmEvEMoK4wlIZbDg0RgueErONjZhcJbtdgpvQd9VKaaa/UXAG7N
OvAR+xGZGrca0WuI8XVu96Z8keSXnlsf4Q/cjQVapyY/g4KZAqUYyvGgPA1B5Rpxvw6XFvuXBJBd
ac5Rd5poyu4BGrL4R17OpCPYUdsudyx9d8QY7wyLaQbBR45Fen7k+oeql4BuCXpOog6SNyVO4BF/
ICrRi30E885CD4edAuLwEGCAJRzB8uTh2XYn/ParJoeEeS8LBIScekLnq71K2oWAF8R70BTiYvRX
0moDpgRVvYv3Sn/Mw5fqr9TK7dlhiluYvi7ELBGqnJ8iIKXGDYvvSKG/VJdhl9+q8Rnmt8G/GSpz
CQvkrq3uEynUBCfb3aqj0A/xKw25pET0LMOQ1BLqYRRQw8UH0M7duYPIRFuQ7nzQV+uaKAdpOg3k
xdqPRgiv7M5t3QD+MvT/xhawi+Kl+V8qa6dWB/cC/kcNf4y10aHf2FXmch3jsPQFq7NVoIEkf5fx
sBLmWiUOWSGGYAsvjOUp5XPg7Egv5nCLFerUL5E4l8qxIxY4X8V5jbXdzTTkjPHaatex9oEqmjyd
qq+c/o9oiAzQl5GmQxkugHRKHn2lfFMxHtLX04THnNk6JLagbqKV8F8N3bXmdYMGsonebU6dabrq
+S/+dIJOZqRusKMo6tXyDO1fFSHC8mdGb5O18ZmROJ8bro3FufOSK9/kM+C7DLpjXZ3631mZiGGa
96Ik7GLx/T75K9uGFISG5AcD3USOWgK/N/53CyQ7+kCfwvOvc9/4j9A+yHxB3BahsWrjf+VyRPGW
1/FfVnzyocIL58FnCwyX0Be1aAkIGi+yo/o3FTCy3ERoRzV0nTJk84P0Mfz1sF1QDLiWQB72Jm+Y
AE27FjaHD8cVXijpiyeTMCpzgl/1lGprGzcJwLJWDxQPybx0DZ7VQt3i4UswP8Y6crkFCqUT8I9B
hD4kQKK1VmyrBE2jgxJ7krj9AJ4DAhK6vtpqA+vTwyx/tMZwIk5p8I0RKGL44m0j0UIT/+Acquxg
5UgdEGnwph4AruyY1sgPdCPsa2Ps5eB+xX4y9zZ0CL60REWpDbiaPgrNM+WbyS8SmygVz10HOE0G
UspN2LtwD+ozbNqDbX8q6aNOZAC22GuseD29hOG5ZN+WMtLRmTdCq3Nr+RzVpBWXfx2CAcXRzF1c
oIxHyYCqkE7qtTQ/Y+MZj5fZf7drL8/2QfNsY8bH4hq2gLDURQoZSeenDD2RV8ACbXtssRvG+rE2
92UZQSvd66TE3M7CIt9NuOP4qYWv+KgtGZL9hdosx5TP5Yx+6oY0wK5xvF583euWPUO9aP9PvEc5
eh05miyD/WN0RTlt4AQtAqsLtiJkt6y8b5H5VEHjJgWUiN95cM34TQ5ebCw3VfVXzwefTwCcwD+Q
LcA/ZVgcPDrxWcyfgHDFevL9bRTfQjxyWf9uws/4yF2Mp4VOEQkxVkouWHLH5eRTCq4qna8VranX
ZPJKaze8xNmJBYZ4kCHyZu6n4l+OlqpIqM4GiFgNmaPO14yMSNG5Mu4dFUpyD72V0pz9QHemGdvZ
2LTFTYwupapt6o4aVEED8IzMsui/MhQpQX6XKmhmoGjjDE0FVNlDcezz8W9CVTNeSVNQx53oXofu
U81RwXwRGOanWw3kOqgeg04mEo3VXBSuLpqdIS6j8SoTAiFTYZpgSrglGcPE6Oo0xer4Xdbi3War
s+t/RE2vSuuRli+JQDaz08bfzN8uxhR9Mhwl2k7jn43vLkMMyp+A10Z/oZCdhQORUbJX8UknwTfK
i4wxwkBgtGH8pYz2MA83LUXunm9jnD9as8vDb1SwkXlLlvVmQ1iBL15GBms+4Dj+V/ff6KuIHl9w
ziA7jYSLgBqFpleO7N/4S/GK9uk5t17l4erz2WaI+CkSll10rLA7MDxktA0e/hc/cm391ELNxWDK
9RoN3Fr9bFlNQ2wPfd6uJaJAwvQSofJXGqKE3i15rWbuRE7asEFt38U3Mzhg+4vKb8n80SGxEQxC
9QuO6ybahNG6itYi3qriPs0MjvQPB68iwu7rdR9lDKJ+GdEQtyhL5OVm61zcD0NwrQK2nt2k/WoJ
/iqUrADg6EdYELv03oSnvuMIIaPQv4NhCLNaWcUtQ51TYv3ysmiL03FsLn3rO3b+Mhkatv1/aKE2
zVCi4mrIjbO3NddlD9Q/Jzdrkag3n2LxSn1q1QLb0hqQAF/7gjuc8tlnSeyQIBE2YpWFrFlNDOAa
A0zCFJXx07SyfG//ovGY116Guqb/CJKPgZGjii6SCYs6knc/qfx+GCwIHFA+6psaQAo/m3sao0c+
mgYvKTsnl5/oPEk+duMnDcdbrgCGeZlDpd2wNJMwUvt/KigSxXXaizHzfG9rgzwKb/qO5q0aMuLP
n+SpSPD2w/gtjEdIjuXkf0oxVhHzLElHa3zS0IjPPupdSfdIq45wioj7XBzASCexpTU6136i4acn
rkRldk2HwyA+sninTO8+2SONOAWKEyOPXtaadTdgCUI5Zj0LhJTVeTFhZ/+ajyof1zUKMAgstbtr
qENKHkGWrjRyZ+MkjJdJo6/9PUshFrbouZEraA8wWj8/t7mDc4Mh1pEAk9GUz7yXFmZp6ZnDkprc
9rPlzjyvxlLECGdF/olkYiwAFXhL6ldhAsJ9zSnxD/4/LTvK+kEgTMAO3aMiDB94wrTxqWqHPGUW
5RGIqODmYqy3IjzpvBiJ4VnL1/mrFcdmweOaAy7KNLxp2MBUBpeRCSeBWJyC21jdy0RngP2ySKEq
NovsvmHn7vZITDD/ZgHFyXTRap/KYCI2doxvGVEzGSvtdI4xLxbpe5h/x/ZVL/biPWjXdv22lGOQ
LPl/ZzjjNCXVPKmtyufJYFmPdDRIq8C4yRQWNhU6rZQLms3YVw9DH+77HriYs7Yr1gqCxEVZv/gV
26BzOnk7aZ6UXPziWaC3nMRVxxMQo/hXczfLDxLuLFIbaLX+VtWtwhpH9UOC/DeXzuyNGSptCb9a
81MR7QgjmzMXIOKDajjb3a0ZDnXz0hoHuh3JXzI/WyoSZ3lTm7TFoOMiYmlonW7IPGvqCT88zPJR
6X8r6VbEbqQe+VhRYHfTBsfHqv6SFv6jRzsL8Ae02fEgWFjW9Mixqp/Md42BCSf4k0Z3EL+Ax6nv
6QQ4aAo7FxtOqPyUlb0ykNx0ABDiPVHXVQiu8Ei5IpCe0175ppxETiDYY9LQ0JRPU3rriVhIg5vV
XLCJAUTq/Ws9EvPzTEwTgJMFotuOKBuUgZQGXHCB7QT8m5EJLmcg8YF4UrQvs7nndGxI6alPTkSD
DTjHU3+vVf9wdBrytzU5ROPTzXlSO0+RbAfDHt/k79idIzLL+mdfIky1X0fGMkn9jNRyY6TXCaNd
iyo35EfR1GJN5xx02bAuF7kiPKYd4+Zx5GBTkK8nq4/W3y7ZUKRezu8TWGaDbrFjei2O+ehRs4CY
+qySKWNuRb0nr58T/GAmh1C8wBvh4fuukpJXDZpYt5xZubABGuJUdKchdMZsn5SORLEu3l/5gNdQ
FJ8NQGZiPUL9bnX/CHUozctY3JEnchhU2ZEruY55jennZny+dBX/DEwr6T49PS0KouBqm4fHive8
yTInVG8CbfkcD8tFVIbbqb3n7R29uqPmx6ratbSGrDmHSvFppY8gZKtZpcoWFwPakMy89eMVEN+a
ncS8ZeqJK2r4MFRUe29EUK2rOxQzlAYUZsQdVqxxldEHu17s5u0W0ZNQQCVvfXFXPrPk1nb9un2j
e2uQ+VQPc/WhWNyt3bjBXu8qNlJ2Z0ZlH0V3FEQFvy9QDvw4+l7rrrObhbxqDULtBDerirqcduBV
Tok31jse7A/jKNubvDp3yOaj4O53O19xcvNAw/qFyDKHslT+unmhbWc/tfhqVo0KMbzBql0JAKnZ
W3T507M2A6TWN7zMcsrY4yU1Cc0rWtujB33a977gFQQPmGHX4hc13pE75/d/5D40de90EbrBAIbv
JM1XvSNcLLvJ3XUcoV8PevpNPy3Uy1+hX5KSOxooqfYsBDQtsWO0j0OI9pck/PCn9xYJOwfSexT+
1QKRKUmLlVc2zmyPTlXaG4nRjxYYcbeWqxKLb+L2GYOLDLHDKIifvkBigxkWxjvrXwMSJ59hhCZW
CALKrqiPWI4lJLPow8ZybaC2qfW3pbG6R9lr23+U/s6wGJb/O8jvqjq5gYgdo/tgUZ5Kgb8QeQnp
UCFaDAEIlUacq/Fe0t3+YWTrCR93uMchBGhbpg6Xe0mCHYpfBTTf+q4Ld5i/gev1/ldBUTG6AH7s
T4myz41jxXg46o8hOUzSduQLUieSwRQYkEInwPM568k1yYHBaeExeapZpXY4994GGeCpZaA1SYG6
C+1UQlfVV2k+EWe0ZqnGWMIpSMW4QXQLeUpSRfGK2/MZLGJp4cbykl1HVCPmsIsM7FOYfxljFigC
yUaNwRUyfDfmeUxfhF5zztKnF2wzhjFD/ZpMMlCA31sUc9lJLVcmk9eEGhZpQrXhARfxiy7vAnZ/
PTFYyklPqFZgPo3xqTyi+AddtyS7sb6Wg3et/qjiPxGRHfrSwHgADarts6z2dk1P0KvKjYy5vz2I
8cKXTKKCsF+WpJMBvt5e0zhFdAcST9Dh+rfUthofCoIR3VPtLaGqvoRYcNsThUXmoXzw9ROKZ/JJ
nRY1FKc9+MIiuUD3z/lS8h6kI9KD/olFhcaye2LMntHbTj22D9X4xsjmzTpuJOtlCtaSuAl00KJo
V5PUOdOIlI2/N1cF7D9/HHh5lPmIqot3EzFDLnWXyirXhQytQ6O1NMKGyxuh3rP6PZbqnd4+8WbX
0Yef69xZqE3Na29+dBEOTjAprb9P4LFkmKKlVTYzcgElfumaf0E8uw2iOpXBAJXgGExbLRZoscNL
Je+BzVzJBjgM2dYbmssVbgFGcMazRP9Msl1XXOr6FGA9iCJuuzh/pFj/bcx3leJJ/iVF/6hlLqnL
AGBEUiyJsaoBrrTIm4FaxHNUw3W6aMQIlAt9ML5WXQlyVbp+V4VeBe8mJ9ccHWlPEhKWMG/2/00j
YcVfNmlwUIUwts2x7RMnbe5ZxTrGqWjp3hh4MZgtffCrAboRxwN5SYlDkywXO3K12IDHghjC+Df4
JYoZTDDB1uRA7OfTPPquZaBaAcGIW84wdhy8TWtSfFecxcTRGV92lWwm8RsZdHpxeYVER4nJqyeo
EmPG+QLi4uCszGH5xBShWsThj3UKCHUkQ8HAA0vZy1aNG0AzpLPFCRuZGyPvyse3IhfbOb6NEbwq
F0eC/geDAeJqrGOqvlYVbPnJIontXskGPSMz2wvNRoCZom9tvhWfvIO6SVbQFXG8y8JhN9les5jy
H8H011lXDFa4K69+zTkIc0s2mcivtvQh+V+ZdSRncT1Oj96/psqHqD5qQvPYDuaXPH8J409VvZbE
xge8cDW33jRCQUKuMI6QUEBk8EAG7QxmWKkZV+4bnul1rLzK6V20n3P8rtinBhptsp4yah0ozxiq
W6/8NRVeWELAqVXOx5B7K/AxCxlALvNsvWRjtQlBvaLmtPjvSxkVV/2XxNZ9WlSyYXwggPjHLpkZ
ySfM2apJS6Ac/izXKJivQ9qthmG5wYj1IJ4zac+hVR78GgXge4xYnrab8yyF6zDk38Bs0GfxNgUz
7PGJtRhWSFImYUz1DOwXpa4RLLJ8ocNTxtNv99wzKuXrxMrDK6x9sj1qg745wd5Sia2PALZHf2KY
P30NRda0ASe2diyGCuK2+tcSMmfyVBBTxkUtYAQj4qsqt+rqraxyqSJUHHuGmshHmrnV69MQiwoV
x12pf2ISjukId+r6rWqDTVTeLGmvt9th3Pt5eY4I1m75VmTIqUpjee0n1ydXOKo/i+VHXz6MpnMn
2+AuyOHCDRvF6rJWEdpCQrKt7ktV54toCYRt+3+ZFr80uvInoWYKCXBGoLLuwC4l61UzzlVqEkXD
BUNeiK61CE9HfNSdk6JGADU1bGx0Htde2OK+g/iICY1So1+cEatymZlC9Ok7oR9UmAMkqb64+ua7
1R9FzHE7bESTHqp3ldlmhkguML22pr4Okk+z/9+stU24OSOGME52JIR9ozklETtmQmI2k9sghYSC
N+uZYAB6AXgg7lnCBbHNQNMMC75wnkEUGf6gNY+NsuyGV2FcooGuUhAwGPZk2NhoaPpsnYmfovid
5QTn/0z+oFfDLDflN2rGFyl+D1GfSx8WIx3zWW15HRpf9J9RgLAIUnSn1Dxmh7IlDkjby60j6epJ
Dr5k+OoSlYq8BqS7lJp+pozgmUPVsYiIfN8FnJfI8WaFrOXkqIfE1QN6ymgCLWw7ZvFjlpPXjf+I
mEkwR9QI1IBj4PXNPyPUXiSx6eU9pcGHJDcxXA1M7hpf9pIMRmgAM5lVk1Y53hTjRytIDgCsinb4
X5r2mwYxUjtHqPo9oS0a0OE43GN1iWBdtRrgm+6kwTaAuAvx/ji8BO11Dn/M6cKArEpvsYWRCAjE
QhWT9o+yIulBfhRJTNAYsxY5ufRMBiAAfnbMhldbTTDmMZojRFGdgqep4UtQovfK4jqZFsEyQlmL
pFAvTr8RPwfdrS+voiK4j985XVvIAbDIrVoTKzxabQFjDh7paIpL3ehgvyMniHPN0WBEN4H/sCQC
A1VH5vyWrJ7c/2EVA26RoRJCVnBkJZQVkEIV7hJlF+oGkcfP0Ud8RkInrBV0zK/gWa/wIxRm4+lY
JD8tkz9pip0M5G9M7rbB9jnwad1Rv9b8v8rfCvkiT4es3o//MuL6rElaV8hFll0Wlk1pLuVXjvpD
F/axyNGgX+YZSQe8mo+k5oWlifp6BcNQD/A3RqAGLeWCv0KvCCLGOHAwVcHbwE/7U5Tw0ktmWcrE
Ong1oJbIRiLiHOIjMUOZurkKME+l8uyaVr9JFOapTThnZAyipmzcqYQ+wR6wpIj0+hb5W4Y0MJCL
nak+IqT7FJ87y78lA0wpWnxM8b0lITDYVO1p6vaSBZ60yx659NYF34vHgP9UCLo0t/b3GXlZDbEw
86sUeUg5A7gfjUfgik/HKm9mhHZyzAj1jADqwSyI1NIIuVKxckzIkQpJvmLuPPmoVehF4IZhDWLj
zYPqZU4WQpcs02aSPdRQXojlPsV7MNnW18QS0PbdrrVTXOpgTQpgbJjueKekCTEipq5LUHQbRJcp
j0Zwn6sDKO4kNolFgD8u0QUYj9ozpqVQ83LVpdyzwuSR7NLRNdJLmh7N4MgCERBvBo2OUTywtign
4JmG7iNILTSZYJijQ9OE2RKq+dqVG/Je9GRDWhO2kQkCptxOqqfSvak+JVzud7U6F+q6xNuT01Tp
xwmZPXeu0G5GFfHNn9M38YcM+xrI3gjRAgeM7wVlhl0yg2vfBS7Ssj0b3a7O7y2agPGvYdauKy6j
5m2iQJVtsYydVAeHK396EPaxnrkt2nXYFqcUIr/hwJbN/6NFJ+1jls9NA0+hblQaWtmmQegEZ8Uc
boSInKqeN+jVcTdoo4RC5qmyAiXx2xT3XlFfgxQWKdiVlcxwiTcvumeyvxl1JodzoGLZH7hKRlAd
vK7tTYZ2FuWHxAeo8oHRA9rAjGfAxY+y/zcTb9uQD47j3dFJORzdVr9XiPxb62nJNeP3JQmObXQy
mQNVyWbAPoba2W4vugm9Ih/s/DmaqTOxSRvlB31bm1nedT7mVpyQVUG0Yhp4S+jKmJ4y7Vpr/0Jo
CUl5liHi7GFvY3nUsy/RZWBwOQLukxJufOQhGpsYf0ejroKSdoYbHrC0ZVx6seRrmngF9u3orUi2
HQRLmyLk3U5xuQelU/xLgR4ixU4lmb82h8TEMlk397rzNGKFcYAQZI7ihlQx4hvpDvK6JqAdN7kX
lOIqlzE6hfMHooHIXhD1Vq9XgrDywPToqX/vpmugv1RM4WTIe3O+JYsFM5Om49BDqroo9Hx869mr
r7/NYBwdLx6YOl7qQCWSw5WM1kO92ZNEEIGC+znDMd4tVGaKiuSDHGv1H703XjxYuDc3SrmLQtj5
INjL0SUcfhJU/2pJz9MQbywdBkF6aznIFSytRrB4OZECLPnTMB9dfJZTBl8Pp9muj15m/2bVdzNB
okJ5MI+IUpwBzEhNRuHJOttCcX8HYsGRyExH4vEXqU4673z/zRhOfY50CEGQvjRaoVSPxU16t23D
sYOP2AD24F0RNFKD3NtsxNg21xWEXw5LEW4zc2+Sulso6iGQILB1Fgve7fhqKa8JkQ2k6HitNHsT
ctC0IbSrVsCQCZhEgGcCzCpavaniGort12IRwqW/MhEt8F0nLR5UPnAqX1rMDNxJaG5dgnYMNKrG
hyC+Jxp3vrGv/LdxPIhK+oM/v+dNDhVt4LPnEimstSwXTsBR0FjJ1rB8zhfSvwpk8BK/tIpfW96F
ya8SfXRQaKM57bphn9cDS2jvmZm86VV4CWb5CN/FADBYloVXZCRyd1nzGUsR5ifbSaNLaVukDeom
0nQQKsXot5Zq75ant/xswAZGJUerXIKOzQ/ZYvGWKZcmDnGGG1aTrw5hTYmFJ0MFI3LmDaQYqY/i
rbT/rP4Ujx0sISY2JYTCsV3EnV8RMJyvhMdWQ1cWAPD5JP/W/WluJ5QlBPKDiHcYKwLdWAuCaXyb
m0obm8Ng/L+t7rqSXSzwDcdkH+y61pPyGnE9PppmbDYV+hNDxafOzdvD8zJ2JaJ5z8lMwh8w7qyO
iAdFEEuAo2Pkx5iNVSrqTTk/DXBexuXgdUYWY2sD8bfkXDMiIm+MwfE1FRccT1qqNXsEMI7ZGPRN
k4dEsl3VmuilF2zkEc3EdIemG+j+WsX/rfZOLd/1MXTt2GKVf448/iroYN99JTJHm/FHAgNhHdEp
Tzr8+7A1WT78wwQHnNb499DPnHI0qHJKsZ+YkxcY2qeOo5U2+dK6SwWYLPXMWE0zDo8Exb0fkI2J
06cdwR+JN9YQ/EcWr7a5Yx1jOod2xbji8zFjhlubLUdRU79LaNJqrOGdvze7b+6tAPFLgYEhzWPH
NuVnBP9FKBquCtOdfURe0t1v4GJEec1nbZ0p1RvO2mxqfyqDZP+xIM2gwJ6UrQdEkUnkO1L7NckE
bQjtGPB25taiHg52KQdNoWdshpgeeGSriv6ZFnweriLmOu95aIoaj3iwa8HQh/Yr6y6JyM/dLK1j
Lj8T07eNzEqvp5fceC4hC7J9TNERDLOPabdbWylCtzYh68mmXEIg9Qjs8MWA3TCrH/7Ga1doO3n+
7AsMneBTdea1dI7ZxfTAaACtky9Jxi6FuOh4gSxxIie1fbCyg0x8mVHZmy6NzlUP1pbRTl5P6qon
sNb8CqFHA7yYGQBWrK01Imvp8KFRqvASTOl2vzXyY4+iYsx2Wtw5Fq+yPG8DdNtTcZKQjtiAdyox
zvnwU7K5T2hslB6nN+HgXOb87sLt1DPZe95cY/ClhcEk7blOib4u7i057/7y8Y78EQnKdJ1WNX/q
kI+/lAjSc2laUfu0j+XMEQyZuZrt0xl0Ba0o+qmie/Ax7BpQwyVK3UZdoCnBRsqOCWyvJJNjXlYz
lpglkbOjQVs5VnV4pomLeRABMCmdBt3pygD6q1PN2teXlC1aXey8anrLzHFbYhARiBoLiFu1vRlc
j7bCstuz3VchPaWDtA66f9mUTqu6689RmLgzGXK2bLPCbcgscuwmc9gsNpLGlMQm6sMXMVv1HfRY
yCSpP3yshX7DKRpZvaNU2pH9/zUJQestkh1OHcnUDFGOjfgh76jYYU2VsBRkWk4uC8m1ZLpRloZb
zXIkjcx2DFeELnXkW2uatJPYfDsOkKc2bDrV/h5YUn2e5Vgo/2a4Me4O2FaxtlTdgTPHfLOWsXAX
GuuBlrzHevkMWTIViN02U8Eseq/FioPyctX3fyb5fXPF4BxWpEWA6wfGWaFge0T2nSLUIcHZW5zZ
4HieFgxwn8wPyqbN9l1huHr8agLrSw0T4fSrRyTzaj9The7jS7eIo+lIvNbik42qWTLTx2iMH5N0
Qtg3qmgfrdQ1ChIk+00ul08aRZC1DwNORhH8FFNCw4696GOdvCxfDfO1LXSScRqCsYuAJAwyftqr
XT9M62RqBfKtT7vOVuWI5zAgp7u1rmU7XHXE3j5XdsM9rKG1654NGivKUBKyrrPHYJqHKLC3mdYg
C+BUy6ZzKNm/UxWRnIc0eWyOck1VYHPvbMya9C8hhPWrlazqyCXVxUp1L3oan0x9H7Xmdoh9mHSU
DRXRcbQ8YN5Fmd/i1ItYe8QvWa3rImZ1XUQNXI/kUIulyzF7V7X3BHRKTb47E6g91v/6nBFrVAi2
gewMMPVFzTaZwlXYhmuymtgfzgrPfdcRvoC7owi+ZsS8ftBNMDQ1/nKikcLypuZYbiTdQTGCnz/P
f8DKx8pG6/tb29YP9WRIuChsUQZHQCZCFcDX2m4BuDZhYRsaFNU40IyO9iaagMya73orofbVeHk0
YIpiyG8prTmqz7imrKd+eJYclVXPGXyGxpSh30LtTqR8ZR9Lncmlfti4g2K2l/CgdQhjKAMoBPjz
R4w9XAt86kfYg2G/oy6ADjvZ5sJqL/qiAdXz31R914JI1eCSJYiBB6zAnNdLLUYxEVPdEQ9CEZAC
UjeaHjn3rPsxmy8hGlVkuYOq3SXyMWYEVGR0Oz1sbYZfzeBe9jMiPf1oO8Nmhwv5y4PR8J3VRPrJ
kfzwMQV0qkyq+oCwV2zjnGjsyjzOUbwnr9AZkHRJkw6vbRXnrKH4w+eojNHUCxx7gU3EGVeJHfSe
skhsEeXAs2t/jdatcIxWdu3OhfXR07oGnGVumPzWA3HiSAZ6Y94UBjnTaFRt/TrSQlgD/M4mqiAe
RhWj7BjeGth1/kGey297VHZRSw44zzWILIb5vUUCUd0ScC6/C/bCRnUG1N569R72Odk595oekgar
YYkRqWp7ci/NVZl/zzquVuBduslwu0luWDaegXfBzEjXt/YxDkQFemjMKq/GEy1n9W7SY1bWyJUg
tkv1kE5XP2gPjVCgVuSThj2DqrB1pp/8NNtGOXy+Mn5qfbvPLI0QjM7xsbFm+Mf0WymrUIHoUgFo
6Eb8J8EqJrLEzUMaeta71nBoeM8qHZEXciQVR8wA7BglYjsE+a7u0c9r0yZDMklnjJsw7xlIGlUr
2pQ0kvl19Tn15ltqTIi0fgoQSIXgWtOniK/9yArtFOvQzxxWqd3e4l44Gqx3RwmiDcZNoNsqAqCo
ZLIQhuJlUcUnBOwVAA7E1d1I/KAE59XSWZJb2MRWcbhM14OlHVSr86b6UBeXUe2WzpHfWFW2I/Ns
Ld/GuLsozDz5bDLUtZvaNnYVCd4irR5tOLBXvOHdI3o1dU2mlqKqXEX0u4nhxG59ktOei9RMYiqk
eHWlMt312NaSMtgNxnQQsrWhNnFTLVsPmXWM8zTE0B9g8XbAkUfBISZiPU/kd7YtVCmyFyMslIfo
NQqeQaacdRsZMJheO9GwdE3RAlTMh9l082VqcvBQ4XPd2RJxZ5xdEwdajOsv/4+j81iSFNmC6Bdh
FmjYVmpdKUpusFKNlgEE8PVzmN2MzXvV1ZkQcYX78cB4NbDZsp+Iu3qXsC8zLLyiwbQu0nId/M8L
tVcUvbzo/cYid00F5bM/lZeEwZbVrDxesUr76vJny0mARrOl8oyzigGD4AwcxbmWjAOb/N+QTuuK
ZqnVg4MfxRsvKy6qKfY1cAZCRTlOkdiBOSqadxSndAPtjQ8/QSNlIZrru+lmlcfeogTxYnbXFFUa
FDJPUisW/rkNg1Pgppc5qjQb6Ns0WJSYXdn2JGmzGUilToJpkxnJ2kK06qdibejuPozBqNEGCwYC
OjcJJnhXGCdgs6V8WBQS/ksSYx8NHCRE5DhUND0Nv+YvyxzPiBcKH75EtsUKcTHU5UXh1AwB8hQB
aQ1sDQOL1QBFsct2Y+ewPKiqAa0g/n3adeEK4krKTSH3HnrWDJNVBTPLxu0O5APK8SaAS+O48FiK
t4gGNW5SrnpGRdxPRZUePFKp3CY8UUiiqAvOMWYXqy9WUcy+Sgu3+uhuZVutKupyQPvIdeWtDbSX
Bvdty1ZgwAA9MSoZc87ioFux6Fc9sxCS9YxcXwXwU0SheIfZyq5M/guRYAvXzLaRxVyFkOyKrCPH
gdTEL+VYWMlenZb8BqSffAapzjuC765CR+5hRrV+gvqzbz+C5E1n4lCEYumDYiiAS/nllspoEwfT
m++QbRXNcYL5MsTqbZvfDaCwiG2+Eo+8WKYCnR98wt4iLXaiOAyc58nWGBEQS2MD/0HBMWtF3JEh
VwGOywRE7Kt1x+A16MOPVqL5zdE15g2vAlJn2BAB8I8GYQVyg601IWTPKMXw61hJdrAd/9e0vtOS
qjrU7qRxnpQ+bJQ5YE7XVyOl/xBpD80nlKJtT23wrxt/83jZcjkm4Vwf6QfXJ9M0+pT2SzL5q1D8
KeePhNyboL+Y5/Wy/mc6ahEikxgywTzW3NcefU7WrEDwLU2cJoI5Qc5f1TCvBlzyIWdzTDuZckRg
49XY4UJ1A7LXoYuT0IfZ92H9sWqgmkiTmmlLM/RwIh9DGNZdpsTSz+jkg2UqgVZ4anp3kTv1mEY7
PT6NOGGqaNhEGoPN2trrZrursuhgs1cdmhdLnruBzY9gDBgEFo5s1qjYHRxIQ3iszjjwtrrQkG74
V1iBMLYxV1KKo2jY5lZ/DNkdeymehRjjrOFhJirIRwl2LloPXSAZ7Qr+T5lcNVnzNY3DzmWy4vX1
xpnQpLkd1wWf9kiuAiAEYOjHsa9fXS/bJ950DQ1maG68s7CBlxCYe8G8cooPPbppMU5LwwHJ4KQb
OMybYXgLvfFB0ceEVKxSH1qtiRTCKuFAxHaBfiHDge7tfVgzAvN7iAWzC8jOKBswiwODoBBVKstZ
BMlGqgO9l7fROXf0zFnP6xMU/yTU9KcyMa8hS76O4BLJpDOb6k1RiecUiUPnG4sh/YnDF7bkG1fD
LgHZUdYN6t959wBrpnegyZmHhv+1JrGOghNjzXloWblYnBEKka8aoKxEOpLy9Cyr+MFLfx6n6M2z
U+4JwykWg/6qM5U36leGTVu3BLyKIKpiR5Uj1tLq35LAH4/+DXDv31ht4G+vI0R+UftBJ0j1Gj5R
6GMsQmZ6URGltumgiClAGeGpxWWUQbtP3EOp/9ThruFu5Jk72KP30PNw2wCHzgc+gTnKkC4hmKZD
7w+/bcrAHntbSjZLRCalHnJKgu8dqVs8+7Ot4k3JZngscbYOLJb0pzkOR7rcRuj5oqT+LQayOx2a
rkxm6xHfgWBI3UfUIxw/HjA53fmnGB9pY3gK4CI0kA5Im70LfaZ40lIDjbOtO7JcPKXpwgAz33Z0
p2gJbPTBifi1EXyFQmC1rLF2wF+1zOdBNJt5ClsYTrcxKdFwY4GtC2FfPIb2TeCtjeEBBeNer6l3
BZd9BbuFzeYx4k2ta/uVZJAXRJzXoMWb4+TzoR1D0yMYvOye3QQWHou/1ly6FKoaoT2syJ50wdzK
YGRQMNwMInMjNP00cB7HI5hI5f4j5ZlDmR9mY4GwWDsDy/gImQkMCPtIqrfQifejth7y8lb7zJei
cZewfvUx8eZJsQ8tNnNtw645X7REgxEwjEKr3uU6yXx4TEdFbx25P0ahXhuOm1wzKLiI981M9zWr
EThSX5dpOLNeWIDVBzO8FXBOirB/ziZr5cnoPQTq6JXZgVj5W8/GQIzZTmt42ub8hxq9jJm+8GPu
0v2qp+EUNS4DoWoBYH9VKl7VVixKeHzGMK4U239jNgi53psV0bgO1b4AFFFnyFNM/6/N7BjNagds
x70RQRjjadOD/LXhuCGKAEF5PB2tFKwfn2EZCoK/ilWl/FOHV0xM/SOi8J5GfFMp+J8KSF655pXZ
uUOIb6GdNmleUbAz/dYdsRbma2tRwekh/oOMB8KR6OWMRrwlzRWjmZ86u0qV6NUpCTM9u5Di8Gyp
7yp7Vf10qC3Ox9o++qbg7vmew1xsoHyVtdQHLH9gnUXrH6Zh3LlVDUzO11eqZawUYdkPe5+sAHSK
ooVKlJ9bKAt+5mN7oGyu67tRIGgp4o0gYk+mSCM85qdtdzBdhyskJMmko1CjabBRrDpJ8mhGZ+sI
BL8OACISvKP8VQRIUeYUEaIQOte/l+CSajXiIZgXfQ0WRCZSKLhC016nxklNzmvYtFtpmuc+9jYm
O0e7iBa6qPa1O6ytpj3kbYkMCIkZI8t/dZAfVM1zOF+CSuIdztYWoVbmyELEddaqal5V+hXm31ML
3KQu1wC+OYbYMhX92pzCfS7ULk6n56CqVj66Z7ZATL7ThTVh+8LZbE5HkxlY0LkrLmb0TTlsI2Iu
9c/WX/soCDzopLVwz4ZkT5KKbYdcJc9OccBlEvbk9/7yUGDoIT0PivEw0UJBZ8wylzvYPocJmEpI
7n1o75QPS5ElTAkxpNZdtDmMDcfU4IxVN4+dvyKbJYrjjUHWEmYJy527htnl6uxJvwIAzkqEBWBE
mq0oFe4y/wSSpu3La4B4kLv2PspuqQrsBHbIboTStwEYNGnfOV2pgQzTCutjFnmbJHF+QoVmQ8it
bk0ciCsvuc89SCLkO/0Wa4SMZVuHkuSzQhk3IPaehNpXcYPE+C9sUeS7eDVnKUKL9kWv+ksusKfo
4mK63sZuKpxcw36wQe6nEUkQbL81Vz81frALTHdl9/Km6Q7GOcgdTFTdMcSQdna0s5i8TaeDtfso
9H6VVRymKBUzJoa9jqW23IYSJSwlt10337n6bJBIF/6XzWi7K6eHP7HedssN4XGkOGfZZ8qNHMUj
ppwhOkSKAW3SfjtOdK9Yvy8zp8PiE7CAt3Q125BSDNDCfnX7i1cVp9BPF0N+d2dLPaZELz6KOtvn
OIR7NkBAEJiw8a4pxfno3GfSSQHnL022Zf2eTcnBba8WBJk4HU+YPTY1ngbfGS5ZMmHpxAmAaNy0
FKZvuUgGyr8ZLKC8jwrJgNmpxzjmB1cZd4OYLRFWr1bEjGxwVi16oKdRwBME6uoo1JAUloGdz47/
6RZFEzCN/Ka7NVrG6k+rA5Z9ijlR8qPLkvJP8dB1nQ02JxneUdmRhhQyF5Kxx7DDagJiqIJNEhOk
RJqlC7yirNKNQIsy1ed6LK6mTsYV6pMiyZ99Aw6Be0rDGHyVzIm/SzWKEetYxb9h4dLNIuqL2NLU
drZmgrcfcEj2JSCXWn+LcqaYo5zVxkAwIN5aaU4IBlL+4bezmKZDq1uJoNuL0WH6U23SMcQQDwi8
NU61xC/kl8tAhQY6Gqq0yT9FRX+zkAAnHG2aaM+h51yrND67Ylwbqb1VRcf92eGwcImvudjlyxQ8
ayPlzOBeWk/H+o+LIK+uSWkexkjuPNxbExpjaWjPmudilWQwTNSl2XeXFOJ0E8Hk9yd/N4bIGk3A
1vPMmeyFVMOCSTelNd0phKwcz7RAIHkQo7mo80M6iEXTv/tZuwltrkjoccptFi2piDHHEH8eSyZE
3FF2mI3odSUg+xob6vMZ8a1zdIWbtMt3tmafNS5rFYY89c5GAyMV5wAlyQiyBzrDWa/OJZ+Y6HkF
g0m0EuTD8/DaC5nPWnK0c2bCeLHFzM4Broe7WvyOhEYY7NWyROx8KCgpwGL4M6R3m7vOGLe1xo/M
DUwW6M9s+BeBC7B3jEB/KbC4ZXSdxuYfIrytjO2XqI4l0wV6MUy56FMVCkeovZ1RvnpzrHeCWLND
RpXMfTDupdZXFyo/tBaYy2yfs4uP9SujT5Oz20Vjr5Hp1qehtcc+CB5aKf84Si5jY5/HpPxnuaiC
CrSZgl7RmSBIpexNS8db9Z5vMOgxGFZ29I05NwQoVdC27sS97cUmL3T3Xc4CbJljfzQCh9D5CsCu
h3MxqqMXBsnLsAzxZgELfuJOe+oqjEPxZ6+/N+O9rqZNH6Ts6QhKVeVujm6ip3wyzWjtuuNfGzac
epSqdVMT6QkVXS+ojrlPekjokMjRwEh6wCkmbCbJd3qVPRr3zTB5YhqKB9NyASrDRwqgMrlIRAZJ
Qq2ic9U8tuFx491SDVCekex7zqoRtoOrwoOVmeecwB0wTRZqdn7zGBBfH9YfY2W8Wj5x2LT7Wu7u
stYCQQK7MtDtTe5pWwaYC2rsrQ2VKvHERqMQZry3VoZ6JIUxr/dwMGDo4sTVMrmPk5EFhsOwqVi2
IfvMrL1LFnzriDe/UGo9cpSGSA9GaZ0lQPzWLb+6Vu11h1Y7t5dTVp1yuHkmy99C+xeUj5QoPMaz
+LQx6RgFMb8TAh9ij2i+GBji5rdQe2ot2EbcnEWCo7NKHh05PnZZEtZa7NNIbb36W1Hnd3Ja9P3d
obahW8FZjvCtTW8V/i08qYBoXr1yeC8ntECKyHP7Ttf7UeLpi3VjY2JN1rKKaY+Ee4y7J4QryX2t
zUAFOqw+PoYtUrJkFn4sFaDOwCIPzGmPMqxuaaLuTqHftALq8GQCJQH3KJzHkKkvO+y21bj1sEfW
jbasOmpAm/QNLfiopLOY2M16DByEwuzJmCoZdWQJI990qzNtyH5jzSMWafYJiPiXIPJbP+I/73Tv
RVX9p4Rb9hTJGZCuH2Bx0iqFcI2mwrwhnL25CZJ4bcDRZ1Oi6OjVKtMBX+Xh3hKfNQ7pjA8wxw9b
6gPMtwkPTl09Syfd66QbGW7wAwH+yCIe7m948zGHdBbfZqGutek+1yZxK2QaGYiqUYhcuRgGJllM
tDSUr3F+ye3ypjPXS0apMSkPNlZTHuyCtM+K9rBEGo3MxNb8z8ZEWy3EQ2v1k2fiYFNhS8BRvDHR
xEymdbYKbxNGyUb6SImQ69iKSisxHkD8IRnBJmNicx4Ek83C4XDoInYfIqaGgHljyOae1NZaF95L
WdPYtOmwbrqQGtFCVUbWSm5/+igC8Hb9xZQnxI9cnS5yMNGOuJ9hrueJblMrIGEJNcLeAwDV4Zw7
1MViTt6GNkJtRPtXti+6DJ8tv78rmlAGmqAXDcBwQ4mMHXIan/1GAmlqGdzRC19yhCAijZhiyqPP
V11p+fQ0+ATieWFJd5ht9LZdOdS0MtGuTC2ICOxhC2MFHNVbKemZMYb3NPix0QNZouxLbQ7FNono
WdQbveYfHSo+IRRmdcVwrIaYj0KeySMzetd6rVlXZPgus0H+Gj27T4MclXpaDBlK8nA4Guw6NfjF
fDg0y/lujIa1U/grYdl4DN1V5HsEUwOrgDKr064gkl5OEAC0zlg6eH9cKK8WUhWHcVcXu3fVZ/0y
9+ZYMLQqlf9emuACKTscKdk/NV/csM4ij7xdp9f0FzjF48FP8K/PSGra4hmkLUNx7zM0u5VzxolH
+G2An6wEjPFPdjCyiveirSjZzGNjjQdZOYdKTucqz655n26CHO6Y0Vi72HxEsIDMFiGsw+ACCbrF
NnYxNgYCBddwtkxGnmVkLsp5zuhXJxbef1kFBtcFu1XGJMPlU3dCyYnGPk/OdQRCvSAAINM89lQI
X0vOztUkrbvLORsFJbLKCs8olmQMd3kCoapEDZ24zUFr2mtfyjNBd+uKUgJolPleZcglqqRjQ6+l
i7Lx8OM68DWMVdnX9KlmcXcU01ZVXZiKnfG7YBTQXxujE2iyONbdjt6pTBx6yfyrNZ2KjAuPfa2o
97bWv5Vj8e0najkVzqE14xsjbmZK4FlImATuG65xv//0Pmv7tiaMUfIaYtbmH1yICLZbvhvVtA+7
9K8Ic8LMtEOKNt2uHB6F+Gr1SP/5jywvmEi1MljrLqOiPDzYlESJhyyx1lhARAzfJb5EDkhiRgyo
bhNZwTJl4SSwpIURJa1HKVbiytbr4LvLiyP6/m1DjkFoIoc1oj+RqufKAPxbatNGT1Ew+6P1iDzj
q7fBZybIuUbKtKh3USlSSYMaHxvmMeRIuZPjPw0dk84CVkxhd8nSE9NOmYoIakxltmTR4MMnxs8T
YFWr2+JsBNXJGfJ/qduT9Q0+tgyrVWq0BPvZ9bpQxItpyT4nlpjrptxTp+JqQPqhe7uCnsZpPjK0
gXIKL42Ab+1CwmK+pWek1mf+wnKTR52KDUG/FPjQni3SumvZPFgdrgwY3oQr4UqKxHPOLnGyuqWm
Iw/SnbMhqC/LEUuJUe/48BCRaSs1O6PSTq4ZLx3UZJyDGLkMBWtT9CdDmPcy5sDPi1OU+uu8EP9S
DV1PjRrIcwhZN2SIK7xa+9AMkdzgFdXZrVGjKA8dkYtGlWmWgYgtu9oIy8gGjBCBsGhjmocAEe/9
ND0GF3KgDDWM+MJbT1TXA0IpPYkPrss6KmXzJ/QaQfFwj5v2nPh33ch2oegPcWz9kBe2Kp3kUAku
5FqcjJbVt0mQlYs+DjhlWAWLwas+Ij961OGIKs0+pj57+pGFOrG3aE4AFCAOt4r33J0e80dVKuBv
olzzGmCPxdrD2ipldBmGA0bb8F8TAFqotPLSaf0lwmSp+VwRiXmyoTgn/bRJIp8OxsD0Ev3rS3Db
hmWaGPwGaja0OFF5HjT7IdljaR3LEgNn4eBBHkFD8VRmGbNujz6pN9AjUGiBXjMOoy42ZodiaCQA
zuImiVr72o0p1xSwlEHcCOl9Knp7yd5862SktFEnPxVEdRZ6BzCdKgYFed/pb4GPQJ99MhHVPl47
3EqQhnOnOQubwUaJ2S2w6W8H6nRM10QptvYyqjCjjHF+lAIjdGujzmt7jJDFLICV0X7y3Jc8IdAO
i+bscUKkspM4fBqhv9f68OicWblSBhvhT6te9Z+uo/FnRxvXjc4ZvF10i/qywdUFr+emdSzfpWPd
i6DethP8LT3cO528TnzupY0qJQcGHVkREo0fzwZ9FY932/Sou4yCxV720lWMXB2fkk1dMl9yAhbX
jl7NAQxnBsW9C5OHcKL92E0v+aSxiMJ/U6X3HGxCaQG/YHXNFoaRMtg6AfCeuDnsnAAYsI6ocEcw
IQ0uLBn0Wf3Nxu5P17X2wpnqXm69xF6ZKjvZhEYbPtA80fmfHj2IxiEfdbYPAQ6V5qB+pPfGmfGu
B91d9xgQExBi63drchZxSReutFsHFGmkNLWd5urhYHIK490Z/eeIkVtOKHhNl4ICYGc0VzCz2Cea
lWm9pOBTuHrgVLEuQhtojNp5GhBT9DwxVe6+xCyPHKwpjlX/IdF6i9wE3+aLrYwrLp0/k5O4jO9s
q891Yu/sAa5//GFnvJ/IQUqbm7eGHGypo56jf4kLedDN4USIIe7SF0vP2HDG6MtSpzsm7hzzgko8
jMkTIL3MFwzbLUSg5fhdB2yA8Laa0Fo0TIFsgJ+HkYfKdRZD+arZEtddRi8NLq42dr0R7ELtt4QP
2LbldnSAohudpFiFAjFJvt0WVlvvvdTl+5DyEYXja9yjjmZKqgNiKTMSlDGXDhaDrTIiZ4TgppFb
vJtw1Pk5dCJ4IWkBCANU9LxrmD7iBLlH4PzZOmdlAcAqBRVIoCBgdM/CDSa+Grphhcc9VSOx092x
TEGNt/4Jw+M5UM6nybVQKePdq4unxoWH4yUvo26R1v6jmvLFDQFcqxZWJnJgdkV60W+02eckj6PN
RszASmb6KCDSrGRmmu1LXWNE5c90sVVFMJaXEQjiEA4zJKdEgIzQGrHVnA7UIquMmKDQIYAENVGp
wqW+JA1qNNuLryqUZztEQqp3NunIHdGc7ODZwaBq2RixPMS4a13rZ5qXLY5zwbdBffZdD85v6rWX
qZzH1CgMssj26YjwOtXMU5T6GRE3Ty4R57FmXSuvYZs+LgPIECZrEhjTkt2riTeoreNfWRVIJfnK
/W48k7qxHpCrMe3fjUiv25jkBB4R0XpvoOLftYZcLHxhJfLO3Pbn1EXtqZDcF/noHKcerW1bsKdv
iw3qKbFsRlYnCZvoAhH3U2OWBf4NMNNpHnMeFiBvYLdr2ncWjkgP/WDrjt1WxO3BFxzMhkZ6dD4N
F23IwB1JKrX8R/MccSwqNmaOwgxcFuhF05D8wN6XZA5WWDeEnN5bYd6aTO6qDgetQYHbyH+YNm5R
xZqVmTtBTz5anqzpiWEofeQs/QZLKJ6pzPizRgxro6t9NijiKQGd/Gl+ODz6HBQPyBYGYCJFz3BT
N5kfcEzepkISG+geEZXgP4jiSzMjxfSaDZhQZ6uvbmbHqJ2xAGiH9qAGyCEqN/bcNvQpIyJq5bBn
UEZ6BjrmApAA3T7l07dWVhej8G5VwmC+rvmdUf9dk7w6GmGxtSrCrV15texor5GlbrfpqwTJoLAS
5UStIQ3wP2ymYQ0lu1QawK+YPtmzIANnjoPVDOc92X5zVIMO881s+dyTGjrAKKrdlCFC19wSWb55
ikV+98P6y0clr1yBKcLEUweGywHgRZyWY5IdnMU0GXr2C4Z4OaX/PMlXqnl7AGW3QRVfTA+eCYLY
JhmXc5/8wEQy151rITcD7McOidE294nPoiLO7F3C5f2k/C8LSLMNqaDBpOXa1a9j6e9dOu2ZRF7t
odqEbfSovGntGwOJqhrzrrD3sKeF+zQTVEQaTnUQVYSJLIKkfdi1vJt2fqlLIJRUq6hSCC1GOZZM
RLFjChjQe/hcn6lhfSZ9uKwz+540KJ9HKoURLFSSKpR1KFMHnew8j+xDHYuoZ9QPI/ZfMgM6tVf5
D0uYL0Q8/ClGHYP0IKdCi3CjHRCPozP2cMy8bt/YYjfw8odZfgyr5sRqauUJfK6udlaBt/B03Oei
3QYx3LuE85vCGksqbbRjvWcWsJN2JByNQ74KcgbQNkZuNHe6E0PES7BNmxAQg4o8di3YpmV0MER6
GQ39LS2Ih5P6mvgDiFQzDhGMq+kyBXaQGVR9c/Y7jKrgA2M9WSr3osNDHJj/2MYcxCCaa+eXG678
dTQ4u8bcK9vWAY1k1snRIbYV0TPR0eOiJ6uqLbq1MWRkajHVRJmqj2jQbBS4amjIlBiT9WjaBNDI
1ZDVRzNl7c1fk4TW6LnLYFkGplhh/kyJ8IJxaQx0DqECoT11M7aLELScGfOkwMDUgsEn9cqI4Hws
tYeJwmfUk2MjwRYXIWILjVqwIhvZpgNcGiP0vlSb9n2j3+xk2hU6yTujjtpGpg0xmfZP33nntuke
gw6CVRbiw5Dmu5fTB9YzJFyhLHVKPF++TDlSKxTfQ1xuZTGtm5KFrRHn2wAz4ZCH1lo1zrTMo+il
9QwcbxzzBpyGYHhJxuzFlOSJsKvnEPK0mTbDKSXLbmdH5qdK6MlA/l5iqvK1rvz1xEHkaBZVAEQn
5hLlqsRf8CT19LsMnZ//p/zG9B6bZMaGk/Yv9J1HJXy5KjWspcRg7rxsOBDTd0rj6csTASKXyXvx
crzqbRPtyVfdDJBJufkwQQ1QzsrIfeu88bOawiszvk1GamStum1Er4awsrtDOgrAmAbLrigGWPQw
jwSm5dKsbpaTv2h5r6NG7D+Z5ubbOWm+b5RAdaV2YcNhqry5t06QdrQDMy3IxWxeGOXmaY5JUVRo
5mZ6XTEtKiNYtZZ6lHmCeTyBFdG37J2sAkNhlJs3auI5Z666547N3hY5kzQPsfLe+hGLY5Cmao5W
42xr9XsjW77ACJZYFRYnJ/XOVqbsBQUFUR2DYlkx4pMBrSkEG1q3p4tIZhNsbeq3yC+ao/KAjPMn
/yiT3W7tOa9Oz35SV9SvLZ3+k+aXrzkMCl9BFJADH4LQtGatk87qpxlhyKr91XLs2AoHDIAeQDZe
V3+jEnnEYrSWWj1AcTRuWq8+i6RCA6bTb1thtA1VyjCpODQRsosYlftERmF+6YL6x7IoYVID57df
qpPU7Q8e1G+qXMnipwaNxK9GS8HXOngjDgQbyGAVM/2DhPCIrc4920jh8U9lGtd/Bg7NTQJUZTFQ
JyNzITh3ohfqkusRtfsQROwOGaPHObiUotgUTHvjOP3Xg5rTyPPKu44sBnKDAGWKigWTC/HZI4v7
FJavJD+ubM/fy/67YXoRMLjFThsH1H/JJxB7tk0JS8pPEDPXkFxuv6B/nTh6Nbr3rpMscQoekzBc
FxUW5qw8iW78cklAS90KwHzHnu7i6+I8SLUWXXnREtwr6I9CvjB+zt2X7bOo7SdI+ZUcF7LXr+PY
HxxXQZn+gpy1FLN0gyX2ZLhfVpgfiQ/eVJjie7IFFMLbpU3axF5Ger6p0dKROtp+N7L+oyjG4WeS
ydLjJ1t1MaxKGcliP9QO61GATJ7f1YcBN+dzryMwsSR4MmZKCCCAizeVM+7dNktutVNXGIhLNFkZ
+aXhczqBxwXn31ZMawklcAiP7WZ4x8AB0+JacWg4I+HfRBHgAS6Nf/nEziuF7dFARgFyhedovJlI
zlBqsVrlIz0OdDPeuZol95+cPiLf5ABnmndHLbv63E5nvZ3lJzQR9jYh+DxFpbQAq9cnGzfTVpBM
F0l/B+kfsUk32KbUL5O7s+W76e3qktiFvFx5TbEMyq8yhD+qrQ0A2gNJUG64BTa51NN8FUj4AP4S
4bDCCkzCT+c+eyy5UCnIT1yZ7ErY+jxV6hVTKgPIuF3DR6u6E0grswTxvp1Yx83RGTP7n2cIwevW
wCPA6jQq7ubIAhWV6pyScM77DU07nt8UVUgRvoXQsAMHPfZtkCuvg4MGu2cCtADPp8zwzCLjjM8U
jBn9vmmfxuorxlsVBT7t5j8N+CSBAoyD/kK8RH2fLxL0dY4ZXxht8srS9XOauuz5fB5fM0wWScOa
XOOaaHl3tfacIftzcBzG/JkxNgGQKKjZGPqC3fzq2W2RTtgezQZacbmrfT4P6NOfkblvtTc29USC
acHBvGIcXbK9Zv5O9iqr+4XhbnKIp1YEFRhTYLgrQZrDwInfRsfZDg1CtCfjk69HrwlA9lYlgkta
OLTwh4HJuMUlyoqPTquML/Pyv65fK5IDIjbTbBlLIntL6kPCMgC9s2vbZcUqtlAnUa/QeONu4dLp
58HzokDlK/JXmM467wKRZV7zEUV7HuOu3TA5IfnM7vdDv0bz89SwQYueNGqlovqbP1t5qIqjrc8w
rbL6KJKd2T5LKCEd9o2YCdeiHliPVAu3OPXZc6QPCzRY+l/DQBf0gWFeCLkQ3fcwofk4S3VNzbVl
bOxQkFC2ocl40n9dmniHobDubstm3aPjSeYtDxLl9OwWN3xuPkBBWtoI7mtB4IXkR7+l6BnaeD/v
6TGvIp8t7Ne6vY31X5ViJhn+KlIPPBoLn3kP0WINX2Fa7drkTGfWYEsIfIQHoPRBXxbFk8X8hX4H
2Ul+SEZ10+EwlrG2d2gKcMhwDWJOOHj8RtO9zg6Fj5SUlgF4UM3fAz6Bi1/YecNMP1m3xoNx8Cqx
QWqryt9p3a5pf7rsMsnbZB6wfyAP5a0Iqd5uwJ6IU8iZuWn1Uh85gwPYoxPMxOxhEEAB6oMFItMj
jD8ucIsvzA0yeqUinufg01ZZqzhcDiWC7+3UboaQSqZHnf2kKvGESYUuFb37ZhZmsfXIHO4Gnr4i
Zq6MfNFYGpJZ/g0GhAm9vP8KkrvjHnLdwK9obYsZmWEVuGC6lcfmUp775EPLss00Q/n17omgDrQy
hvzf1jrH8tJ959qpggNV+6dmfvyYpzhLvfxnimtc3sTwgUcyx7GKEgEY24ZDnZCPNPpK621tvjAX
tDlIBotnCURA+sy/LR0X/0uJ0JEGDmtHehIxhNjmmAfkry8Fa6WKTtnpvbUvUaOsdBSm2pfdB/fc
2HQ2PwCL32gBuKbqwHXH4ukpHs8jSynasJWMENH14NKrO37bZS1wYFgskWKyplwyHDf28AGJZA0w
YOHhfgttChiHXvK5sa9lvAr9TQKEYTKu5rDrmXpMc1KbfAlQybZTw/25dbR56fHBxRulX5G3rgf4
gtWrtF5LBF7aI09nmgQeh0XuVU916NAGf0NDi/t1AvjTaQ8Od8xMNCNWFr2DuYXwQX6Noa0M+GAG
kAh6xzEGswKf39u25Tk23mLmCQZsmTQ7sxZDYbLXJlim4tJxIQ8dSVfWsm9/wIVa7WGITiyw0xKV
0qpTCOBjljOLlic0v0borrkeDf+3GY7R+CvNL5CpNdrckklLOhyz8qaUgbJ2m8xO2GFfj8D2ovPQ
NdewOlZqWpDotkkTYPqwGP8j7by2I0euNf0qWn090IELIGLWkS4yk8ykN8VimRssloP3Hu80TzEv
Nh9aOhIJYmVOt3TXqq7eGYEwO/b+jXfThJ/84IeC0zBEX3y2FcdWh9iEXly35h6xgS74CJ7HvovE
PS43ipEjAqTycwN+oc/8VNYny/ilk8lMO2V95glro5ptXunDHcqSYA7S4XxM4Mjc9yACe44jthjW
lmP8yfQpF+L8Nty7GTktMxJflDyrcBVJahRsPlXzhUHll9roJmZ95945Od6FwGooOBRAdMbbsv9o
UI4X3zQIWkGLb+kHFPA3VjWLFyQINhTqwa/vs/FckLF7CNehH2x9rrFvokFemSA9AZGLS1guaXVd
gQDUEABEjLRtDgnU5HRSHOuXgXHViO+V9tXVLjrsMCL87YRN5+XM+FrDjNFBN9YXRvjDQEamTR+0
+nnSLNhPCNcILg/YLvReM3aFjXFm0FzU+MNqmvoUj5htIJYZTQfXQTaaIi2pc+DvDPs5ytEhuKxk
fdZbz4lmAi67yJzPTX1f4FWif86A2Hg8zyvM18CkdVjpjLMexPUACBK2fGbi4PIownhnoW7peJca
mxetIB5qO4sLJmlvPRNMFMUujpb03FTVvs6eHKCrXfg4QytYnqZvQUw4zFpSLTqOlAGhpxc9kGa4
Dggdp5clb3Iz+IK9Wp5cughyRtFjpD4WBigu/aPZzSUrqreBwnLlQUfigTY6+gUH+kgcvF+FniCm
ZYHiv6nCpyH97KrntqItdLBoykkOMtFz7/ZfBZX0FOl9qB28dgqSyhsnKQAgtTtM4c4bWW0BI3Iy
oGo5XrdjRzem2Dcx3dBzXfkXtTWej1RueZXy1P+csw6r4YBk+36q032f3do25GHrVmbiUGuIgFuH
xga4g9h8dLDdz7PefoR6Hfixyv1sxOEZ8MVtDRoWNu6EmaLM6Vm23w15K6DAAE+n4ARqHoov9x8M
qQrRA2TQWvlB818aE8YWREwVosAxwACuECiEeT2DoZz+2UXHqQ/cg5mXj7kRfPVwzJGlyeKZiWZg
m8ARGEDGpcQEiV6wl+fw481N3aobupzYWwyXWql9aDoK5Qo2RzLzNUInvED3Yh/gPGeEIIsRSUGR
9wuIXZ5+Kfqgeoa8be4Jzm6xE/Q2dGzgA66epE/OKmcmpWF9NTh6cZNXuYk6pQeeRcVP4EMQ4kUM
KtXNbeiqQzPDi7Ig+ABmmb4pWA8rhAGr3P2ITgO88/pKF4jSDbPugUbDeFt61l547j6RHoZmXvQz
cCkA5iwg2ST+RSvKp7EE6qaoCt+3ovYuzABd4NFXGNoXQ7rTwrb4FDUlhK0RdXbArSO5lmrDb4P6
vQKC+kg5quteuReDVcz6hxMEa8EOsGx2dIF/RC2mADX4Vlz4mXbvun588NK2vGxdQGtjnQEkFfpN
XjqfpGEMSBax5Pq0oMTmOwanOPrlKA7Ut5Kfu4l75xNWyTQZ3d4+dwbhPQNzoLFgNUioDvRkUUCk
fuNeTimq/uAkyeem4VZpEHbSwnLn2bzvc7u90jW/3Lo29lNuD43eMY1biry8p6abBK6DsiqyjX68
Ckn0ktSELCPvLEUhMSC12poVfGoai4cCKnET6S+WBYuy5f4AOMALtdjqlens0pJGTU73I7XZsmbY
9hTyURdBx21wME9BZiDOx8tMItM5iu9SA6eOWCbXbANXvC6t/WAK61D51WEIZ2ui6FIIFyEiNUCt
sBlPmXa3gxV/CimewPWVFxOPnRGA/miU9PBgho2z6iFXbU2HPJcIT1bt7GUQ06QqUGnUHQcfC3wJ
IEhJSCsjovFeEP0CjYsrMC6urXg0ceLUIpSYwwYJswyXtRFAuWgpnuRfQls+dmD/AigIu7rr9k3h
/sym+Ltf0h/ht9HRGVA/qbWXIYDeZ9MkyBr9pWlmerj2w4z8n4GlfcwFciiK1N7SbhJ8v1qwArVZ
IXiX30R2eNEEfHEtvU1lgLRGgBslZ9xkXTQk9oktnwHvAH1U2Q39LZMOO4yeJr2AcXjeuTzLpX+I
kAcOI/jUOLPZTg2ps7603Hpv6fpz2oOVBP4D+CzcRRXCjg0EismBW+JktzyOUYRzooe0wsE8bp7C
mvdSrdBYQXFQq3nAmF8TT2uQRjFgozeea+EY7ERyVFhl0SmqfnktNfLHSVC7p80T+RxlfqND/UX/
0RIBMuPYz/KstxsR9twVlfwxpkY1XsRCj+3Pjui95loaoat/8IvURJpGli3iyUY0wt/PMugMDop7
PUA02ClBfp1P1uSwqAPIlbbt4KQY2ciZcBoNcN61vkV/Lc5iqDN+NKKNZmrQMmcXW9xoNFOg1EkZ
XyJS2zqZVe94o3XhWd/HkGsik/TibKybtCfJGOvvdTIDkqJaKnUIEuSAWS90jfYoeZg9qkES6xEV
JgXU98mcsQGRAwFR1KmZHpIuGtHeMj0YioaI3OmGc9tqsDLzMGLsw6EUTzmxeUmigRWRItOHn7SX
AkIdpj5D1LNfEm4yptIzB0M86qEIYIt1Ma8ZReM8v5FGZynEaPPGBCsgbYQMQQeTHbvU2QIn89ij
uoVqxT4xAtu+6SRPDLKLKaUru7WVKssfrgE2HDBxXoZXqaeC6QAWb8q+jrZp80KnbD7EDyj+4r6p
haNAsi8cnd64T6OEXh2YZ68lWQJm3oDSonvfXwWeA4yDEqAblHe89DtUVM1cH1m2sadXV9JJIgV2
vIkTCzXkKJQ6RARdE8Vt2ZJXfZYOBc+9Xzdjeo/uKu+pWiSTdZulxhSiXTcZ1MvqGuTSJ5mYUkNT
uA9j09zkHe3cqz5OuyzZ1WOTj8/ULlMspvoeBzMUl9mJobBM7TqVYGh/UprmuQMaxiq2tePj9NEH
yr7M+I+i7d1wroff63y03A7Fx9jhfeyCV0IFKEENe9paMPSDzwC22+w6aXWLqwxNXrgPqSZ5E0pF
7/wlyGiIPMAGN5qvWWeox8GD+lacOzVwOZ0VDPRN94GpFaNvmzwfA53PZus0bh+zynObH7bb5NmX
tsp9eWdo+Vif+3nf0u+1TNau6F1bgKSsCvOh0FHiRODDinq1D8umx/9aqzOkL0vaEPg9jKltwqYp
RXvZORDDeh5mJpsJLyvhuybvStQuVclcIdg+wWcWoVuEn1snn/VQrVZ54ldWG3pwl/lmq5CQ0pKo
u85DcD/Uk8sZj1y4+YCdR+kEETc43azM++bXQwO8Z+QD5o+mcDvOTuTaChpcMVgMLF17jyckuXmr
cSGbnltQEWFbWJ+qsgCrOdS+/bEWadZyT6QJ9ULeB60XR2NxPvTe2LoAJGXHM3r321/+6+///X34
3/7P/D5PRj/P/pK16T2wt6b+22/Ob38p/vH/XvzgnyRMa91wHKkAdgtpuhZ//v3lMcx8/mXjf7Ve
aJltC/7cS/cGSmVl/rFG0y1MtOvjgcRKIMsypGk6QilluW8DJX04JX6AjGjeF/KcDLnfjkWLAlHt
XP1nkeTbSIGAPG0N3Cte8/uzKZcAIpC2M2Pd2x4PZayPSjpkW7rrOMvpk6EIR4C52LeqTXWd38It
2YU//T32kHu8qw/dg36QZ8eDrn0yy1GOIS3XNJScf9OrT+aHoRysClBQ3Wq3YSP3aUe7dox+kKLd
Hw81T9VyddiGbdJXt0wGqN6GIsvNY8r71DdGcSsdKnmU/0D3eHAa4ja6LKucl09/OB51ZYCGDQHH
0IVpmdZygDFAGRBFtM/H0N529jVUNEq99pZ7bXM8kv1+fIZtuELpljJt01xOpZZWmaFT1tbLH3Qj
IY2HJyIYxloI04DlazmOKdRig40iNVzDJwQkuXNXbsD6X4/npArmVttFJ9bjynI0hG2YUthCF/Zy
OVrhmOmDSVvUC5EfsixBSSVEH19P4uLEKpw//WJpEMpmBXJTWtKex/1qFdZN5pphALAQTeKDmPTv
ujnX2ayD0lKU9Em5Tch+tW6fOEfWFoegre7QVFGuZSzmU1nCy3If/ZXBtJ9Fk9ONGc9Gs3vEp/X2
+OpYWf3G61Dz6nk1xLIjCZkaQnXmvYlbZGEq7Cg/TG1yY8eYQ8mH4/HWhuZYti4c12bX6Yvdpld2
4HpwWrHqAnsbtHb/YYoshzS4pUgAgun8T8QTtuOaQtLPMxZHsgwLBYQVM1JaNxsNdKxG3lsO5YVL
w+t4qLWF6erKsaXhSMHafDuVg5UwiBmGmvY4btVYHXm4i01d++t4nPknL1Yl0FhHd4QjLbKLRRyr
6V1E4RlSofFSVbNWrR7R3YnS5qMq6C4rYQ8npnHlEDEJZbnEtQWaFG/HJkOvHia0fDc0Yquco3JQ
1yAZlHNiDleWB3GofAGBkda7G1ST3N+hVbHjxqY5T51s3OuIPUczSy630ak7PpUrn8zkHamkYpcL
112sDpM9XHVWi4oGKkBn2A9FD4YnI+ozXnRiBldHBmzIFDbHiWEvvppqYlVKBQdkLsWL2eO02SbT
UwoG9/iYVj+V65ocHFTZKQu9/VQg8cDR2Xyqkm5a5SCIad8dj7C2AKGsmKZhWJZjLI97yzFtgaAk
8NvUuJ6CBFRH4BcTutPUD6G6Zdc5HiMnhrU2fwYMbh1Cnc2RuPhUaQr1uo5okdooY+p0tTRqAE1I
AoJw2PHxrYaSlqTyJaRuysViF4ZSg/LBR8nstkNUv4zlRdDd2fhLHA+09qkMxV2m264SLPe3n8rM
DDeGLw05vfM/tiBNSNsvj4cwzJXT4nWM+Te8OuCt3DEpWumk1sg/KWk+BH3nIKnrXLmzSAkWxiqe
vk1l6Z2JnOY+4swlJbLjv2J1Rl8NdLH4HUmFKw3mHxFjXOqJfRh/GyqPslh8djzS2o5+Pdz5l7wa
bhyMbVChLrjhBc9rAmmS6ZOJdNXxKOvjcTkIbWGBplzssY48MvJ0MJ0R6nARYB1eqDuJKnN66rD/
/YJanvYkAf8KNX/fVwOaRJX2mc8ayavRv0RFa7oY3Azm8oAJM6gWdSaSut7jRFJBQLbhyete/GgI
HSnqSfmoJzs2uZLgqpi6At7LCBbdgfF6fnxK1if+379zsZatiWwdYOqcs1zHptyVWnKeDr+OB1nf
MP8OsljMwxQFFvgwDgH/xgSZEVHlPx5h5WxzpGsprnBbmM4yP4H6jaSGwzGTWTnYomkY9C+9Ie2P
uhzAzA1+DtU8rYJAP7GkVubPkVJ3pXSVqazl/eBNjVeR3pGktOGnsC/jXSezQ1CD5j8+wlOBFjuk
pU0BnZJA3egALKqhrkFApl36n4VZnNde3cW1ExKGSQYH8DLSlQLg/ieCKPagydyZcpndkfVNepvx
tXqzeAql9cPXgRG6cHX+sziL57ahaYU9BBZuXzQwE/cpz6HeqRNZ/+qHeTWYxbVD6ahsgnnpwZWp
neCQlcVOdaeeT2sLHAaEBLesK5ba4ugKRFhUfHGeg/pNMvNvg1+T8wQLdl/1T8dnbWW3koH8O5T5
9ugi1Y/DGBQsfebqLKrvoyg8sVtXIxjCsGHhGJa+fNtm1aRQo2DKhKLgzJyJ1nr+E4N4FWKxXXJa
WJky5k/fuT+mOjjIFpH24zHWvrzi1OGFLg3pisXZCXvIK0qgfDCm889amH0t6VcalX2iaLQyW66O
+gnydOSH7yoBQsRQo2K+xyCD7GCgKQzrFcHs44OZJ2RxYRHFVVRtTEwDlndjqpw4C2yi0MbFczLc
IprcbLjHcOQDPns82MrzFZsakH680C0yqMXXgZ5gRY4PAdoC9L6v0iG4LT0Y6V6hLAzH0X9BuMM9
ePXJFOBU5MX51uWhahE/LLlkk+ZjkATmTSeoULsesAkE5/pzv4W6VyP2cGLMK59RQhlQQgpHhy6w
iJyi2NBkv0uv981zFE3nTV2c+IYrC3JehtZ8GllKLZ+ylHXrQBp0460aBnAUI1M2dvVLhpbR7vgH
XDmOlGHoriUkG9hYvsA0qOiwBrBe6GoDlfdisu/TATllhNyHq9KtDXpoAV3q41FXxkdUqmIGbZS5
kPT2ZMpSwOJ5oiMTPOQINHxUEpN59CuOR1n5UMoweVkqXi0s0sVRWwuSBz0mioPSpQRV5KEodTzE
ymZTJgpIVLfRG4T6/XYgA+JotTBJRLtZH0QTuQ4+HZVjhKeovWnmH18Xb8LNI36VjIaRIWUXkuR1
WN2jOw3nNIQWcvgTg2LarDkVcoS5uAgniqYgGojCK7CBZIa1Z+Z8IoM9i3v5fDyWsTaD7BjOXQ4t
911lA9ZOp/ycFLk+M5ABAX60dV6Sc2cHVWc7PcNHwXBP1lt/d+oRsbY8XkV29beTaTdOrQEI4ziG
xd3rcmP0xv746NbW+esQixXYOabqjGwOUQLHqRGm9Cpwyv6JD3ZqJIuL3qKYjRwGd6SZTj9ij3jR
2P3xO5K6p00XRwlhW8sjqROt1ms+10oRZ7eacV+p6RpS3omzdXXCXkWZV8urBd72WVONBVH8wQVO
/VyP2Vni/zr+VVan61WQxQGe1R6PuoQgBjpWCPNE12bc/vG7/s10zdfXq4HERlvnwfwl0JidJSeq
67AZP/yJcXBN6MJVvJaMxeHj9hap5NzjD6tf0nvp8sf/7L+/OG1QLglToFb4F1vtR9XgWzejXY/H
WLnGqTL+ewyLmyAeS04GjzGgnoyzSGPc6ShAjgaidxaGeNx9iGeDpD4edW2ZOYoLiJTFsKnTvf06
RuMotP6J6kEuMWKMNXToF82pMGsL7VWY5QkjvaZK7YIJzMcXAycm3Tuxyk6Mw12cL1rQp5pD1x8m
J1JR9pVAnKorX45P1qlRLE6XPIR1os8v40q+lG6wIyE/sQhWLwH6m5I1zH3jLlMqXg+ZU8yHC9Vz
70E/03/CVqK7pG2B7s7SBpvxGm3sLeIsutodH95aBkR/2jXpHJvqXT/L7CDRJeHcnZhdJEMUm6tv
ErPwyX8KoxOV27WpdCk3EsmybQreb9dd0NZDGw8+7EYycdqC8MLTE8NZWxI0W7hKGY2klv82RFuO
RaQFirugKq7qST/3RmT3u/ZEJrJ2bb8KI5aXpzEBGk0J4wfeBeROpgvPhnS80OLwTyxyNEIM/OMc
SgzLdMSdlGfbJR9IVu5TbWW4siLo2/2J9pF6FcZajKhtHKsZI8KETXgGyuTc8NTZ0OonUoLfT+XF
++xNnMWebbR2NPN5vQX1Wfmruga8tMU+ZduJK7XPdzDbT0RcXXSwzwQvNZMOyCKgn8HdgMIIfFl7
qvqZhpieHd9C85p6N6RXERYnRDQVjipaIrgi/Ti06Q3SR5/aEquUCqKx0NwvZZ+7sz7yif20tgqp
O/GCYDvRbFksdt+PZZRnAcpuE36flR5fmq1xAPKFFAEWJ8dH+T6Y5O0OAoHWokN3Z7FACnOKHSdE
6Y1DTP/aWOi7VeEscMheiDLwrjNX73jI95uZkIIWGbLPOk25xXnRg1oT5BFIobr+g3QxS3CmaZcB
KT0R6P0akRRx6ES7bAG6wotAtvLHxoMouAGYejcE6hciU+JEDONUkEVOlCfRqPKoK0n17UsnOYSQ
Us6Q7/rQ4pOBXAm+ijsofCcS1xV0xDw2Hux0T8ERLPu1Tq/letBCEOImdnlVQHSwNlrq6fc2pliP
ojKab3lhRBEyYOjkQMPLYtSsUN7YhEJFp+q/a8uIFhbVEoANzrtGJGAuP/Yzpjq31AW2ZxsDflcf
6EjMnAJerU3461DzT3mVhAZTkdhdQqgeu0DAEtYn1OZOnC7G+83PujEdylm2SbNu2e8UFbRS5DQQ
QNxH9/awsZHTQmvVxzk1Vtfp3t4NW2OLHXN310/XtWg2PVbz6DSe+M5re2VGNVCL0jnolksYOJtb
uyi4QvOWJkDist0OhX+tnUyLVwPNfdB5S4Jrm//81azifzHVwPPITjwPMTPQ+ZsY6/MN3drsxJjm
bff2YGVu6YNSNCTSO2wU+E1hp71gW/bikpzY2TRBch/V/iOwGCzGkxN58ftsfI4HzoDzDTEFa7FD
JXBELSzRVmomT7+SM5PCq26lBrGJI6q9G2ocF1PLTc6On3Pr4/x33MU53sI5DPlqnAxhA92rHHQa
amArRr/Z61C+6100NIjo/omoygZ7IKkQmcuLcRoNDX9a4PCar752sXtX4QE4koHs2jy8BURzOB5v
pRcMNIVDFhzfjD1b5mbwPrQodxvUNGLXvAVJ5UMSK4NLpCOQXiyC/KwXSfjVSrtxO7dctoDByUcH
t8byq8lOTPraOn71a5YpXDpZMSKk/Bo9PkTqC5oOaGufmOKVbOfNkJc1OKOpUXc0alYUlM1Ni5z0
VugbkKmmsQsQEtzGcOjOyCNPTPWc1Cx3zuvBmW83KQZ8Igpc4iLh990+Q0D8c/XcbONzhBlPfNa1
U/Z1qMUzHEyaHxgOoYwC2eUaX5SMttiJAa3dGlSLZrzRXGc3F+MRWk2xCjQ+ArBOCMV16rZRi/tY
Uj/6VXyqC7u6NICWuCjFWACdFudAOnVp4c9nqVNJbAi18qoPUJMHsG78iROO4+ZfkRY7v4IWX4Ul
NdpExf1O98rkrCn1Yaeh+RQN5pPfOuXu+NpY/V60KmZ4Cf2xZdOKRtbkI8VDcT1nPvtR3pTT9OV4
jNUJJOWYkSXgFpdvlkpPsqCtZlJyOwPXkxcdMbAsb07kv++GwqVL42U+sW2guss6htv6LcV6iliV
Z2v+WZs40WObZF1y4pJfjWPp6H6AxhHcr293ExmSC8IcWVvQZx7aFRaWjbDWi7a8OT5vxpxEv9m3
jMglO+J8VJSElx1l388N6fSUASLdq8/rMa/Qqu3i77ljRVexAx20FSGk4XFEStmBHd9nUCBP/Ih3
h8f8I0xzzoUB+b0DB2ODFQELZlpLA3viNsOmMKwySPfTYB/o/MxU6c7eerWBPtQ0C+85nUBvSzNP
bY/1+Zh7F7hd6+CwFzvR0A2zllmKO1bjWIjFTxquJQEmtE1gneUdHixotKAGibXOQZD/PqdoIZ/4
+u8WsynIciy6GzPajGTk7ddPOisEVEYWUnewxA3ZX9Yiu7CFPIUxmwez+PhvAi0OuT5WdWIqAoEg
8Ld2Zt2WSGU5Tg9HKsTCJpRPwkVW5vjnXh8e35vxifcdCK+woYU6VrkxuxhbhIjHlZP4s1qNG579
R6GWBcEs0PwosQlVIQxTpO0e/vUlRj4nTrj3t+7vX+xfQ1rWBcuibeFXkU95GACKcoiuaxTtHqur
thh7nLl3XP3m1o3N6qxg0QJi1XFRDMYUXeHSf/oTg0YyjaUqrfedg6lBAMh3SSq1Tv/Yi2Er+vhs
bK2H42FWzijIETxdgfPT0Vxmc549uIOVSlRWDBwg+5cpPAWpWY9g8zyeMbLvsNNYv1pF3DlolmDW
lhgkLVPU/Dw+irUNPzcT6YwauGoArXi72ThYtNot5iBoYmAybPWPcdZ9tKMpeAQ5KO99SE7Yr+LT
90C9DBkGY2i64kRO8+5RNy8gmgpk9bB3lFwc+ONQd8hAci1XlePvS2Ofas/xVcaKqlpV3PqNGjfI
Y2pfj49+dSu+Cju/E149rQorh8umEzYHPVjMpH80F2fFyuNhjPkgeXfQvIqzOFXtxoONOxNhpV6Q
hmboUkw3Ile3iRefoZyHLkuCZfBgnvee2BmtfpEU1Ymy5toUU3cGoUFHbU7q3o7VzuIsagQZSG08
oZhVXpEHIbPJ/9DpyhBZkoh3mAG6IyDoTzEr3qWTfF9XB1xgEn6+694GN1M/6eqGzzmlxqfGMmz8
crLHFtfJrRqyU/DTtY1DsZgCP29ZG3jd22ip6Y11Op+wZZVeK9l8mIr0VOfwPU1qHpKF+ygcopVn
uZfKaQzh5SF7WUUwwh1R3IyGjkyFHefXPWiYFwfu8mctyIcbhLn0R3usi7vWQZ4ljuCVux63u9mm
6qZMVPZ4fMmtrezXv26xodLezoMm5NeNPfIxQwOCsvoY+OpE/rT6XV9NwmIDCV9Ak5Gctf2sBkQZ
lrq82AFpBKI3DLs/MSaHpJDTEADYEsUR4CwQtiMnbqu7SPpVZyFSBuCo/kwYlxqow0K1QBotVk+u
9BKkNgc74kPZOJxn6I5G7h/GTc3r51WY+Qu+Pnv6MJswBAIJE8+V7B6PqBHkGbiz/OegWafKVat7
gjKAAKDimPqybOYahmM2oyo3YRzc6t14lkRhcOKcW10NQGDmG3F+NC4StzLCl6bUggowdmTsRRF8
gN17HSfkUm2YmSe+03o0JCHmR4L5DrYfRpFZarbGiLAB2gRG8Enr4ufIEl+bP/6Go8MFpsdU8zOB
AvliZEE5lamaInw2OgSeXJwsGqMtz46v75VPRD7BWULDDjjdsitpIP4Jto1Xjxym9jJukNlCUqU4
ATs9FWVxF0VQX7w0S/hIQ30/5QOHUfTHBwJsg4SCpqDkrb04FaI2xZo9kNVmRNfE8Xxaj+6Jd/zK
KPgWNEYsznf7HaLLKzJt6ntvFkf+brlPnnmqQ7FygBIAMNwsOmKC+Hy7PTW9b/WgYgxZ9JjECLt5
aKZpwYk1/H4YDn1GiixUW4G0Li9lkuGSGzHGTSt8LKPvtkhObMn3w+AtpzvsDmaLwuPi4h1B0CO3
OuIcGbrWbatp9s4edfss8ofm/PjyXQnF25Xau0tpU1AYfztjOE/RVLJoaOA8o8SdQKrXRH78eJD3
mx4V5/lwEbB3Tcopb4O0eljrjatYvZU1oQlE1pyDPqowiIhEBpllmILgj1apTWLOBwBvQegGav6I
r05qLY2mvJAshQDtmo2qLKwgDBlvIA3tDaOO50vicTqJqF9ZG47gEaOQTwGUshwqhtNG4dss8bZL
os9JQG89awN14qutRXHoZVI0YgG+u+0G6GmO9IkyDsW9F8ZPCJeeesjM+/1t+jsn9wIyOXAujoPF
eRBHPpLGToT9F9ZWQYLzlvqssvR6Gr9M2o/jC2QlFie1BJ/EmN5TBAozwvnUSGe90LS9Flito4eS
Y79E9QQ7MtqncRg1u+NBVyaRk5ubwZKsEw6ktyvEzNpaqypUxbSkRxTKmgxQkiK9OB5l8YyQFiID
HHnsY561UKKX84jHU8n9wDszd9uLxkV7JqA6gbfAA2D1TYTK74CoYThOF5Wmn0vse/6J/PuvN9oK
9e9aC9/zYqxCLG8W//j3m/B7ldf5r+a/57/2r3/t7V/6+13xM/vQVD9/NjcvxfLffPMX+e//M/7u
pXl58w9nGYr840P7sxoff9Zt0vyPCsT8b/7//uFffv7+X3kai59/++0Fr/RsF9ZNFX5vfvvnH82y
ESa3Olfhv3Qm5gj//OPbl5S/ef9Svfzf//PtZeUv/Xypm7/9pln2X/n20Fj5Riavjrk82v/8xx/J
v1LbFkDkuRaNGQn221+yvGoC/przV2rCiuWjQ00V/H3OaGSwf/8z+VdYDuhYUHWlO0buq377nym4
/8cO+8fXWRfGWOKe5quS2M58egLBBkX8dp1STU1oqY74XZ8VF9EP/4qzcvyKTMwWgbBzZHiotynj
oB9O5dTLpjgpjXIkwMFZLgA40hLOmQzjyIwRWdxVF8YmvuwO9mba5vcIGu5ffZZ/jvq1/MeypDHH
cmm72w7vXBqLS0bCFBVRXEwoN42X/iE77w7GXttjvnh2KtLiSY0UFzmhxZkGjctx6Le+nU4zxnxh
zMQve99cpJfNoT9Hl/fgntj29Ojfnp/EUVCWWRqCvg/yJotLL/YmN8wSTDz9qnN/mk1jPOOUVdzZ
be+5OG2js3sB5t57zjEL/mrk0N6DXtP2qRmB17YKr7nyiyH/5RaZfzkVkMDOB3yAb1sb6R5Nw+YH
FlpT2TRApTz3PG+yN44fcpVnpYkZfdAbhz5BSK81xuYR5M3wmCaq0Dct2GL0+ZL0ULWNuq1kS/FG
uN3PdsL0Leg841IMQSM3Tm2F37QChkhQF9VBJJqhM5o2QYdu9MovcWW03Dx9cWVwUA/4vQX2hQ8d
4CBY0SliMljRi2AsP1QGzuwGUrpnTWeidFko7bZLBnmjJ53ck0IXeEPOho14d6HaFs2OWWGJy0wV
t/MMWi2uCXHVBQ+6U8u9nurqWneht+sW/5/Uc/ujYSV4pnVphbBpTm3uIUbuiY5iWI/XqkaCzGki
Z1/2ev1i1YF+MCurw1aCEQ2GhwlQIzGvm/VALRulyb2MvOablulYI2mwVXew+c2vyqu6fWw0E5qw
joi2Ku3avbQSbV/lVXgIh9o9d+O82Bcidz+lI7INO9VLDUziYFQH6Y7WvTkptbepED73euN9ccVY
nKVV+9EqaWXQpWmzW9k35YdaZT2e0mnlfFcyVZ8aZYwXZpZgz9yN7MJJWrspHcan1rfCyxo1lB9U
Copgm1s4upC/e3fmhPKn0Y148PiIfVm7vEzlper93kfCBNosyucRcpFpUUZYbda+edFPcfsAite8
crNh/JBPif6ClwLS8WOMEpLVW+NDneTlne3WEdbWIrUGlKn1yeKnyr7bxk47nOHGWl5hedldJg0M
01jLQqTBRImSuWpSMFdTNPjYi0xl96XC/+WutAK33fpWltpbfPTSWyw/8ZKojHzYebXEwdelMqPH
Ya+hCNTW1/WIDN8Gza4UM8gYJ6Wtrtm52ujtRKZSa7m/jdws27lBpl9RMOjuUrvuwm09uIgKVZ2G
GYsZIdXbiyrbI8qVUUJ0/O6uDOwWN408VSZNE7+VzxhNOA+tarpzHwjXFzuPtee2cItPeuPTm2+y
DHOxskC+Wuvt2Vipb76SDDfthYnd9hd8soprN9WNhz6aUiQvnabdulo0fPQR3EPO1DRaAwPvBpFj
YXSZOrccG1FHv1be16mLYv3My0Rg40TkVfk2Gdr6U2HF0Q8D/UKcYDzlfStGFFVbF2+k1MvNj2KY
EMfEg7Y8x4kq3ydRjqNlkIT+oU18cVU02fStZtMcjMGYuTthjNzB6JrygxzRO0zIbJ/6ZuRGMeMJ
bK1XIO4fuM2enBAPjBgNff1MWmH5y8h1hBsNf3S0qzGXmr8pjJCTCSvKsLoIrK4Ue1HJodwlWdod
SmQZbwq7z/QNusTpV5TWlLU3W4kcaY3fd7C1/QTxVz3RUY4DuQe4u6AIe23UdvOoQeBKN04jUKbu
0Hm9iUTofXZlNv4q6DUKZMzT1D1TnmchipIm8YNbVsVPw8SBc4NWG4pt5GCXg5lowbbCYS/GLXJA
VRHLh+pmwsrocy1ls0dXAo3itI/9qwg5iB9agvniBgw9sxT3tZ5uvMlUz1bW1XgBh1gw9LzhqHpL
lWC+1SFK25fwkGVIOxyVV+1Q2qLGosdBmW5rQEo7VIacDlMWdpf0J62rrDaxRXFGic1xapbo6nZI
E1LO0jemKMNvBeTz+yivYyzJhVnxugBMhQp2YWuPQeBNd3ow4hSTKzxjQOach9LLL/U6zPZ5bvdY
peXuiH4jNnX7GAU+G6HCzju0WopXQx808f9j7zySK0eWLr2XnuM3aDEFcBV1kkw5gaWE1hq76bX0
xvoDq17VJYi+sMw3bbMalBmN6XSER4SH+/Fz9lYuSj8qMmXOQN+8ahWJaqii+o9DGJlPiVyAllIz
ybpXIhpS4eSrP+CkF1Er5PDJrLpxOn0qH0Otrr+3gRx98pVmh7QKUopWiDxkGLTCQRymnjn/8j7J
pfzY5+NMqqpDFF+WxRM5gWBXOQT6Prnwu7LS8xugRrLbd1F1fKFsg7Gt2cshPGduFEz9ITJG/bkb
QwR/g3j4ASdveYqnrnlSlEo4lKPSg9f2ZOsusISaxzSRcxUWvXry+AuR1gxN4RcCHMG1TzOcIQxN
FN6Xg+Q/q3FV7NAxHH9kUPAdkbYpbkS9A07RGb5/BbsrC5NzRCGW5WcPcWNMtuFpzU+rDlCFzkSE
MSd48JuikN7Vo+4/mKQ3dl9VAkdm2R/LSAmOaggDgpV5zMeElGREJ7OsCNiGkSiHUDYCtEMjfdih
a5Q9Zq2fgTZX4ZUX2zp8l+bQbadGMjjGxBanFTIlPxK5R8NlMqwCzZ1M2ilWIV+V4azZbhpokUJW
JCFP6guyrfkVMhJi3OyjKkKaRWwYyfY91f+um3VyUnzdeFeoERpk8DmCsUq9bq+VEaNxwOdQ2+oM
VnGypLtg7EU+ZYFUotMyDngrBmjZyIhl7Se03p5jLvAW2v3UO1CQkY45Df2vgM8pPANjSkhqdc0/
JfJk7tteqJ5rzSx+pWXZPYfeJDa7ROr0O6MVS1erkZgWdV9+31dUQtW2nDkShYn0tIBbEZEztDxm
NclWvWurNj+qTRoeOF+0B13shGtZHeMfvtVnPywVNZq86K3rsGDl4kEy7KKgK3DVSGZ9nXRa7si0
BvZDVPm3gU7jDHGQ7r0ZVNp+Ho+kOJ+OpjtaHYKQXQhE0xgLnSPCioWPNAwsBPAs9W4sPOEOWUhz
RxBKj3THA9i5x+bg6Wr7yYP4FXHILn4XyUq1T+QOgUymy31H12MNemCj9K6DQZ1ussTUPo4p09Mm
x8g7tREUpx6T5iSanv4th7yTKy1vAE0qUqAfTRhgPwm50Or7wm88O4zydN/7qoDmipXeq6nfvyet
gNw+KwLJtPty0m/4bX/vm7k6OkjIGm4N1+JXQfTGZz9Tu3cGzdmvWtll7/oQ7WUVlntkryu5Qrxs
LL4noSG/D1U0kfVURSkxzOv2cQhS3UTno0xQ4crbH3UipRAmKEbpBGKJlKJlhJ/kBl5F25OzEQ3e
WoYto27QSfeMWr6OO1juM7PKnrtEk+I9l3f73RDj9EpNEElKpFrKnFZAg4bRuUG7RuObTpnJp9n3
Qzo8RUWWHDPZQ1Ggb1oE7YpZV6wvzc/MLMbv/VhUXMNrPO++EoyuOpkerJ62NMTSXpMHKzt0hRgh
7BtlExdOochO2iTmTp0q5LqkHIWBNL7qmX+6TtkVv8ywzm8B9Qj7aJp17nJ4XPqpKR4ZMYUOOfdU
5pVkiDJ3U8gpolihxK1cWp+DSGo+yz7qkoOcq3yNUk1hxw1Fw2059E9pLnnXtK3prU6K/0QFt9mX
VgUTc1zJ5Td0dr0Pkj6oH2qxDb9WWq4c9DooH4Smtj5UgqrcjJOoPJrsPXLWKFCfxjAW0K9E+zHS
avW2zOLgJ1O4LYJCRo8Gz8vb7v/XH/7XDEGixHj21F2tQGT/53+fFyD++a2/SxCqSTHBnPuecF8a
PLkpafxdgtDU/wFNQxUOyhHRhLSPH/2nBCHL/6PxGxZlM5EeLQ/0f0sQsv4/BqWRef5cokohmb9T
gVjUiGGUnOsA1DjANIAgMxYvZim2FKGQ5MBlaug0Zs2+JsMrhOPZZ1mpALy1YgHNmHnZ6HYBEV8W
vYVYUdpUD1y6+5lr6RM67fDXHtJR23ibr1miLgxMkp411Z1FQWXUoTAO5BTafYQNElQkG+9jWG0V
NN5YkSh0U7gRwZmAsVgiZ4fJVOOSO9BFKW2vw90aHwK3f2h2ooscshkcoJuPXc9BPfc3PySGKYxR
tJ3r+lSOXhc4/CaCc7eyAleN0wNqNgxOTFuloUVxY259EFowf9IIkWDWWSwWELNehf4kdKWUgoL8
U9a3Pt/8L5yVn/+yMPP0MV1Oy0Al8M/r95AXZ7ohYAFhVl1+VvbZPj0k10L+o3dzN9hteTR/lUv2
5rLRWb+gKtG9G+blqrvJ9juFFhK6WzrvHHnaiPS3pigrAKugPIhjlrFwDTbdIfZVUr0kuvFRCwGr
55T5u0De4khblNX5hhiCQ4FWBDNxMH++9slXxNJQyP/cmpxsalKa8MhMzHAd0Z70dHRR3Pzd2KNS
OhdTOcjgBNAXcWEloRZXRha6Xi/KWNNukCw65VNtbRh6UxWdfQNN8NLr0yhQLj4ibP+N2lO5ceV3
4OCJDu9z+L64Hhz/4XNyjN2j95h8+n3n5vqrIs3/0ft7/Tl7SSCZRuYBfTDvepTlx7bMrincPV02
s7Zq52YWq1YXYtbGI5Hfe90VEm4OG/G+tsIHaiQnFaTGZXNr0cgbk6/JSQjh0MJcqiIFG7YEyYAc
uKH/1MnvKyZP42ALMP720IDcU51nYjg8qCgvlmyAcnFQivkeQaJF+iFIW/G+YeClnn22hy0VfRig
aKE7db4DtNodyg3s2ZLp7WVLAWPhIqQW/xYTVapQDaG0Erj6F+FpcMvH8l14Zd1NKPY44TP8bYin
XQkuahqPl5dp0UfSXyxTImd30acFvbS4hSGu63IqUtxadnhdTE8exSsapzZSpOUJsJI7bZESv73B
yCGgIKKFwT1maPPnPvucmqV3SmFyT9IEeG58022qnmoQANDLrq3aUWboF+gDkp3F0RsVUk21ETvo
fBzRPXNjHRldb4tFYCXQSZL+MaMvCvJh2mYBwrps3zS/0fT6XSb/LMU7f9jAaqzbYYFEhC8g4FyE
eZYXBgoObKhSFk+IyJ48KfjeWqgsdgpE8Je/3bLNMIcFYLZ5784cQLKx+Hjcv2UcjnjlfemV3nZE
m1EZ5L8OlB9+Rgf1kN7Xx8s2F9vMYIUAWMx3s6YBhl5iBvqEqnAVyqHblt8zhPY2J3YXAfHGwOJI
QnFeyrLZwFR8hoDeSTMwx/3Py15sGZmP4bPoTqYSbZfRRCHNejCKU6x818PPv2mCzJnsBcwDizRz
B7w2Efl1Moq+FLpVUMU2MiT3qqVcW5X/cNnOmwV5sQP6aGYpZWhlGQNCa3QtWDTXilF4z5o7BVne
yybkeXec5Uf0yvDFUoDtgHGS32B3KG1rfpIhEyM96Yxu77s9ksz0zu3Mjb8wW+CMzZUZ2DCKI5fu
RlfZQfoTL8/+gkVUqFaTt3XKX6BIA8Nxt6W4cfFK83q89RG8A83eOXFaWFC0BomgAQuV2/5CfP7L
dB242XFwlMQWEYD8XZr0l4+qwELNi3BOK4xFusSAkQQkHQEwkUr8Pk3Ed7U0mjshNDe+3eJM+svQ
fIrPrWrpzZbNdXXq9KBny4Y6sL4rj+TPQKQ6GjbiZJG8vBiakwj6AHOvejls35SJ1yNvjGqVghrm
oBtHER1nKFQg9O70e1OKtu7FVYuQDs/9e4jgl5NaPmJVeYaqg6vZnRvTLPygX6W7FJH21JYe6ZSN
tr5P9xmKybdbPI3LS/kvd8+MLyJGN4PWCjOM947yfdxlrn+FQFFjGwfZZWhyq3f95sxiEzJADZkt
m5zXw+JGhltsEMyIeGmTp1gwrtrBOwyasb+815co6b+8OjMz/xnnR2MVEa8V55bxZL5T9umuBfB6
7JzeRVn1UD4Du3e2XFs7w85dW3xJAidQx4IvGUjZx5B+TMpEysZlubYLmC1hcmLu/sNa9tqvtBHj
uNQ7ZAiD7p0yXXve96SAQ19UNzKaVWfABmpMD0LhuZzhLY0y6Ive4AJDXSQOPijmxlNk9aiaveAW
5kTWlqjdyajNDiFp1KZu8q/IS8F9tjNd6Z13X59MsCDe7nJMrHp0Zm9xUhlWo480jUJXb8yrPGrd
EiTBZRNrq8PXkg1Owpnjh3LWedQhvTdEZR1Gbtl4eyWbPqhptJMLz23k32RxfQnwc1MLb8omji0D
nTK3q2ibBZVj5COQrN+kVvjbDOAhkkCmx5cjDXlYCGkxsV0bzr+d52vCSS/6dmu7rq0Nd8h/zCw5
R+g1awx1YkYeHUkFJJTuYCZ91JgR+Z7otnhTOZzH3y6v1hIc9JdzEhU0Uk/5Le2ImDGaNNZclt2+
/9Ae0kNjNzvjSraj3W8nnBx7RMQ/phYZdZR0CX3v2ZRwJQGgG1DCvOzN2sF6bmGRQcVxpQ5RPc0r
hbaUZxFzEFL4xoaZ1ZX6xxH4Gl6HuCqgm1ZWOFIAm6jK781WYM9/5zKD+dcPpuleG5jaaNTHAAPi
lXdIwWsxu3e3jdZ6OV4u2VlsoNoYEnEqsRN/KE7l3ehU+3Y3IFbb2d0J6bpTtYsfmrucx5bpgGmC
smWrbrH5Nyyy67bz0J/U/cgVqihpHXqGGp3UXEezWDfaGjiFWSDyLlg/ZNlPb9Sgbu+mTun2VaKH
B643lNmzSPraTyYqsaFaP+hZZjotcmoHJNkobGaql7goxpcSM5LSVolzKxjmn5/dsqqeS2URc8sm
KpQ99IZ6YWN6bDU9ASIJuwD4MxXY22sTXii2TZnBBYBo7U53EjftT/Lndj/tSNGL/bg1r7J8jf51
KJwZXPgUh9ngCXkZcS01N+mRTp/b2P7JtNW9D4uDQPHi8sb9f7hIJZBitEoXZBHxjZiXRurjYuNW
Nyi1Xg/XjY2+2q/+nvzFvWxtLddECuofY4uw94EMeEHWchBZ44MXTPZYKju1aR6ypvvUT9VG1r4s
cv79OcmiyWzpDi0fdl1cRH0jcixV7rTXP0Dn+hDuUgcH7z0b6YRDeO/fbzm5eoZAHPK30eX8MV1e
GCMr1lA9+EdUd4/aQd2Lm4jP1fA/M7NYOD1MwEQ2fEu5VmzZvO2LDd6D1TP9zMBiscqxbqyiJAlT
mym2q7E/jk2wa1pvY5xuy5HFJpP0qu7FCUdyAwyHRwd6iyd0WXVcxoGx2FZC6FmdMJF9dXvr++QG
n4bncCc4xS707Cyx02fUdl3pR3C1JfG25dsiY87CUCjACvC+sZ6qgpn3rQHX9TTibJUWeX/Smy06
wVgwE+V2GP3HVImulMlyizE5gkMpwWfK78QJvdagDgOHsYiPlzf1lo/zpj87hwWROJSZfnRlL3KK
/GS0+cZzYDWzPfNxkb/kQwzwbPaxD4PDlPQIED/B/ohA6NYLZ/3EmNVOZtE6OraLBRP9ntJNX/Mu
OJWBYzwnpwmhclf7yP0Cx6x2mHb9U5O56X7rAbd+Ep+ZXqwkOrih1wwvpr2rHF40HiS127v006rD
bzMz/7UnKEUxIkXP/I3ioaIgzsfIJ9dnUX8dk+g5tLbStfXr7MzGYt8BxMyRIeUoFBRFuBE85DaT
rI/fx34kHhUh1QbkylTtp4jwyBOcZpKdVdp4PcK47e9KvQ8PtL4QYYTc5nA5aOeQeZOAnf1li3UO
U61KkMGdpePlr2opO4MV7sOoAPBn2jmc4lWfPV02ubZPaN9QYp4ZUI2XqsHZPrHkRpn6SeUyMiVX
TNAV14KN6tHakX1uYhFCAFTEoMzxamQUBtVMtFeL8VHWm42Lde0eP7ez2PItGLhainEFPJ9tKI9l
3dqGD4lReZPKW7t/zSm+lmlAjUNPfjkIYPaVKPeyxncbn8zM5yiNQQBMf/DpZjoalbm3mS1/4VJt
lUSikEeul1ZfTDX7lnjWYOei8Xg5ClaLQ+eGFoeZ0YIt6kue6fVucPtHY9/vJrc/lE71rXZHt8rc
/Cl4v2F0vquX4X5udPE+S9UM6oEUo4i1OrITONM17SiqzcquOGzhQ9aO6zNjS+RGI0C4OMZi5FIF
s8Mw3k3Sc8t8HefqxsWwGhr/LtqS+Ay0PSNojCi7XZxcBYK26xGE0rot8pq1nXvu0CITGiywaEGK
QxO4+MH47NfPl9fnpch6YX2WI7GG0UuDmmURRVj6KO/NW1AtzV+RwQNRdmonP3TX4F3hkPgefKiR
KK5c0QV47G69C9f2NqUWBnJm3kyGCV9f56JfRB1ATWpvU+aM2dcsuSmjD2EsgrweNtZvNVJUGIGA
96ANs+yQBmmo+0ieR25eTLvAU46ZGr4zK/GzZvUfLn/i1evVOLM1x9LZ8WuGsaHn/TjvO2Wvwwac
djvksp2XHfC53rz7VmOTmjowKQiPGNh5bU/K5K4KO4UD5f20H3fdqbi37kLNqV0j4e3Bvcujv9nq
Z25ZXYSqL41VNShYrdQdWNKjp8en3Hcvf8vVEDlzTXntGmKEk1AidQ9CqpcPgjrVT62ZhZB7NFlo
a4XvQx1t9BtWV1Nd48zsvE3PV7CFeChGM5zpKcc7FPsAiLRNDv9DcarDVs1sNXc5t7aIl3qSVTrD
ONnt6w/SzfwU/945+ak++TSJBXdLKWNr5RZ3txU0PbP3GnthOPqBwjjN3aykeXnl5k/05pw5+4SL
W64bInh6ZZySswc9r3ezgsplC6uV9fPvtrjfGi1H22SOwN4JngfPbg9sgZN/sG6LuwCO+eMW9fam
xcXlJmRIJ6gRFuWDmu7mw3L61lDFmK60q0Ened5M1S9vAOZKX0diOw5e3DH8xRPfVQK3y+/9Y30Q
duV3A9RlZ+uffNWZaTcFAIqXv+/lFWRU/rXpXByMtGhhM1NC0ZmYQkj0jcn/decQudbBdypgZ19b
ELOhgXGbQ1nsJxhGvjfjqVP2ZnityVvhuB7z/5paxIocCdVf97cpQGoR+a4hP5vFn2TFNJP+cWgR
H21VD+CQyRKUIHGLRL/uy+qOiZzfnPh/eVGd2VkCZOJiHHsriSN3FOEprN6HGeMqQ8mT+4MSDKc/
iYN/nFp2e5DEamCBYJXa0Eeh8w4a841I24iDJRaxMX1VqmXc8Ur9FNfdXd5O7+h/o1Ec7/JAff/f
ObS4VEQf+mWhTyKXCb9PUp2SiGdbOcCWS4sbpJQ8LaokNs84OkmyHz41gRse8QY+ncMMfeTSipqb
0aXgvln83Aj2Zfe0qiD01HpWLElSRy++QtNuM5u1sWrr74t/o32JR6RBa3lhxbLN/fzuJMe7EpLw
n8XHaifvpVvppwhLee5IW5XkLfcWx4aQm6MZttiVq32YJ/YoMWDdp/vLUbKexp25tzgyMnZEqs0p
/yxlBenBrjuKvR06417a0bYd3T+yBw4YxCKjqkt4hIb6ZupXhEy3F5koswtg1I3dflJ+Jbvwaevs
XT3ddcDNJkygsHEtLhYpMwP4NrBmVQzOmOhymdMffcEzG4sbBL56r+k8Fko9gPt1J+YHD0z2usGx
OsjKNgvCvHHf5Bxn9pYpqQF/y0uSD+CJLIppOe5K9h2i1tfBsblNKLNtLNpqLJ6ZXJwlKuobXZ8g
V9w7PFtCW3KVo9KgdCOfYLT9kH+WRTtx0o120ZbVxemSB341taIc0QR93wo/dPObZ2yp+GzZmH9+
lgM3Q6CPeokNw/iWVfc9BYvB2jom9Y0Vm39+ZqRVu27kScMx6XSuSj7l7+TILr7xhofh7KVF7d8P
EARvPprm2LsUK4tDJPOh925S4t+7hTHjKDzmAsBg7UrZjcd4S2tkvvcvGVscJbUplWHJIMFfGwHK
jH4PE8F2tri1qRf5h1kGMfJYZIuVK+3N0skBO2e2dxIc5UDDn0YzgjR/cpLQ8qKZDacxHFiLXa60
TVSJoxK6EO45DL8+pH796/I2W4tFZhU0lElhQgWn8zpMmLaVrSgFZmroj0L43JTXcbaR5axFIgSp
kEHBr/VW+pF/vQ6SEpBpXHyHaQm5qnrXGcauCk33D5x5kbYAKg411MKZVPSqKWAm3528+0iM7KF5
Hyq/SZn0kiHOUq4Md4A1BeT3+oulfTh0dUHdtM3qa+7pnYVKyh/4cWZicQjJxhgaetZx9FVdsm/a
WDz5UZvx8KrRGP2Tj6bPHKcaRDfi8jHSpl6RJnNJu7eGe6gQmGdv4UOovC+XnVq99YHR/2NocYfM
U+denphzI1506sf5rQVbiz3tZFe+bo+Xra3GNfLogM/oGb8RSvO83qiSso/cMOzcNPtmKtFRSr9e
NjIfLsvDZ54u4ymMkgqQ2dehoBlJUmnwqruEgFMk9yPym0XS7031BxspkfaXza2dQfBFAkFmZE8B
TfXaXDV2RdgrpE2tIdmRfJuC8rhsYe2rWXy0mcyRR+MSrDU2LfDEuqB+EXu2ZX7vO/nQdz8vG1l1
418jb6BasaBF/lyJjaXCmQqSsTzZ+FIbfsxToeeXXycUcNSKmOjhO2kZCegY4Nelb/+dI4uATstg
YEpjfgzEma3SqDGLjYbG6qdSERJgRo7+2ZuzhgnsGAE7RskG0w2a6bkWy4+XnVjKEr2cZzOvMtRz
qG2/wVdMQtWZSjeXrZvD8Em/asnrLCe/8QI7vzHAtB2gyrjRj+NRsbeww6v+/Wt7CbNIMgOZwZIv
2PWWywgHVIj54bJ/qyZQbdYpTc9fcbFpjKESLW82ofbhvhO827bS/yBnhE39PyaWCT9TujALmJgY
KNSaUAoJzbfMePiv/FjOdUlqpjNnwtNahU5dan/J+hZD5Wrf/NyPRTwXMD0EkvXyqOhuavFWdFAa
1cEAHo1dcAcVYSUe29QRrrbBdKsvXgtWYWRAQM2/YVo05KAcw56kURvvtPalvaXmDk1nR33WDory
uWJQ2P+j4YNZ/JFJtpnLdDnGo0LUzvQSX7URVMcqISGiml9YWzoDq+fRmZk5RTpLxgvTV3wqkJTj
UGuZjNucw6IdN87Vlzh7cx2dWVkk3kKu98bArCk11Lm0nh78k3WYcep/VFc//2yLrFsX04TG/vzZ
3L8wdYH1HEffx4f0JLrlvakc6+RWCze2wGo53zKhagXqsKLjq6d5zvQNyb5GgiKjqHmb37WH7hjf
JPVe9K6EQ7Lz98LGZTKfEG8/679W5xPmbPEGz6ohuyU0pcq7nqrAqavObcDLQ+fptF52LCZk5zVv
/P0UBn5g+DIRG5whJYvtaExjk8UpjfK6SWxh+hYFyMooG8f/yvFIa4s6BRUJZmJmesdz58yYpl4U
a7FbeujWDt/NaauiuhL7sCdIFnJzTFG+URFKxiJprISeSF3FLsR/O0UQnRJumsvn47oZplLhaJRV
Vuu1IxmZSyNZekxNPQLlJhVfMjNGI9SrPv+JIbgZGJ+YgfqLL4YOupI0ncBLsNZC+M/Hvr2CGqc4
SGO0Jbw2nwuL0ENIHA5NBnsY2Vi2lJEy8wd/NGO38hOKmu/AnjiqMNqtuMUavZadvzK1iHKPkfZO
NY2Ycku/m+sFMdIADmQoJ/UIZHXjI66FHTfyTLDHIBY0ka9XC/pLNQVORCobjbZV/AyHH5dXaf3L
/WPgZZTvbNOighNkicFBrk6Dk5WZowfflah3hP4Pmjl8uH8tLeKBWW7e6OjVuX7UiDfqaBnHzgId
dNmfjQ+21KHwZch2PMmLXTN+YpJyp0dblZStL7Z411povDM3hB9F87EQk13cPSd14kBzsXGeru5U
yPaZHweODWzg9dr3pRaVDNYn7tApVxO0dHpf7KTgT86DMyuzu2cBUMDPx7QIVnzF2OVJ/CjIqu1n
W4POa3cSfK1MwUMAQhwv4Q9pA3sxRKGRm7VsnJb9Ca/mLtqTuNhZ6lrSIckYBd1qX65/xH/NLj5i
mMRWF0a4p6VMmWpfQpUeLdqal6MOjpy3B9DM+yty3EGhYS2CoklV2MUKIWaWOursNHTMX/L0Pt4J
O+rnrlHQT7L1b9aHkh7xQ7yJp1zz8tz8vCvOFnEYVTg3Izp+df6gTs+eN+yQY3E2nFzbW+dWFt9S
92uvrEesmO+5AMmchuNUOY3HQC/QEoACxa0e/MEmOLe5CE8rqOlTzEUx2LLTnRkZphtrSXNllLCA
XfZvaw0XN2PdJdPQWpgyJ6hRhXp+baHZYZkAWiTqs5503Uvxxst1feU4FgHPkFwsKwmBHkXpOPkx
m/yjGpOERpZDbemyZxtGlpUEipqV7Gss3KDcCPL7qkiYXNkSbFibsYGU4R9XlsWEXhLrVguCmGRX
2sfX/rX5zmrtwfWPGoiS3LF2TJx7kOva+SlVbPW6UW1UhC+7uhqjhAQaG6RRDNK93glFOkijVEdk
AXVu2HJWZ6iwbYnovdC9L/IN0AiqTOGMOcc3PO1K6gstMhvJi6slb5T30zflY/EQALXS3YFJCMg8
Odg6anbdrdzYGv9f7IXT1vzFiruv/pA5ps82fmKV4LEiYnY0yl0L20YXhb9/QbwysUhBjN5ISE48
8rig23tlvxPL0u2naffbC3duxlzUpLMOPq+o5pMa9VH0W9B4+tb5NWcYF1ZtWYaUITSC0RsTU1nv
w/BuNO+kGXsOw2NnZQiR/fCbYY9qIjrPW9oZa3kj/vFyR3cRnm91cZCVNC9GUeczqofBhYAysP1d
7KSn/CG6GjcHZtZqFCh50koASDxzby0Cw0zELCM4GK46+Ucud3CAgSN91Nl3TzoTVuk+OYSFm367
vIrz9lp+4nOzi2BJuAV1eQZ2aYNle1ZiI6jh+O296Fs7k2b8ZWtraKhzL5cKGl3ij2rYzm8mGuS+
v6+dYM/wggrbTfEIHWNwtbXh5mW64OAS6Rjq8NHpgYTI8PBF8a97Xz9NHiN/TbARrWs7++xLWvLr
nR1EhpQqHkVsqdlx9RwNYfr9W4E3MxUdSm2ixMjFawtpYPYwlfLx5HjAgZoq1l21CVtejQj2DJwL
L1fDImkIu0iDUZUmrgr8I0p/yKFhS51q18qXwhg3PtpaHsbW+tfaYpd5aSwrsCzPzXB51gYQ3EZy
iqP2qO0Gp+/sximctrGLQ32tCbb2fDkeV+5ZjZcajQeuc27zRfTn4eh1QUgWqIEVddvAfNcWU+HG
qfj9sqG14DgztOxGqlqqBanGGyQdlc96Ud8wS+BvbK4NZ5bv90otWqR5Kau0VeI0hXeMEjiwGRS6
7MpafJy7sohzz+sKCIJ5ukfCsENezJGL0A4m+VpsPlXD5//OmPI65DPUD420w1g8h2ChjFdaYjpW
Jcm2kmTfzQQo42WLawXb85hY0nAoHTNcWctnVO47V9xle+HOv9V21i3jD7Z8hJDrWtrY2FvRsdhy
sYVojFoQHShX1Dy3am1Lf3F10WaA+dyqprm7WDQZkmVdUwn0ooCtHQJ0f/KdYsa0U7cttK1HwOo5
TxcZdaa5a/1GltovrVqiocz75m88e/zTuuOaZly8OpiGrT9eXrW1LwikRqbSTQ5JqX0RJ3qM/pPP
MeLDUa5IMMIY+e8n/jR0mMGxGJJiAm/+xGeZG3IM8LMY1GiL6NEf6iMsxjZvy8NlR9Y28bmVRRqQ
1VKY5yllS73wboMh+Sp5/QcFfef/zszi4Gs8tQ4LMU7cKu3s0LgrC9OJxfEPTiSYy+bMnswbbNjr
TxZpgR/VGaU3JBLQQRfsqa32RTltcLKtLv6ZmfnnZytTWAPwj4ztIyg/xZGrcdyIrtUzAV4spu2p
WMtvlFqrlJE8WeHRZz3Fd5PLFNRteNsePLc4mk9SYk/v62/NZo1iLXVBNge2lHnHMgP/2q8+G001
jCj19c60rx7M22lPbwxep73pqve1toNNnBLmVt1v7aw4N7s4KyCXb4I85/HJ+Ms7UzoW7a/B6w6y
7zkKGhCXA3GtSwvLHEX0+TkNB/EiEvPeaKEJJ83u/4Jz2fUt2qig/pBgqZHG40nm2eW++NLEu/5j
obr1Fopybcud/QXLx3Ypp5OWRpxVUGbvNT04oHjw3ZK85w1PV78rsBrWkucEGdzr5dRS0/eFuRoz
F6JRf2G29WrI3fZzytBG5Qiu6YT7qjvOWhcb231th8C884/pxZIGNdEblDFtCr15H0XiRzGr/iYC
f6VDdi7ytGaD57uCPjwieUDNX7vHKyL2p3kha+mU6CkSG1sCv2sLdW5hsc8bWfPVSePQCs1+V3X+
r6ySjpKQfb28UFtm5p+fHSdWB2XU5PPqzAJjr9eKGwei41HHumyGu2BO2BdvEy4tdEWh/wak9nKL
nllq5DJEpSGA2UzU6bIY1lHzhWGvKKG2q6BRuvL7tn5omlzO6MvVvLNZv0M/DtW7Sm5rB2Jx5lh8
DZkDL/ecJk+Gk+6rwVWYmf0xbRHm6fwyP2mtmD9YvKZPGZwM+z6rvSt9CLx9N/ndtS8W3odJkr33
/H7gtpLeHyHC8FzTz6TrPGAjympT7HKty+4nqZT2BWIA96bp97eV1Zl7dZCgtZOtX00PAbGUqhPD
DF7wq8Tta1jMSsU2/Yb6Yx2pqd3IlXItxp76pYCuyzYrT3HKoUhvEEmCTkTw/Y9IuOCOmLbxdyNB
UMtRoqH8PgZlfSMF3XgLIBr9mURJ7400R6YFGETqIrXTfpn0sP2gBZK8D2pVf0ijvu7sPDPN1GHy
Mv+YZTCKOFHiR+/R5zEe2zGoH2PTaAw7U4QgsMtwbEqnnxANstuylD7HXUXvrfcS7ZvRWSG8HMoU
HkrNt5D5EtQHmc7gHjGU6iR2MmR4cE8piSOOWYmAO/gZSvRDufM0f7oWkfl0AuQRnCmAkkpAAHiX
Nr1pd1U7od2iFHuQ1cWT0JjSUxSwlTqV7r7ddFkG1bKg3iadYNiDOkKTpKaQGKWRXjltWfMy6iQZ
+n+ZGZKyVh2xa/nUAhwErWPVLQ+5oNE+0whpr4F7FacwyaJTnxT5l5k88BBQKp7svk6m3mlV9J7E
WPwsRNBd9EEdHEJBGw9hlU5PmWy1P42gU99DddR97MZkckuh7PYh0RU6gj5V96U6i2LAtrhXkQ66
r9GL7W02gPqtFKr4Y4PK4T3elD8BMxWOFmT1iL5u0175RRi/Z4GSgzZFza6LDN0ZoF+/Z2gwuFVQ
6NmhqSbcVKNX36eC1D605ajfFIKZ7vyy7fZCIX5JUj87Ns0kPSZCP1wBlzKPrWIlxyKOxiPKLUw1
K7F16MwO6KliDU5bBMlcdEzrY+Dl0gNqG/Vtjx7aNbVE7/04RhUDA/oAkKero/vIi70D/ESDLeld
s2fcytiBWfGRjmgV2+hEuAh53R2MpuPpWnbhQYo7GHL0ujlFg0nLEVPA533Ua63BOA7IUdxGYh4d
EjWZ9rJWyO6YCCYiqmrm7VVUze0MAfiDUgRA4lspPUKlh+qOltQHr2805s3jyi3qxLjlH2yPqOTI
zuRpwU1l5YpbJwphyZQR8BYg3w5iVAqvKPg+YqtAvEwK0MesWnOnWxlCg7GmHePKD280npMPndgN
n82pbB91f5bVKkKUYNQOQp6wKm5IxvuHrhYMcLwlUpco2x4G0DZPpSelsxKmdZMdjHE4jGngDvVw
FcryfSXpe7NrPnhNwyIy3tKmp9qr/y9H57UdKQ5F0S/SWmTQK7GSy+Vy9gurg1uggECI+PVzPG/j
aXfbBQo3nHv2GXFAMdWY0wzbJ9/7s9bJsQv+zq4sJm86ukPzJurlOtr6QmVdygZWjHVCD0hmDtZH
P6q3Bd/X94XIxwYlGG8TJ6eX6Y9sxAZ70SVHP5xLvhrIJdfCxjBLqv3TOI7XVdkKXnF+6tdxOc7b
Qfq6kJ05YV7qAuPXt5Z6lRi7y7RHTQoYzmEc9W8j4Y7rh8N3Ha7IpTznEezw0ooY/mLg3afrjrmd
dn6to/BmN3hGN3Dy88F/gonSbbHbgczx00r7c7BHecRBCFuM+ENB9ssjTT/Hbn/S2j+5rbOWQIGU
1ugzT5Y74/3RzBFq8+xRTP27Y+SBbiQBKlCBar8/a7FigKx+9xwWpdEPAQkgPrSJawgFkyFtgvni
OPdtgBHDREF+VeGzDwO20pm8R+LQT88212gJgrwP5tvuCVEwfzq21nyDJ5wDt3cAMmXOADEEioQs
gO10KK85a0hFqky9tQ8tE/xlHBuRejFqiCuUn9kQhk8U+MDUxP5X4O24ExzvTVmNQUHAm9LEbl3W
bBvkjCsBdWx335sEGKymH4eU4UoKOIJgh5erSa5EhjjW+kdP0j9zuP6K++HB9vj8PaogOGYAl8Fw
CgRfwn7HIzuDJPcIEuAjhO4fOyURIIJhkjbMvxtLge7bgboZloelMbcR2Ww2jEZXdu2BvHHDytlm
0CqCw1YHheeIR0b9Ux/WeV2PBZ3GdGpgSMqWqEvdH2Ba1GIUHb6hf8Aon7J9FBXZ+Atn/HOK1tMe
YM40CsUl3pKKS2oLNu0Xs6+vvhkfeq9/ktum89bBPwc0Ga5GkgC8I89y88/DKPP/jdAAVStWwh7R
PagEq7/XAapGP0BfYQQ9KoWir6AzVEvGxjm6Lm2miSgXBb787CkDnpeD6cnZKzpNHoY9/FCL+pJ7
mwW4TY0ennSvUUJCKQLgDhS+0fWRdvugRh86HqRSOrkbg+/UN+urXvGeJRt4qqL9m/UgAAacFnPv
fM8OWo2J1RgoC7IaaT+btks4K+9haKJnt5UfOtpBfIjqOYXFyX1UQK3DfqKkfnuQRhziBZc7Ouhh
P57I5mN90YHmWDhwfw3iX2ARXDbiO5kdBeBQTvPHaaC6jjEJTdbfO7g4lV7JVIhJXGkfPEzTyOEF
Mnh2q+DJ1tM8mgg4e5H1+0dnpPqPxMDiXxZR8C0BQMpJ470bs9cAcRmgN/EdGWq8FzsmxQy7wr0X
ezZCNv8lgw2meLgswYXbSnASTrsRYM2NwHond4sg4TDtvckZWQCCnCIoq4kBtSgZVUZddh7orvAV
u7r4JuHqyrf1oxK+OoFknUW6qTgVRc89LGOwERFsV36wHbRQsJQQkZv2rbwu1itpPz+YBadoZ+5b
MBeAQF2lo25xB7Mlvf701Z3RZNTWwESOPqiz4Pgh5puH3OFNhTMJMMeRYpt7N1d7BcCC/Ar2JMd3
g0QZynJC/YsOh1HDaLjThWgZNg8HVEujgc1ndNO3Vp52yi6BSIIUMt829WT77qgxQ6TQA+sVlA1M
u2ZpPkZwrJaYljSSDhTm4R/WjVnbb3m8++9dOx7ovmPlOJ+us5VyaV59Mo4p5bzgoSnieQdNr8uS
ZfuyHLoeNpCnLYIj8Bi9UMASdcx0Greo2nmsGnVdbMH/Uq0yIMG1Qwyaynr4C9DEbxZ6byHGl1Pj
GtjU9sBFL12Txmtyq6f43fX3q+XhnIZtUPp2fBaLe1cIjQjBSvXZKzxGP5V3jWao58h4SyS9gBHj
ZSCGH3nSX4aIi3QL6dco5qclaIrJBjmD+FngJFy5d0g88NB6ft7IssHPTG1p67Dn1ZGfTtuG6VB7
iLbmINey/mRbd9vd/UgYUIje8qSof2vYCnuOZc2axfviPLmGUn/RERT2HSxDCETaW2jq71rDBCHY
vC+YNcO1GWjG1pAbOFy410x7TJw5RYT/C39YdeBtdetnyBZo6HAdJKG6hP7+ujfmSHrapFavV83W
YxuIR4Je3DJj+boPfSxzB5713EMEuOGUmGpSCI4fQTcJ0uvknuDhUTAP2nId3Dpw56gKDzSo/yGx
rJrdLHni4YdDnvENS/DfA8Wujun0ih7ZO6s3eD4r73HX8jv0xh09CoPxqySnegKQDI8zVANJxcjx
1t0oM7sn0464JJUu5miXHw7W0uQjgfghCDBLEwYnj3u8FIEDZ5Pt7PEgORhCrxsQOw3pzqAi/jzm
Z5i0Vf6MsX1vzDF8XITRXgE4RtNtn897Yr6dMaxxrDZl0OrnUDs3yYw6gJvytycdMDAs0AVR9HmJ
h9Meyvs2xt9kHZ+gJcpYTYuB9OdFgdaJ33/Yfq82KdY4etYL+cLsGewCuqru+gM2ztE0uL7H9jAx
GJeLKTctxBYG196k47sCNsLH5SURes2xWyNZiEpCwqNdosIfpiKIhy8F9400jsR9C/1ile4ZUX0R
1vTaRf1h3Zu89zpE8O3D6oF8Guw4wjtuDbisSznDUE2T7T2BA36OERIvdTosljrKlDbFsC9IOTnY
exHGRWp4ZfGD5Gji0FeKe8vCCd3U9L4p6+W7Y+IqWMU7xVAf/vb0DmbmIRn3k2ZMpnwYMrHtgD6G
IluMfep19zDtcMbTS7Mi64nQPPSXHAAUHBtd4aIfIfULkr/74MepU3fpyMyH8HHbLzJvNpoSoE+2
zkBb5LwYsEt7hByC/osszSfBckbNVbf+MejagiXj1V9jDGQDoAIkR6++sQGK2QdeMVrTxhsunCD/
bf3UaXmVtH05N9OTnsWNgDzVNA9ruJ8aJZ5DJQvd7SkhTtrQ/kHHJu3NS8R05izry9J+cedrcJ+l
v1Wa9G/WJqW2O+bnYfhF38L+yxl/jxyIZUQ+7dJjPQav7QRZRgyPhSkd3A8PgmHbpUmnrq2qTxPp
c7Rp0k0OqauverkS/UIbgA1RQPsRg7O5y7v+D867yvf3Y4c0A4hMMrNDw5dTaOcpRY51QbCDUyDJ
MW6Qz+N3wJ0sBqkUIIzc92+wt0hBxbsGGqY10aVxfk2DVziTm9k1us9mv45uXYgBC3QE0NwT2B7I
+YcPKevCZyBYKgHe6TdDSrREY8H6e+OEFyRWjwl7c/dbU+O479hjy3SRdG+6AUSVmyJEaIvRrnIN
Nzismhx40IzAlohhtlvqT38UDxEZ8K6ntHOf4A6bCtgetAqpBjtiGggBAjkrCuzv9GfHHSoAAbRy
x66DkZGDy47WGE/rKh/PFqNYMGBjZSOjLGFDxn+SeuOcuA9aY0l8lfpsBrcA46BHl79O7adENT2h
uuBDU27i5g44+qPSncOcsL9q6/NwR7IaHHV/deFQLk7AwCEHC3IJSHJKB4ClfZKtydccIHNz6nQT
sHvG2FXPXlnwSLzk3tl3qypwqMArKhP7ARZFOjZIGk0AzCuC8XQK1iFV8Z+EP61yhoGFPCwr8DKe
uII5X4asKaJ2OPH56rTLafCXwlfx2QTxZbQMu2re8knbl3ijCII/PNKkBiKM9XMO+6uKlrcx+e1j
AAn+kUXLaz/dmunU4ej3N1UI9UqH7VhH7VPYgUjIYPjGu3fXQ8hDh6JpYVSIsIEA8hklExq85ATH
3BSBb9phSKLpcHNIcfCQUQiYhw7HndhCq63cl+0YoiuYbt4MS+KXeXSLmL0ky/fmd+ACPPfhx+4E
uS9uOrqx6bQnO8AZpBhrgC3aKgraMxi/melxjOoF7wM7BjykuIbIEW0wH5NOelgqwONS6SSnODRg
i/4gDhTL2+A5TObXH7RwBK/dZmIFk787VKGmLUvq9gKKIxqu/hNZUElA0WPovyOPZ3B/KUPE4K00
GJ3fW+QKZ0gSXsZ+Oi2DKod5vGgZZ2iYpSEtwiD5i6jfTaNgvQ09/TX/4Mhjf7i1bv9LOvpuhvVz
d4E57vs+9QiRGd34vU3CXzgPwIUnKnNr+xQY2OZuPsL9liXpqBGUivZfs2kc4h4Uc62cX7SLb3bq
Yc43P3rwahBGE3nBfyNukmDDdwR9oYdk6A7jYhEB4/JU+mYcAv3xDwMMsPv2OqzF4sZ4H+0/Xy45
nAQzgzKCO63XemPloMMCTArQaFtcNjjuWwcXz1zYjmda8lPb9hcDmh5Is3PeRXMe9p+iu9WsfZm6
+fdaL9mYNAeKygpa5wVu2jRs/vkrrCedDxhFI4jjBYqJXh55/XmqEexiXS4BYmdzDHr1IKl3sVuI
Qt9SdhKLu49AEx/WKVNgUNvoc3Qx7b+3CLDjDOqp3K9/5pB41pBvlLTuhMpC4rJ3Nxi9L8gwFr8A
Ra5CppbKgF96jWsVG8QfXlzxl+McQVpZuvgbW91n3RTerVlPBGjeJvkDJniKEuIDXW7RHKfI6KCB
S/vFTV3yFCvEv8GEl+8lU17zvjC6Kac4SXmHKyP0IUay6/PM4lPnJS9rbE4IxJ9D/024GD4Q7IQi
Zb46TRHQ5z0BQA2o4Kg7+Hixez8XcM7JiF4e9Dy8yViXsvOPVL+2Ib7VtcMt8KfzBNulbqO5qoNf
LPJeMNGfJi7iUWEOhMc/x504xy19QJhx8L3+I3R+5jeAJPSTR4+9GLixUdoc1eyn1FCgl4u1QXWD
LhmmF3GUTkUNZ8ak7YpIDGWDJL/r/nh9WAF/kTVwjMGZktn42Ti6GN2LZ71jp/Vftyt8gLQdtEzq
3+jXxHiM9kAX9wisViF3Lw9bDjy8OdTLmnYA4tmozmMy5Sq8jKqT2UwXhI3dQWMHRPw9mCYsHeh9
cewE+xepfZDt1KXr7UVETdFZRGGw7EvCo8E7G1qNSwQ+Df4bbStIlDOGqxL/U0L/sLMw3U2Xjd5f
hhjDwZHlI/lH+n0C/vbDRROvrrcPj8YVS17VCpe11vlDGnsavKaMUTj06zdnwFG67+eB4NZa16Oz
jVXUqlJjq6Oiny7cn0B1T3C2e8iA2y76sKy78oFcxDCvSKHt33psjms9msLQzc3HybvDKvkfXE5r
GP+IK0YJEVQhUcaY+V/uwPsn6O9xtDyzGp92i5fHfuEvGBG/+xAXJT39DTjoHf46EyqIr1MDXzpb
0vjKnOl5iu5oR+Sse/TiD4nrxIyfoWuRsMMex5VHxnDD+fSHRJ3T4EwRC9AEOjry4KwbiM9BNTe0
ZEoeNvNvgi3/EJFUx20W1qgetFkEmUIs/+gZhuaLLmJ8GYRLuuBeSAjKWL+b2itZ+DnNyyFKrhGS
arCryhanKIn/WTxPgUQC7jkR7t+oGTBhMGROB0cD5p9QUUN9/7DOESoB04lGpNKDQXHtMZybX3WA
dw1IfUywcnp+sHJNPTOpQxRt29VjIypIP0X3/pOuNyzkY7/veUhJKZbDYgnIbZ8taDXcmdBieafg
kTehqpDsH6OBHiL2EdP6tMnp/KNs5wCwOBp2hklccfF7Rp815h4q9vFBIQsn0Dame7g+q2Z/2aFn
niNsQX5q4JIW6B1H4cuP0jmKbi26GGb+hkcAhbVZjPojxvEytpVssAfOcbA4aOoayCmX6ZBwN3X8
Jw+htPB++O8P4/ocM3JS/FdtojSmkMXPb82A3uT83CJv13iwbXvyOUoW4glLOm33JP0JPNSO82p4
V57NTHIJrZ9PE7KXOA+agySHnypjp1EF2L6l/xKg4lO36xk1jNR6+AfMdwfvyGj/1+m1Isa7dLv6
ZcMlC1Wc8wBmdpYVUmEQXcAmRVNzXJ3wMPu3Tt5U/LJIXXXze+2adJiAHEcCE76G8MKcdJPNdRUT
+rXEPag6brGzqeh/zGsG5LSoNanwnMxvngLkACPnLIGHvqqLFUXYNNYHOLtWZNyKEcFzGyxV29oT
mees5nxKPWS3dkju9TI+DApXiU50Vcum7DArGybOs7ThwePdQUTkXke6Uh6FTmpEz0x190Up9ACW
xknhIVEZwJps7KI5FKJyuLsFcZSbdX1wRrGycLvpFNLVQ1VgijCXF4ylX+Nk9H0QplF6tntoMjmo
lzrESc1s8A9WEc1RDEHeKfvqc4xAq2S7JOtm4UotSDXGYdEuyA8T8dej27OZlksDf/PZcVHQHE6h
q84abaoBTQ6i/k6tgl5Ilr1bLeH03GMm0ZdfTAOkVYPdtr0kciw2d74Ogr8ptd5xakIejxJ1az6Y
4meQt++Nmk5au0hov/fBHLxJvkS2xjvjSxWi9D/vvBwjDFk2aL+NFDVShGpWJRW1M8ezYIjmjUDP
JHE/4Ln7uKwSkN31cXDpBQXaEhTj3DEk7WsYFAQIKteIQLgOtSRcIErIGbJ5ZWfIo57XVjYV28YH
CBzzmEW/o1GjvwCogFdnLnZvj3jN2n8bH1HGilBCVEfuoeolpsvEogdnD/JI8Eu7hPCSUlW/znk7
k7d1HX8KuzJtYn4La1Citv4UjazkAS6IWZ/qYCtUoosapTjXwYvxX7YNBNDWvHhiztjs4tsTRC4/
RtS2QHKbm/hTjea4NZDGu0keN+aQIHMa4fmUOn1/Q5mkkEmEM/dbE3liKnxbtCgHfHQyrD8Gb4/b
FqcNTz74/La0cxnz/TCtc/Vzyy+dqoZ1KbTLskWJF6h4yiHEbGHHi53SZ8fFxtvmxwgJbjO3pRQ6
q2Gt40w4VhDNTGzvURz2Dv6IjTRGpROIv5bCBRn7zttuuI9hzbdcJooOkTtexTamLTsrE+c9HTNn
QHDguZn22qoBID1x2tsayAqxYIFxs1SiCEa3thwJBUiZXep4KgMXpaAdrTn/xCwaS01dtbq7Aql1
bjxd7F5937v1uq3Y3SteWNAjyBPbIVzrQgff/QCZiR0OtEazCSWmwKir0ze/fWGRfPXnztdPQ0sL
FXXlPgQZE0GBCbmP2sf7mNzjItqTWes8YCpb2vFl4jEKol7uwDmnU09u6x9cB4GyauOXacPDYQCG
TpCr/3zyuEbLsC3iuMvjjmbWvsF3HCYcRd8neL09XKqbHCbrVyqHzDU7QgZaGr1UC8wHG8dgzbcF
zBKe5P4Gg4FDjbMINqAlnRTa6N5Lrbw08lk2mH/u0GarjNF67Mtxi0sfF3U8NyclbeWN7D6ZsPRn
dU6480H95dSr7jE2C8nApa806smxhZBZLed2bi+qng7wH0CjFRXx2q3IhHcQbBVdg4O3Qktt2J9h
CjA6gt4P6+RJx6gnGIk6hDktLRKCqE/9WBTcm88aJeTBCfN57e8Qnl/c3ZToymeeEg80Xgq+ba+u
GCA0qIF186991Dd4ONMBB+V50u2voBeXjqFXFJLKqiZb968G/SmMwCN0fw+NW9oW3tUC65NGurAB
Qvo4KXc3ulgl32MXfg8zP0FGeBJUvbEmAnyg8x6cGNf4ElX71GcozBbO3D3MnD5FvkUIMW7PdYPM
YkK61PG2jHj3xOFrcZQxglKUeHb8Ivpkmh7Cb9RrdReeOBKoZV+XdAuia61R36PRQ8s7nVosGfRo
cnd2D9xpPzq6fZkFg8piQR7qAALhJIWvf6LE/8Nj62fh7r9t3EEPcruJhf+GJO3Fm/wpc3rz4e58
henyEFQAKb7zukYgsLI+I5LGZynhR4QitpvBl+SXjIa3XfnoAxD3+uPFg54dSj9DWx+7zTtFa3KC
TfsHltsNZc1T1NiniIDMQMLHWTBE9gP56AQIiiH7ZLV8iCY7pgFfytDAXnSBoX5quuTX6i0AvQ3f
eFMm1TseadTdY7hncgW22CqDPuWzRw6EuZ9dP7/2Fkn9SCNIAbrtVcz6yqSBoAALFSUB+avFyGW5
t05fOVLvVdssD50fmCv0qzhw+/V9V+TAFvEWKnYfBLgmPRthJUg+1x1UREwzqtRbpm+H2j7dZrQR
Fwf1wS56I4Ifm239h4IpTSEdvZsWHQsjwhxlqwEPputRQ3S7VDnuYQ8g6wgc9NEGgiDAnZMlxRuK
0lV5Kvfp3uVub1nZ7/pB+ygqBc3+hLrKxxTAn2zpEpZ30OimZHZ+WwyMlrWM3vGOgQ5zjt3uQ2gQ
U5a1LboF7jSegpBthxip5tq3bjb39dXh5LiF217ZXhzbpMvNGt+YS1W2D9xLwT77i04Wiudx7aXa
gBRhSXJY0ThL47DH0N+Gok2IWx6ZJ3nehmR9cLl0kLLMOkv22C8SGv4TPvpRQSymdIcQIh1ii9wb
dOwUMN/n3Us4klV3udKm+8Cx9r74rC91G73ignIPPt9/U8eotN51Ukwq+SMNf0Iv8tEzsEJZ1OIc
Aq852xoIp67uWCr4/hQzfCaK0uIglC3cHoEpnul6qPu1WkfskwC59OA76AhG/pbO1vLDsAZ3qsZP
wSKJTmkbFzuH62ySQI3QBGgpMXgZ5oPDHtHsVOh39wy5qPeOGb4bVwThKtZ4KmfzyFQnMrYnsD1T
9Xvjo0SIAkEMtQT/WJnzMmzJr55Rke0zPBGEEOwS10uA2iQCx3r073Xoo3VNWD4D7JN5DiQ6LIh+
ge/z6sZcZDApaDPWKIzV+TH6IXg2UAMkGC8V8gMO+HAcdBBrjx3y266Ovczb2XdvxzEzZDrO3WDw
Z91fMsZXN1xgeOehcw7CFUU90gct2iM+XlMo0StGsrru8y+nT+7Km9qsj7DLx8HUaDLYM/MSyEMG
7DQ4UiAPHO9+7eLHKMw1zuggEVkp6AyOOmwCpCrIeOPRAcRHWfW4OxL3YT2Hx2DBYtjRZzsmLtlh
RuU6T/7sbUdr47hySIzFxEkM9QcbsN/xrD8T+ROqcW2PTtwiyw/GaPkWzrhgEMiVFQxUwOyKzb7l
RNPxS4z4GusTdKtwJMckHpZSuJg5jryGvE1N3RcjsBVHOgW8Cr3mLRGecwtD7aF6i+sPnV+4+3sT
MoG9k+15IQyFO4wQtJVCUFPh/DNvtlums7sP3WWLm+TZrrFfAtzF3kCQSLLdZTYdR3w+boTMAo5z
mC9yfuKmqx+ThndZq7wwH1rIetiIyGgLfwwdZR3ifOmQc5DNReM3mY+cU0xKQFt4aGzTPptauWWN
lBUyoRBdkFbvhetPSJwMRe7l+OwY8Do6zVABvvYT0rhtHdTJOCvF7o/QJnLi4WEMV+wtmAXn0ahI
ieS0q6ZEihMOZe8yNbsu6yQYMaPqu1U7ma1ajBdUIwvhdomaz3Edw+5hMKapMN2P0eemVge5ou21
1Gt4wKPzz40c1yfTT0OGbsJwXDq0raPNdYrNtwShOkXtLZl6jBXren208aTyFRq3Dx4b92FCTxlb
fcOp15CkQGMheotwoB4HbUmxQcKCp2U7c1322Vx3l04XDnOKSju7rARC0xKPdsMy3/QjD9zfDol6
7Eu9INLE6kiiDQqj1ZeVThxgCbYhvuAopxeEPD06EGi2mBjHmreOCdbJsr4lzRKdh4AOOBWI7as6
MvtxDjY3gEKNoNWA541WrBlyFzi/77knzR8TBNt1gzfHE4/tdF+CGCENHkv0F+EeP897w/LEr9m3
2sVwasZksIg8LO59rkP/KbFEPRkSL8jsFjOm8ZRsQaoB/kSziARoBv+YdCd7eyBeOJ5rISGydqxE
J2NFVeR59iS6V8to7L1WaodnFYaSOdYDYRU6Ud37IIjFKRzyAjUb++IlIhbgkkIyt0uK8XIUo0qU
yyCVlYM4idbh6J0gdHjvPODR27VVl8XHM9wdRL/4mY3EyWQhpkQsJb4ct2nwO4JpUowNb54c9fMK
Ojd4hbVHg3y7rlELnjZs+ICty3eiHVQZsHNi9LWx0T5FIND6EZjOfZ3CDv3luuYiysduWPcDM1Ab
QmRYLy9iX/mvpcd7TNwatw+balR4MYqFaA6a1vU384n32a9iPNtodNFJADHhW/Tz8Jz4O/7Csm7o
F4DZvbvZAq5UDaErPgF0pDS5Bh0AfKNAVlNoNK3uCe29EDUtNNhzLzDReAxjxa90XWektS7tDsNE
VtSpl9Drs3bCNF86KzFC0ANN3FvirKrEZdngBlCU/x6nJpbZ6gnUv3BzhU5BZJ3s0By4KH2Ogi6w
eOo29xV6IYaecy9qYJNcv/eq3W4Ruji0he6PbRq/mmhC6KHqJoruzBXyPiK4D9OgTxJYtwOZjtoU
JLz6GLjt/Mt2vfMP5kGIQTyXQ0ijXBuHN43Ts8+0jR1caw40OHDxQHnk3CTz8itUbmIxVBsM9sZi
OUCD0YQzLZOQ78MDWy2SKLzcD09IhdlX7jUoW4ba7TKCIiI4SGrG0ObM/V4UkAsjqCG1gw7eFibb
6772vcoUVHH/1jXSXd6I3dHncHURh1k1G4v9uMD5Z9M+hwAXLkRZvIYohShDwqlQZGJd3jtkepQJ
3l8KYkAvEQaoDhOqXMpnAlhMkKsAyfwRY/F2f4ByLoGbrSZ0ARMLHx0dEW+XT2Fs4e4lQugln9D8
0uET7E5HLxOBTG47xvjL1tHTi1G+qQ9KdCv23MDRF54a52gSoi9NZOa/M9XWTaHCRU0sDCRHvc66
DmaMrH9NtA1phpEhceMCdZM9sHFmfL0eF6ZV6Tg9/edYNvYQrBGSBuuCk8Cn23Dmvhge4obOhZEY
UEXO2PjPM0X/Y4CkCOPN1qVV3M7OocH9eReCd+pgh0le6BILWwR8VTp1F5QSBIGVHlJmSMVk06B4
kriTk8nAnZ4CDJeV8bIrTNhOyqloPcYZwFXDO98pElfT8DOXGJ+26E+faT2jLbfgrYcBqqRUiKWC
cAvgec4mjNy5+s1CvZC22ybPwdjsx3Hjy5MftMlxIdpHZcpr7q4k9YExvRS1MLhp1SjeXEiFq1Xh
lmnjzsekILoN2t3YUaAZenZXikqm56O2EKM950tIKXU90X9rN9uTg+pyhRSfZFBYrGi9/Efaee1I
jiTp+lUO5p6z1ALY2YsgGSK1qqzMuiGyFLXWfPrzMbu3K5IVGxwxGAzQqOmycKe7ubvZL/oJXGwT
7IHYULIplfKeBApZdOyrnVUO8S5O8hAYJYWGOksE12j05mtcq2q88dJOu/dkQdpOsRS5QSsPdIzN
wvWblO8o8WroQIZdjlMbX3h9hAwq+OvHdCDDdKLq22pF9TGgzLaNAshzkdd/kZMSMFIui44yasMu
7HSJZjUq8bFIB1BQ4AxG1CPMHnRu0qjaZWT08m0Ty/73ySiTaNO3XfVJNNLgtgBWatp56pMna7m9
KAwxf/KqhtesV4QVB0UgvmakyoM8hQa2RTH93V4zrK84LySvVt7RePEYLZ2XYZt3CVoGg65Zr3pa
K7qby172rZOs0fFyMd6VZgPLUStE7Pc02qChWUU/St8Kbr0yr2981dBu5VhkW2AomSYbcDsKaTAC
5tLoQZvNW6CsqSOO1acpNgvgb7HexPRIfKpQdag0byqCmJ8Lzlamz+9h0Wdcywq7q0rdFTOCUBBo
LmMhMHgeRt5XucFfFuBAzmuwrA86NcHHuslwx0y07jvaBsOTUIoiQHu167dVBh3An2hMWBAV9n6O
16TfyZa/kRVjujansaShbo7xixR19UOfGUZlT4bPNSfXOefGqjdugSzmL106hDvVL3uRZVTfh1Yv
gmjoESUCY3KTcGd/1tM5D9Za9EUZrOg+bIPyQaOfeGXlfddsKkFU74LcEr7kWSeDvggiIduQA6UJ
9GRGqV6iGPbVC1UQ1wOXim96aMjfEQzqtkNWU2AE3LLNLLO5qausfJTqoLkELzhddCGKUnSIxuiy
7+LQLtNoRTNCPiG1ABXFxMBMRJgNUgpUlSMqihQbgMkyKAfeF+G2fQPIApgPZsIlT0NQTo5G9X3j
fQVrHW3ovl+9q0K7K4yYE4S3Dz9iQVNqOPnURpx5D9vqYOy1rfHVu4svTIT0ASG78mGwRyf+g0V6
jzRp7sROpiLe2WyVFUk+daYr/c7N+TUhCzqTkpuS4Sn8lqndcFZuJWf+CbFdzdStbXUlvBPxjIf6
enIADL+pLqad2PBSoXO43TjJjblN3Bq/9vRWdlSAOJtkF+0ru7rOVvldp8QqPszcghoVjKGcTRO/
NruaxSqUzwHzpG/MDf2cx1WVxJmTd25uFgypNmqKugByO3+nq6jYgIGm/2l9Lb9wk92om8luOOq5
TT+PbIAf4eOaqMMJitaH4S5UAwykLet+5Ac0QnNTzYjqVgE/QFf7x/kleYLU9iHQgvTbtUKbxsAL
nJh3dO+xFgCflCscyBPEQF3ULSoAyNXywliMZooNv8oN+KtlpTdukIm7vAkyegk+QCSB1mNrNSv7
/eS4jkIuxjX5nmdWFePyeIrjhS4+5vL0cH7uTu7moxgLKvNUtPjqdcQIsutBuLQyFF63Afot58Os
DWVBIB3ytjTh4EAgDVIoVuXWXBNGPCWFdvyB9IXwRlHEEkr8jCQ6hHvJ3HjYlgxPAa8sJIMG15Q3
0XQRTt/KFYGrdzG/5UaT5qWBcQiSb+IiIeq+H2tckGE271t31iKYRABc0CBgoR00ruB254pOtaPE
UiGPAP092AQ/inx7fopP0fn149+xSIaQ7CSjMWfRwV1zCN3paxJuY7txFRuvuFtwcbG48lVP7fDj
iIuEhte9kavzAtUSnj5i/T2pp6sQDs75ka2Fmf/86NgbBcqPVcvAwDE7uVchZJFuxLZaGc27OMC5
D7nY4r0J4QoeAS5PiEpo29il2dDoF2b6Nb5WdmAYXa0/wBhIxl2qXa+5t53aIseTudjtHOsULYyE
wxK8mJb5e8GQ3fMTuRZisdmrKZpkgPzsQjX63grhXeZXqwYca19rsdXjVKHuMLHVy596gIDjRrqa
vRIFuwHDQAvMSR7U/frpenJskghPUVflOUV/XCSVXMF5bhgbPaP6XlSz5iGRwYSfn8FT6VL6FWUp
GT4vd6kLYPCw6h/i4kGVf+qTTCO0W/lUvwea9Q5RwlfwukdVYLEaagmkQufxPspABfLw5n4MJNEU
gDP8OD+kE6JWcyhErylJndBNKHTorZpEqPA5fx6c+ibbkstuIAeGeN1gV7rrvhTX5crhduI29DHs
InkIWAjBRScsQPnsCRgUYu8yvfatdoHv3b8h5vgx3Lxsj5JIqgwBqH7CCeqPJHkJ5TsrWrG9e9fr
/phAPsZYJJCi0QFLIQeBeIsUlJTEhQ5UZDoU0r7TgSIpUD+5B1N74042hi3QOpDarS4XW2oTAaiB
FF4hlDibt1hHCaUsgHQlQb4Rp6l+hIfVfcEH1XdRogaHTEHALot6eInokNhyPDphQnkKKkg7SDem
51u7JoBckamGcKlVcnCAI2a4GnUImx6mcTuoenGRVTrS+l0c7Xy4TG4WwqnUoEDuUHbTed9p6rih
BtDthVIS7yhIjyvWHO/qsYtpo/Kr4Y1FGUr+TffPDwZLr+omdKRHfTezJZBe0N35kjwrAcMMvQSB
H9v1i7gN0k3F7RwNhnBN9uz3BDIz/H/9ikVyjFpvrqlhnh5Xbx7EmSBSnfM7bf4bzo1zkaKEtjc8
8HZESGrhVqYvsAEdV9l9OYqXKQ/in3nr+1eC0UZfz0f+PSd/GNtvMoBhaHRRwQynGRKxA7xQ5alc
c9Y4IRP2McrieapTyonFhCgBQKufo61s2536puwFtMKMTxiTvIhXgN+bXb9Zk0M5cXZ/jL24hBmq
30RUStnewUa8kLapG8ab8kuzL31nsLmNXVT34j6xtQM4jP9schf3rqFOuzaSRazMwaDD09WjT3V2
/+/EoKlrSrMc93vmOcpeghKLodJC6c4nYMbFZDxZTenkxvB2Ps6JW/Q8j78CLVKYOjRT7s3c8QoS
G/Z/HpAZh0N1nsTWbt4UN11Nzad33q+Yi7Mu9COzjoeKV/zU3lh1dKGJ4/X5cZ04Tj8Ma7G5y7wS
yhY7FqeqajIkMMfqIkse5fH7+TinN9qvoSy2uJXqca80xDGz76N/myuBbZnu+RjzdPyeRv6KoS0e
OsgWINY+EGOqKX1TDy0sxe0tIOTeBU3nlRvPiWfFhxWxLDpNEw4tucXOql1vB3LicoIiSnnH2uVb
ABDg2g/nx3dCyOljxMVeFlMxLQ2xDx2ysM5bxtiDSb0NtvVW31iBnd7p+8BFrGol7MoyXGrjmLXV
1INB2ODQ5Jv83WTQ3zzQXEY31Wk4c1az1rwczn3K+ScdbeucW1lQynzK/gLSRl3aKYyWliEnW7yi
Jwgrm/4qDVzpJ2BfHVm7f/3R8XGqF7eispMNjw8cOjICDxbgAQQB/mVJto8hFhkFattQ1SPTmrZf
Y8RbOh5vsrmSH088wj9GWeQQfYjGKNLnmbSLK9+76bD1cvtPOLReWnZ8Be5YzIEezzaAl/oWVPT6
x1zbl4scEwR1IgLC5x6dOsmTasMV+Wrhitk7+ta6N1xjp9nyPtnp/2E+WOQcU40HVYyt0FE0YJqw
UqGAjN5r3rxEY7GWDVZW7LLKUouJ2PcdgxQvrJeCTlvgKC9AbC9i6Ch299PbaGAu4Y1sykcIkA9r
yWElwS7l1sD8d1Ygs5pEGHqG9wL0ZFOWu5VUsBZlkYFSaOq0YvR5Nc32lZkDT8X/odw04Kuc8jDL
/KKDHa8Kra4cU/riKhFII+dUx+jUnX4hv6VuBuORBTwXiYc33w5cakfJxZpd3UrmW6ppNkMWxTSl
QvgeMJECbEjdIQIstjKr86ydyXb6ItmoaZAikMCs5j8BfWHh2uzlx9apD3glb9d2xdonXKSdtIpo
DtRMZZMjdsCtcIKI2Kdr+2FtTIu8Y9Uqpng1TGvjUb4I9+VOsL2t/KLYKc7tq2fxWrRFimmLIdEV
gQ/VwJTYhPtpDw3uPnxCjM717LUn+kpCW5ZUMhGJHd6zoYNECiBseJVfAe3ZHSACHTTq+dWx8r2W
lZWkKAQYCXC4U3HqN5YneFsrAgCuqWCDzof6Px6cf92gjMVDRZgko0Srdq54cNKb0s5qbemb8c3y
d1Xozk/OcOc9pjBQ48MI8Ni/hxwAh+O6v1z9pGvjnj/50RUADJjVVQC4Z3fo/JL+OAQUxcl3lh0e
xNbO9I32E6KAvF9rEK0FXuSaLiytPBfZjZp3XWjGxui+yJrknp/qE8qRH85lY3HDUaPSRNuHbRiF
IOdd9LRAqlrfYIZr29kVOEYKw4EEp6Wu6jvxXYaF1pqZszwP5UziMeapOJpjVUe/AVATt5x7BJYo
HKuYt0OnSjb6W+h2lyOoiQtMnWFibsUrazcj+23fjp1kt3bhOlVtO36JGIu81MaUd8E3z0dLQDon
C8LUcvthm/Bgpsg87CCj2sF1IqwcaitJ3lhkqqi1Ar9H6cwZhkexo1WP9835j70WYZGdhBQrF2W+
AJXNlD6HbdFue8XI/+VuACvKQohUlSTNtN5fsEcfc0ROT48N1q0fYAxBD7Ms70F2reSIk2M5irJY
MnrCTW40GEsWmxAcAcKGa1tj/it+W5VHIRYrwTd1gFYZWyN+Dm8Gx9iCOPTuLBe9m7fkprtJt8Jr
+vn8J1qLuVgEmLYnyJBxXEVtf5AC9HZKb5cj4fOfhVmsBF8Z81YXWORTMD5Kav+SabGbasXKS/Hk
ZfRoBhc33yzzk9yaX/XqrjrUu3in7OB9r9s+rCyG98fH0ZJLCrlp5HnWwrkk0qJg4kTblIaGnt32
DkqAe+HJX/lSJ1/BCkYTooG3hW68g0GOgqpiC8sXlVFKCfKFkiOMMsGWs4sO5pkmA82OBL+95HcZ
dxbA1Su16jG6adCJMQXTA+lUVPdtKNHmNwtj5So3L83l0j3+bYtDS+pExYD2SkJFh2mEtB1lW2RS
YP1bKyvp1NQrhiqpioV3s7h0Hc79UdZai03SwRMu8wdIvs6/vlZ5Z4O+slSVZstiS9QyFaehp6VT
apdiuDfn0i8SLeeDnJwwcDuSRnlGMuVFOhmzrJjQa2CyQuGixXIRYnhypZfprZROaz7KJ+fsKNgy
sUxmOekpwbwa+UW0wgzh5/nhzHPy2/fHGVCTgJSJZPWPB2o+Bn0uGXz/tId0biV0RLnbD7u8G/Xr
IdC+yThWruTL01P4K+Y86qP9UJQZtcm5KmSMOsRGkJ2yBrdEfxSrbHd+eKeypHI0vMXXKlHSFijk
0ZAwJkfOvwLZp7j2r/cS4bXg3sF/dQ0vwsUtFHE31VdjJjFXn/wazvO4r7RZnnDN//XkesD0z9IM
0wCksBhO5Gfo8ZoUCLLG7wD81RpU/0y7/dcnTRWxpJcMHRTE0i0a+pgiiji2OU0f7VXfvJDD5qea
rQFWTg3mOMxiGeTFIA1gurnGeJJDQ/uTNYnFv7Fbj2MsJiwsMD59tyIWEN7Ppa+B9S2Ua/AjK9X2
U+sMGJ+ooyutiUT8uKT1LBxbAx9PR1fzXZlON2YX33YdAkDnP83JGq5Kc4u0THHfWL7kkOFQ0Sok
UIWJmPnWX0PX9N5BeqPTAXwc7LUi9QmsIjvoV8jle66YIr2JkImlbNy72rZ6hLYgbNpdfi0AzxN2
cBEvfLvbwfFycd7+tPb+P3U3OI6/mNvGr/Sx1okv8ixXLpt9emgPwF1X0D+nl+NfM2ssTkIv15qo
nFf9GEpQZutntLA+/Wdfb+mbEWHekVkTQ9G4fci0RJXP8+UDjZ4tJaELdaWNLZ/K7sdTt9xiMOy8
TiVe42A1fMheBxHuvFPugm18HzxiweZApHXRgLhp5keSPdy1d9GXut3ABvgC6f38+Nd+zmI3QkRR
JHgg3FkbN4M8Gz9Ci3caHc2LZiWHnXyuHg99cXRmptQo3R+rtjognKF8FtzUhVuGRs3c8XBQHK8+
JbvGpvzor9aQTyeEX6tpnoqjM87koVEAf+aMyztUKSO0VMCs9yt3qpNNvuNRLq7nmZeacT5fEKTb
+lm1kdx7NFxpN2H8QpVjB4995UA9eZk9jri4qfthIPuRxDfsbXM342+RzUuadxSqYiMe3dBHQvxh
bems7M5l37uvMissRXanNjaImeU2fcCVzuIpHMtxolv636VNUmuo885DQyXZqe3scbiEzr6D0BVv
1pxX10a0yDdiE+J+MmdywOBbI0vnu//j+f12chHibYeyvSJyQVlc7iwAfG2QM2nwzWAOja7Vf2tg
OJ6PcnoRHoVZZBk0W2bcAyMxHgdHcvpy0+2VnbeBEH2lbis72w0rcPF5WS9vrepRxEUiETR42ijC
gHUt0BOmqdldYiQARH3y+vg+zaT20JaxjJ5+E2hrRp4nEQrH0RepBX6okGDAwzpBvOalOKhg0D2I
6LsSixr5SSGbo14t2cY/gY6YV8W5kS/yipcHai1ijOCgjDgXqefjI0hwDBWdyKWX4Z7/ticX6dFE
L/IL7sd6r5TzCvLviklF/MZaiXDqMXA8mYt8goCWMRRVGAEeqxDlY6WO18iJCFdy2/iHIuywmD0/
pnlx/DaFbHQLS0ko38tLdIoYtsCyCJ22HBFXMxCqUjcmOfR8mNP3pqM4i2WSqrIf9/6f6YSqxgaa
oaqxUswrlZPW5Y1vUyh9kp3KTtHf3JhfVqFQJ2f36DcslkuXNm2hDzVQ6hylKBl90UT7YjX9l9yb
6n9nXnl5iwqwFjy7Fl/Sb3oxSbHAcAzV+GKMyrWIsawfootzfmJP55tfgZYXUpxlQ2komVh5ZyRb
2ZX2livdj99g9mFdlF1k12vt/ZNL5iji4go6wqEqG29gaEhAjz0Ea7xX/E3ZpA/nx7YWSP54bQB9
rpvefGFL0x+TXDlpcVCCleS5On+LY6GUlcFHjoGa3m3+XL8Z+9D1nM5Gc1D8JrmRazlrV/iTaeRo
/hYnhFkGfz6PlPw2R18qhZp5fuLWIswTe3Tfiixxiq33m27V3slhZKOS/Xo+xNq3WexnfUyNCYxF
5Mg6hjo3ktptdFiw/1mQxYZt8kqarJEFEI/3MeJWIvrL7dpOPZkVjj7HIqu3vV5lRkZ1IqlSa+Pj
hoJSsvZFQPMEAswf16r/+uBUVf/Pf/PP3/CSqUI/aBb/+D+3xY/sEceKH831W/Hf87/61//1fz7+
I//mn3+z89a8ffgHFCDDZrxvf1Tjw4+6TZr3mP6PfP5//rN/+P9+vP8tT2Px4x9/e/uehpkT1k0V
fmv+9ucfHb7/428yakDM/H8dR/jzj2/eUv7Nux9V9pZ+bb/lJ/61H29184+/4cD0dwWZHCDsGmhs
gN9s5v7H+x+p0t8VDbkiQ8XWHBdillqWV03wj7+Jf7eoulj8B1svnZLx3Faq83b+M8H6u2qCJLfA
eCPuCTze/Nv//sK7P064PyaeOfnzn48dxJZ+WCrcJ0vRRZG/VCJdq4tdacVTksWB8SJ4OnI2kyii
WITchAHb0jbj5FAX4vOIHnWJ22hMIfpowk6FX6xCFVC8KBu6LGLFpWqKtTgvWq8tximU7md/tl7f
INhuN5doL9rqtubeKHI8JqvcDGlO1Uen/yIqBIOPiUKT5Looe+NF3cUPyl4/JBvEj7dYFmzXGsJL
JBMue9S6gXtz/srM7/L6HWXVmGGOdR9dta7Bo6K5QsGUlrSJGV16jYDkwbrobxX6k2CYVmZ3kQ9/
i734trPEQtO0xgsqAog0VOHnLA3W3kvzOXE0lVCU6NrpNN9Fk8VK0f3jVEqtImQ14/OuQenugbxx
F62d6AF5+g36C/b59fL+ZX4LZyD/jXcVNfFlqVqQ28ASCVe65k526zdo4Y5xM9ehrAeQrdsOflZ6
Le1m1kHzadilt+nW3yINCsxV3K9xIpenKOt2tuVVaeiYTAML+OPoR1Q9jSmOEPT6Wb8J6ba9T7bm
XVFtZu3eV+15+lKVG3HNwHHO/8eTMEe1FPqmkC4pBC/bDzH6dYZVi2jot+3tUKGHJVuyjfrNYyJN
txJOK+dnfbGOGKU1pxqyFc7dJKbFKPMUkayiQ7a5DArxIcyD+7oxg5WTddlK/yMKxqXcHA0Mc9XF
/Sq3PMlXcDTbVM6Wp7fgvaoupiz+BlNqJxrlh0F4RGLKRXQpXjlwTw7wKDRJ+vjiwPOizUtvHqCF
8i3t9MJtCn2tzbZMO+8jhO+t02gh38ni4vLQyHoutwLsn+zKvECcXNrHu446lNzZycVaaWFZyfgt
2uIWUbRaaZQW0WbU23A1ye/xlF2wR1f9n9gLi6T6Rzz6R2xLig24EH+cRA1RMTMwiDczNodH3xVA
SyKg9vBPtHDXYi1mElUYFBNUYiF5vK+kzWzP2rgj4subarfW/l6cUe8D0xXKsuQcyGJLs9JYT02t
1JE/CA3Bc7CpmjXrygLHu6bZZW1UrBShl2fyHwHpH5gqArSmriyuZqHZipNVElBQ5Pt8GF+xx5Oc
wgiucmFyoxrN4XRCsFkK900gr2X037MLj2Je45gSktWVZQdVMGiYSQ2qEbUrBuifaw+4eJXeo7ZN
tjGF/lQDpNFhahZcdwjDbdRVLNOyuDJPwIefsJgAfUrzaBj4CfKuxpFqQtIeT+t6B4q6/1Y+qflt
AbjKBWiIgev5XLesbf4ZW5MNqgLzXl3cDSqlqHqMfbDacXrXHD4hsrcz4PwOz2lNoTy7QXK22K2d
JO85+2NOn4f8V9glDaCaZGNCK/2PsMNVbombTh3eFGfaqw7d0VT9DGotPajb/JC52EFs4zskSaV9
GDqfmt0ahnTZY/pzGsy5waTKiJ8tcr6q1pkcQY7c6NfaS1JsqCo7dM9ezG/ylboPt2u861Ppign4
FXBxkZiQFigxlJwnoDhk39tduoP+j8ciJcTCXtvTczL6fbp/RVskq06YelPFk2iTB0jICVmE9YF0
nVQII62sp3mizkVapKq8Vz1T7xgXeGq87Wc4YvA4KzYg+roVP691sE4dMh/mcZH2TWtCsK9hZMkh
fci23f7bZBc3HW2AtcvY/7FNf03iYpumVSsalc/QyBQ/m6twTxXhIrX1g7ef7OQGrcjH9DGz1wox
81/724xSp+JdJem8qxaMmbjELTHFAg9DIAVFPy9+GoL0m5AGeFpmldPElWVPiE2d/5AnV8xR1MX1
BPn/PENOjOMUz010buV6dk8xEKJC4zB2zgdTThxwmnQUbXEjqYM2xrSPMfY2qknTtkHHWIu2qjvs
57WTwNyyfkZ7eTsMb/kBK4YHcWvtVBjZ+/4qfG1vy0O5DQvYeWs75/QCY9Yl3YCbzWf4eM4nFhYf
qUdyjg7VIXW7fel02KKn28xehVeenoZfsRbb1EK7ucuCFuWh6ODtim2wDe3W3IlbOpXb1Sb3yZPv
aGSLrdpPjaTnBiMrsU+y1fiz1NpK/loXd1a1NxQbR8Oy2JQ6UO2Z0YOc9AYoL1hizN7ywB0Rg0Ab
70920doJcXL9UVGliiBi3P7e5j0qbumllAW56L3g2Wipt3nyJemfzi+6k/vqKMJiOysC9zqfCA3W
RYWHirjmZuITynYI8j5p1afz0dbGszhnlSFX9HgQXgSzcdv2WtTxixp/no8x/x2/ZYpfI1re3Ooa
0nSneS8snos/AIXBfv02euJ+qPHg+t8v876Xj75Mkyd6HrQCjmeFbUD24vmnIjIbrFGvTu+8o0CL
pJBK2VT1ov/aBmP2GcG9cqc1hWirlLZ6HF8l80GJQt+p5ZxvhvWlhXvQhN9wjRrtCmz39P3gr9+i
vl+jjgaN3U9t9XGFKfYuvUlqp9gOe2xdsOGwqUs56zek0xeEo4iL3Rla0Ol7PIlJib3bDk5KLixc
75YnBuY/qzey81+VF/XHNIcu1lgmBgPsh+pl6HBpoCJWK28a4kDnV6k6f7f/e5ly9f4YSqmaNsfM
dL764GEt3A7NQTG/melnHxW4CZE2I7ALHcnmdBNTpQ/tcVvcJPtOvhbQ7t5TuIup46Pu+Dh0X4tp
ww21Q9FWx7GL/95JKAv+DF8E4IPpXXevqlzg1rmHK6tTfQdjHK0IGPfNKCt8H3WHSYjrHcCLO94m
uwDqsXapOpmpf62FJYQ3Nksw4hEzVrvSlj3xoD7PM2PY9VWjvhrJPtXVbScdok1Fe23tWJpPuN++
F0VYnaIPL/mlRBBSx0jrhRDmJm0jWp/EtF9ZESfqSrwGjiIsbt+GLkplnnov4gViffeh23Mp/jnP
JvIC+3yL5PC4cuM4vb2OQi6O9QCJTaFPvJfkasY94O7uWjfWFzywuTnmn8+v+JO5/yjW/OdHSyUX
jBpFWO8FNeeN7+3VW2yBzkdYQn/+eL8chVhkC2G02Kix+RJdqReBnWzZEgcJRblZlyTkORdclof2
abr2nbXr6dpMLkuitYZVt1W9JyppqwuP/5saZ99h5WL9/HnPtWfWo7WYzsqKRhw3CSjv+ufE/zpF
7SWWvdmWbwi1u9IR9tVQaf5n3okrn9JazPPYY4UTDsSueC4XGBQFCr62zrB/z1LpZ0m5jyNsYPfN
brXCtbIPrUWKDrGGT9KJ2PNTXVCf56c690NkwR3lZ/Og6BwLq0FP3pJ+LSxrkawz6oJNjsskA26u
BtVOR2WDAIhrvtU7ilAbLMQfiuSgC59yedjVt+vvrpMnE5AFESkh1RKXpF1NK2F4TsZLJuXOgAZ0
1eCLjqpMgIj1+V20Fmnx5vGyydNHw3jRFDxwhJtONPDiC5xJVlYS+lqg+YQ8SggZQuFT55svZo3p
TrgXzWEj6g8KtoHnB3R6tf6aukVelZJRUuraeolRs8IGWXsy4/vzEU4V70jdf4VYFsujpMQBOwCR
O1+M5ipGu81uSNnrApQnD8GjSIuMnYtJq3tmDgd/m99kHLl0YCzb2HsHbF8xeHFyyOrCT3WdQTN/
jt8Tzq8xLhKOWJZNlglEjg4ttOb55jcTG/F0dQCzrHyz0+mNfodBQBo/4uKjabWF71Vgvsz3vhkv
26ob4f3p5W3QL3HiR89dvWCcXCi/YiqL14nglygD5nzFYevtvozV89yL0J1x22J/jhIyiDbBWXvi
ndoF+D0B6pdBJhn6/OdHu6BqzCY0SggkrRmUn81BqhAMH7QLLhyqa071GgfjVP6k5YqDJb1pyASL
eD2+jFU9eS+G6tZdjnXIvwjYfD+EjwMsErQi6FFUyd6LBrhq0F8FYU3k79QW+BXAEhcBpl5KItUK
KXZFeL9Lbi/cSjl+BvfjZK2kqJP32+NYi8Sv6ZGqeB6xlOQJ2gIcV5xcJTvs2kc/zy613rjTs8ZW
lWfNyNaCi+/8kQ97jlo8ett0xyyNNrKyTJFtAgWsQeu+i2Qt3na+2mBY4o9IWSeCWeCJW5XfcitA
LNjMWuNNrsuw3ky1XrwOuDRgRSVjlMz/0gr2cxOfs2z2gqGzAWhYafWnsURnzG28UFY2hT/F94JR
FYYTeKJ/2dQaaF5t7oA6uqcbd7i3DwB/Gwk8WyIp6K/jrKuql2VYRN/L3EtqzKKM/imA57PTESqU
7cSShNlrGDemTUGLYe8nfopnSNLpLxhoaD+nvIeMlxb4t4/SIPZu5fmB5MZG3+QXoaIEn6bA43ca
w/SEVrSGuEo0dioa5jVufGjt99earyo3Lc+Dd8+f6G1SzDy1hViSUSoX6+wWifvhWamVNL9WNGVM
nCb1e7zqB/yaRhxkrqRE93dCChPOVQcNb5ogGbp7E1lQLlRMuucImS8qe0SOaqyD/Uj1N1Kn9Hi+
iWq0abAJgM0vjqMJC1iu7iY0sF/AfbQ9uFTZwH9aGx8jLW9ah/ZcdtOL/YwrLlrxO0pDMvpxzRBJ
m7DAkMtVO8t/9lUzfvD9qED7t1YEnP3oxgLQGNOD0PTShahr/VMRjBUi6J3u2bVhlA9B0Ya3mlDk
1l2D5JthC2lbPHua0f6QlE660rRR/Rp2fsUdfGTVGiV2QUEVYNtpVlhFVHDJf2KOUfDqbD2tuq3j
QrgLqz65jgVR/J4FJcZJ1lRMA66dGJdMeuZd6tqQPeRTYqC5nodQ3zs0Bxz42vgNCVhH3MMCDu+S
KJtd6OJUfdN8VEwzGI2OKQimUxty8qr06I50gnaZWU3mNEqI5YmiFsoPDFfEb1iDehe5Ulo7ZSgz
UkrE61bBRwa7Nw0SeKhbuOwqWL8FnjohNTfql0mahY1bZHV20U6oEGxqOryOFiTFizDo0YVu9jIW
Y03XZfbgD9K9URvpJVZRGqtGlbJPBV6jj1XcseSLQDRfMeGAvmjk+p7mHT6f/aAiB6iFPMDxvMCf
OR7Cex3nEIw5DemOHZXswzjSyexVYEF48KvbNIyfGoxisXctSwiEjdxhmY05obRVsFR4RY5dvUFP
KHzp9FG5kILYuM0KDS8sbAGwxIiHcbYv1XFxU/K9UqiWk5e+gD57VBQ3Asi0a1SXaCPp6ihtR03v
7GACr6zHHaeXFRjqplPEZq+qBf2WQdO3NRKB+aYwVQuz29xD9iVFr77FrOLV18Wq2oRKbD0qnVg/
WlU/OqPadddCHDZXrVbAcLDKrPhklGit4EmGLQnmiua13GkI6I4ZTpgbVcW7kb1vVTd+SlOxVvvk
qqp1lPFRSo0xU4+H13aqB1zlYg72wkh3qarFd0MReK99aqjb2BwMvPlKVFt6r76QoGHaCO4P+7oS
kLhU48JXNwCarIIFkMlukmv6jVFh7NxqMVxQpcEvfMLXeW/isHSwjIINM0rJ66BlIeYd5iC++nHY
uYrQRNeWX2o/YtkznwIrQ+BeCNIOJ68opQcmm2nxVBimsCvxt/sasROekfAKvivehEOviXWrgx+k
8jpSRug2oETq68Gfypu+xre+yc3xOpY7EL+WlPkHE3uNT1YoyrugKVGlSaRCKvm1pX+hBj4kYLHS
TAejIQ1zD4oDXwtzG5G1PhWDv2m6+kcay5dVU5UuFLTvdSPjp22x5IVrXUCVXIy++hj+lSNqFLj+
RLLpWHr/aRqTm7TblsBILJ+XU5BzzXAFrCNFUqPaTSMmvspPQcO9vDCxo618TIcqya11cl2JqzV4
5vpRi7/0fnmhqOmVZYRu4ls/hITXJwtJMr4LCvr/RaCwDdurRHpSY4oYlfRs8Hgy8R4TA1BR+KEh
uY07gXkRlP2tlRXupNLmbhOMM8x7lu9V4iufi7q6AKhyaAJ0xCzjijNv1/g6rr/BfYFQkZF5dove
QxQAVddupCTdC2awVc0vaihcp3g+6vVN1WAgNwRbv4huE6V/qr3PokCTtQ2/SP1nL2VLKaKTCq94
Rdkj9Ykx/JFjp6gLBX/xs9aPeI2ldlC8JrL0pqfxNkSqyZNvGv3WMC47HIcb/EARiwNji+/tt0Rj
ZQ7RcwuN3hUGwck1Db6Rrn4lHWGyEbh5WTqeJTg9LJpA938WcYF/HkaqsuJhflt5dLSa7qGCN+YY
Ziq5bdR+z3Ev2ab4ymZVtZ+wvqhmKzQeg9X0daqGfRII+0RSXWu6a6znCuhOg3K/ihe4L3vfo05M
NxSRr6xJ+GY2xU0oR88UEULXElUXjAcMyd5UQhvLauFLXUBjagDjmGYs3g0GthiS3uOvgXn2NkrM
T2Jh3Fc83aT/T915LcltJG37Vr4bwAa8OQXa9xiOI4c8QdDCe4+r/x+MpGUPBjtYaY/+g1UoJC2z
q1AmK/M1Qen0Fb3iWETsRbtKxOzBtfLJiwYjq+xOCx5bTdkjbL2LlOQ+99VNg4x8VXnnJk2cAstk
OYK2pGPtRip8q8je1nQb3Aflj1qhXg2dueM2zZmm9ATPfGPI6RHztr2bDsdc0H5oPSaD0BQ+UB+0
Fawp1cnOuxtupaE5RC1rp+8iB3Xtn1WAB1fb4wOY/5LK5E7UqmNYyAKzohwapdKQY3XDQ1TGxU3s
oQAYDtE+DM2N7OXaqYtVLJqbY95ivyUkRfWMuY20VTv/Cxd2Z8edkn/Fxu1DUFkfPGAMUZXutLBl
WLnYbzEc34werwuySVNotE3up+VBs0pp3wPLPeMsoH7sDP+sB+XZyLCaxC9GyfSTJ0t4v4l5tZPC
GiMGeTCfhqT1vw8YgR1SLH8c/Nl/lkFAPVTmnksNhSqbqAgblOEMZ9RUn6zPZ6xerpyFOIu4QnjR
p0VhPrlBpe400Fm3JQqzNpg/FXsMy0mNyMKkpkoOctsEp2yIEidLg9jpxgjrVU3jCtENB9l+1IRU
92R0Cn7OhX9U8JnDFrX+lmDl3eTWlVHnU+LCCaUKAiyhNufjai7asMOgfejxRN9BY/oh5p119WJf
pw5BaptVl4U2duH9txdvKYbjk5qYY3wSw2ibulW+FYcRMfHaUK+UKsy/KxhP7U0Mtj4ovKQwqDeF
FDfAVO+cLBeNuxpfww9+Xxm7KivpXStotPh+1uwrzFYAv7rJuOvVqN2bfSB/CaWcwofK8nfMvK2/
laUVV5NFpLwN+ig90jyMj71U1U5iIftjDNp4aDNJ/zbUAla7rtQ6fRMMV3GF27LtVaV4R5lOJQ1B
6g6FJDFTn6I68qmWZdZV1BT8pY5pdXr8s6oRcX3OZB+LgjYrGmyF5PiYKRUYoa535c8dfjKYH6Z5
ekJoIt9Gamruu7jHoI106hAnsr7L1MbCSCbCIwwvl88oKEsbSyzE5OwbFZZ5nq8eMWSjbtCXRvkU
4WH22S+bONno+FGKtiTjhOwVClcK8tLf6qGsTLuWJOmETZK5b1qXfnOaDvkO7LJ31wf1eBCCOt5i
hGmiOKWN5pNsJPV9G3fpDRm4dEgKGVSsF+jo+ZmKB285GQffIbdtNDIvsX/uMj+4aZPMQy0yT70T
tqPZLznHU9EVBj1Apn7sH5Hg0X/U9QhEKJLZZJJr1UdvAI2LL6qX32KqJ33MMLL7WeItltm8hdHb
KhTR+9masnrdmEJ0NQaRcPSpPjx0BVNsJzC49xiOCme8UpUrr6msj0FbFR9w7VH2ItntV1nv1Y+6
kbkfqyguv+G4WSD7iL37YJNkR+c0k9xzYwnwfvD4JRtQk2aL36piQDnCfLkOwuZzGqvWZ1YXbf5S
wNy3cMW9GuYy13rSDDj7jXV+7+PfdBeNrneLZJ+wMwUpu+b1XpAxF/yXYoUhV9oZZwqDyTmRSh4f
uSI7cLrxQ8XgLcTbW+4tbKZzTsSqUygXYkljonBbI4C+4Yr2hFshFBXUfrP4KeoK8zM2wA23fFcD
Bx9D3E3yND4AxAzvLaxIrrqh6p9Qs9bOraAiZJdIFW5lWhzi7heY8Qljx+Z76QdGtHczRfxGeUE+
9whDB3acS9MxJafDmRuw4zMVTfAciMV4wu+x4AmjopyPV2HzozBiiKzR0HnboPGa+6HnoYkMsIU7
TtLIT0k55N8LTUUSUhWL5sarlerEMZTeFYJMvLj+zh+bfnFFd3g0Ky/9CnPV2BRqaGDXzCPFqSnZ
kWTk+lWZlaJpN6gvUjGvx/ZJaKzktvdU4QT8j1vEA4YRSmqN67Ykh8+q5OuHCjOyGmO8PtN4CbX6
N7P2hCvgReZREEZNsWs/kjdVHuHFoUPAEutMPUW9TmuvQTGECpbcxnctirk7+gbRXZEN7m034O9c
dmW9l7ok+ATNQLrHK9Tcjrkr3HSupd5oQ2Xd66XifkobmV8Qio0FAIYChSOIQ3NKhCH8GWWRthsq
tXkK9DY/WLnvXSuRrvHo0DKn78fqXOSZVpziXjLswnRHO+fgPWs6ylq+1aU/LGGk8xhA73yueVg8
lFLhXpVNQ615KFX5mRdpsod9nH7QszYnSUMM1NTr+MkqLMRONck/a7IefcXQLN9mdWpuzQ4vyU6P
43shi8VDxVUW0KOYMLeE3fpBV/1qx6L60eTF5yowxX2aCBXWh738kI61EOODG0jYI4sy6UybJ/Xo
WOow1TWaZtLf9nUM+EprSK/oUk8MLcHwvotQ03atpWaUfLuk2Mi9keAJHCtYA7qhJXzzWs5oW+xz
EcJaW2EBKA/qU6VFdPSDeKydnPXdbXElTk8ZPpdnQLDBWRwNvBIzNW0otqox1ocY4oyKncV+oG9S
zdM/dQLQJDulW2HtJXlw1bPvRaW3iyp8t49GFYe3nm6232V1yCpnrGT/0agGNGt6TU1RDxswiTxO
qPfH0HR7GYiBkDXXlqAUD30cm780rvsPPaI3u0zxmtE2296UT37X5pJdu2Hm2YqvVexP5sFypF4z
TobnCh8T0Qy87SC4ZmGntVmavPTbWDulbR5gAuni63IVk+VYNms1OI+1pYc2huXi7eDVYO7jVj0K
eMDxyu/HhhTSqM5NGcr31dByZJhqnt7GBzyEZaq1DZmeZ3c6uHgryNoP5JR41Vtx96vWBvML7tg6
tuVR+JQFTXCFkka0z6J2vKnRVLlXlFb5UGpi/kT+hEqCH4j7To1iycE02DhaKZc//n3azSiMGPGO
Y+7Dug2Shgy+LTgGsVwdbM1QwrvSUHLNafowJ0OTNRQA2B1f+jISDpant8c2V4xPWRVnz6UrdjwI
ZS97rkKpPCVyigsxybpxEwAT/qJLTfQlaYLo7Lnq5JtsmntVwrLGTnJ9sghWippLrKIUxJ9SJvdy
GhaH3lU5PiFV7HJ1yE9hGVZPBBf3ITTRAgtRrb7WlaJFtC6A9FoaEebnY6iwRcLSCM5twMpM+1HZ
1J420uof4R+waAKSebxFlc+jW1tXAPm/B50o3/RD1pGK43ApyCNOnfwz87plM//McrN7TNQWwc6C
fqyN8XKyR6HN34ncU3YpDfINqFDzJotAPlWmV+M/3Lq3oVnGX1TOyB9Z0/Anurli3dU8jr+kYZOe
LMOsf+auPH7PGrWjumVVg9NkfuFvVvosr3sQCKcbkoLMjq6ooFNFbc7hwSmsbs2eHsQEAXCDa+Yp
OgnbckvLOnj+L7qsr7FobwLOwURqr8dwtV4CuvsY2+B9eyCp24YY3q+i7Ga8obfRZq03ucUH0LXS
P3qbmEb6Jt3MsNvGj+SrNpnV1j20W8mxPqZjfE35Cij6320xvf0Vs6LzmDS9As5x+hUo50KTmvqe
IAR0mss9wD9xJ+atLY8Pf9B94j/K3n+LNngdfC+zKvtVv+YIvuYa/v9HLjTQDbtY8RN98RW5EBrN
//34+X+nr+nPoHxNMPzj//onwVCFLAgbSIVPouvAQiYns78Ihuq/kP6HZ6KgR4Ra9PSv/mQYCrL4
L0Nn+2JB8Af/kN7QXwxDWfnXhP2XTQt+lSgZ2t9iGM6aTBqNLEOdKC+SDqZeV6d/f9HUwr43KBIP
oVlL/1ZYvED6NauPectVgy+kT00z3YTKb+niLISOYvaYS+SNmm8eo7g7hchwuT3eM2G4xTr1B0X2
k6dF+zzw1tq9U4/soi3zZ2zU7FQFIqM1VwxCrbssy8ijaoHABZUoLbC7e4gSPyNH+aLbyi/qqMoT
SkWHi9Xw4Y8Il8TN+bQyZoOpnTAAkwKdOuvdjcnIQ9e3SkdSetvIfpTtinjOrAM6DewygDbrgBpe
GJgAB9FONdMjrZNtHjV3NW/Olfbu7KQDwP060BzOEI5Y31rZVPfZg3M+wupz+kN6Tp4m7Er+VQbD
PKEJJ3yJfDCO70/jnHX2Eh0DTqDkGsZM+hzHGGc00LRWLx2zAWbl84KlACJYOEdSkKZK62SUklXv
U+/lticlG1/r9llfUGWvN7UlOtNjf+UnzZqaf/wkjEFk6mP8tImEfLljavKessKs2pHvNMqfBRo7
ALIOMaoR7o5EpuIFqzjGKd7GT2tqUUvLClNEJkKVVVPVZlvJa1opopFSOHpS6tvWbcABF9GadY60
EkafDbGv1UzWkrRy8GL/Km+9k+VkVwbfu99OGlTNp7WGvrwWcda95eUmRr3PMQSg/tn91eyLzAG2
rX4snEc32wV73Zac4sewMU7TL+gkh0nIdt6D9eOffF4Z7qqhWFCMXuSsLw5EKuRaSzLMKv+ePubN
NpUdkKX6Rnyuv6K5WDv+F3OX7/MTnNWVNvLiXpN+x56zejIoNuwFg1k44UFpPZgnZeOdyttvyXXg
uA/tyQlHxJK1r+FdfB18Whn50pFyGX0GGwmHHsSkRTtvchvQvw7XwdbcTNal3VXz2F7rB2EVjDdD
gP+xlxRWsiRbkyjJLI0qZamoKRiWDhTerT/inlVaN1Htb8rCRH2fN49s7XAS3r4/1MWRXoSd5U21
XuVSK3KmlepHM7ypoie1WeGjLFw8UwYMXITLz8Sr8vUpQW9NpQjrA4dRTgaI3yD4KNDbCjin/slY
/h3ImE1h1gmF3HXsVXgvZ9canNTN7mJhDYyyeOoBs5YUmb+CdXg9ntAvW0ugNYjfve6UzUPf/MJy
3Vb1n5n89P6IFhfFRajZWUBDWZDceDp99n/4FnQ7/yAe1vgky3eLBlBo0t6SJWV2ykW5WnbZdJDr
19W2vHL3ESXrs3LwTiIdLMcobYP7BTSvpWzeH+E0gllWYnChIX9LVJEc7PVkUtwxAsg70PGFYSt0
2DD9yjFOb6k0u+5Taq3hcP7DUKd0U6I1ZM4P9DGomrbrs9KptsOWF8rePHp79zhtbmGPQfymcbpP
fxMv9cfmhjAuWyJUWe6r16OkXx801OoQP+8ap1XoQwA7QUA5Cx/fn845pPdNpNl8dqWWQQ6iPDOZ
sXY6IB+7eKZJjOKlWGN/NogrJ/X8ALFkDixdRUmW/1lv0kpe7GIOnqRyskSlWWXZRfwUDs/vD2t+
J86DKK/nL231vB/SsXLE/IMgPCfGihXg2p8//fuLm06nV2di8sspyMErqV8Cfw2JPz8EX0ZgwQ8z
ZRLwN2TdOlaLkIJz40TZTVHe5AnZt3Xosr9neqTNwszJuUOWU45ocEwrU+Un7fuPKU6LuZp9ff97
zI9AwkxyKGRdEsoO4svtfTFfre8jwJwVrRN57THD/NTngAI612FP3WlrPO+FJcZ9SCkKHQn8563Z
HRVpPgfUwNyJd5MOKWXjb7jA24EzOuVNd0UJapW5KU93xeW59DJCHpeSAnWPZ+vsRETtxc8U12vZ
R+Wx+YVR6BWZmJPhRBYd8t2kQQVcdnSUdJvtaoShN/9gxSCD+PsXzM6MPqY/XEp67aRkf4Z20l0q
6dTxPr3/KRcWpjKtSBginLP8zeuljyKnLo5CwKe0+ltsXsotUJONIIY5jEIYs+9He3P8vszrRbjZ
vPqIBUA5Y15Tztmt6vjPk9smL4bjlFcisi7uMsjyazyON3n8PO5sNk2RntdgEleGcJbZ19N16m7A
MGg73VZ3yc7aSMf3x7o4s5NSkILmikGT6vXMhmpZdqkZYsNdd0ejA9yh4OEMJsSsVzKsN6f+y+gM
nkOKzv4g3utQpVnpZa+xQ4yHcaftpIN69PDQBRuyQ+dy8/64Fg5LpCXQkufIt6DWzq4YzGQ1aezw
iLFoa5pxRhl55RR7oazNd58iaRI5I48PTZxOhIvzRfdTozem8Ux5T32bowN8qhE3neR/zfPkj4K+
MoCB1Tri9NvfBqZaizK/JL3RIJWrOKo7DzbtHwlXtC+3qJCs1kTmpMTpnFYU6Xec2YVTDxXyDdXk
s4PbLPLUPxGMoJb9Ud/hw+0Yj+9/saUDlKPa4qAmx8J0+fV0ZkIpiIZfVk6cZTu/ZGzgoRLceN8P
s7QwLsPMBiWVHXBBmfcixbqPYN0KW1L1z/8khkZBUJyUd+bi9a03Dugk15UjFcqdUgrU8YXt+yFe
CMrzRUBG+u8Ys/vG9HL0u0uxZBGEH4xj+6yeZCfZxqBMPpLnOOZnaR/stTuVpf8j3vpbd6sc/W2/
jbfru21xqVz+mtnHs3KgqK0ZVE690ffuvtkLN9/rbXWkz+esExYXv6Emo2uCphu2F7PzuRrkPJNl
5rdwXetYhF119PFsWVkpiwuSKpaqWSSNyHG9XpCd1JAk1yovNV9+ELEmtuUwRaRAKlcSlTfVlGmj
TfWyvyLNrrc0At9cj+D6/KOwa5+D++Ie9tcmv9KrnfoU3NEz3WSOsc2udMUZKkB4DqeafLA+rOm1
LM/s718ym1mrMbNoFNvK6cA0trpqB+hivb9y58j/l2PlcrSze8AAZ6BJzVA5tIh3RqHeVq17ioa+
tPOWfp/riY+uZH2q6HB3rbWL8mRFw33xw+oEMSxJ0cX5wZ0Bx/X8jteAFfdn3Q8+FyOWZlKxQupe
nEvkvUzqUlwSc1tiAM4VzfeGzdgF2F16/qNStv/g+kb1kHPaoNzKhni9Rge9V8wOKLajeteeP9B7
b45++TWX3JXbbmkwTBWRmDiTBuHrQH1eK0lkjaWj5fI2w/hYa/9sT70Stbyswb9pPEzbAAU8XZYQ
u+VmnR0ioxeFMTuBB9TQ5ptaNdsTbep4b+Zqs2uyzv86tJVmV2OL6q8eb7V+FO9WFue0+ObHqo4w
G+9FA3nJuV5RNdaj3rv8BvNLKtugm7C03KudHaLSs0+QBgGWfO2fPcmuPrn3a1Mgr4SfP42KOnT1
wCKfLnfmvr/Sv16DztmKtA020RZs3IkK34O3z47ug2mX8JdlkGRImu40ZyoLrFY4pyl/Mx3chCRR
GNlY5uwMzBDmyuLAbx39zjgat/Gj70Rb/WQ+pUfMX56o+gJ9/tJhAAwdF0x6WtlUXE/GylZazIzR
fGSlG5N43nydxxGggwRuDSdkGe+GbXCW6NmaVz0s7u8y+gjrspZLp8RFyJfVepHeCZXuaxZYcPDC
3q7xfxip6nQgkFcW3NLGojuooE02eQXNG++JFeuu6kUtlXRzHxy0T/3BcpIjRB3If5PO0NqTbWlc
PBdVCj3kjnzW1zvZjHAZRQoRf0FP3wn+Z8vvAa81m5VxLb1NL8LMX9+jIuVaFBNGs2ETI0WaPXn7
8CbdDoe1LsvKiF6eyRdfykQGFutUrXJy7YerM2ujYIM0XPtSb/cCLVw+k0GbFxzm/EkhS6UWpzLp
cHiMP1w/4nu7F2/je9mOsLpY8z9aOAynaCbvCu4Pw5pfUmFkpCB4iTbpP1STKcQBSNJjeFrTHH07
e6jpAqWhTTUJMLykdhezNwzx1G0uKSIMeWoj2wjjoPsSpGsaaHOjSe7914GmnXARqO66LkMfr6Go
CZF/GtEu+TpsfQfBwdueSsmws2JbtklPHe303ymevoh/vD7QXv+IaTYufoReQR6iSd84BT/C/Crg
b7AbOVv9XYnz9tMks9jtxu3Uklwlu6/N9CzNK2tFUXE7wjC9H21Pt+wqfhrDj397400jNKfWPX+e
qc1GCHxBkrOGWol4ghCwS/YTm9h9/geyb39+0d+h5gMKAePJvtA4WmhCb9ipdWGP1srZvzxrv4PM
UtLecrU0qWosX/z0kynqoIgB16GYuqYT+fbunaAfYD8ofUNJmSum9umYJkVIvXBS+PRG+Jk29IKp
UFGf/U/Vd+kkw1Q2d9bH7FZbK45Mp+58XVLbohAjg+rgAfx6Xbqj1XVemkzB602cOMouB35th5sE
Q6FmozjiI/Jjgy3v6K7SLl853KZJnIdHuJqFwwKk0jZLvYY8a8TWb6h4QcCUW4y11S9jnjmDi09F
9fn9Jfr2yoNzC/mcdALpLboNr8caUVmrLIkv6o9nfwjtFFv29yMsrZnLCLM7ztdct9MTmFBBo4Ka
h4fboDWZGNv3wyyeJhdx5jlC5EnWkBeMJC1CoUamuFTOw9AMBymEMTCmYrQxc7HcZjqE2JHX5KEC
Z/6jK0prR7bT26MmtVdNKHfbCLWY2jYHqwdLLlfdMR5a3FdWfvDKxLy8zS6Ov05UsgxSJFN/zGzq
mNeFM5H/m43+DKvMWc8g1wLKr781RFNs9RKB2yWhFR4OjtZ7x7iOV9KNhSf0tKZI2XmaiKI+37wK
QHWpkfji7a5GTnDXHlOOvvyQ7LXr+MHaBj9rlI+BuKKcYm2sRytjI0FA269M8NI+vvwds/FGoRLh
hRoiruC4d94hOdXf4k1w3+1HW+9sOJWUrvftPYKv1QNNX21lHhYe1xOfXcT5FxExFU/h1/Md6Wnf
wifrnHIjOtm9dA6utT0Mw/9COGVxG/8ONc/wQKTGXpMQCqLlE9VWyI76w/vTuRhi6tmR+Isg56bV
dbFcUznrslHigoma0oFs70D5eT/C8ha+CDG7w2pYEUhBTvk3/LbxRkUyH52fbfUFl/FtvU0+qPGO
FxaOMpG9DqhYaDWAsGPNooWsUc6dC/6gJyB5mYZ9pvJgfZ8KeMq3lD6DtFe/T25PBRU08Vx8Wxn0
tApnxz14fsSzKaDpJhiV1/NaZVkSy1bKMXCVH3VHQeRkyhLaj+phvVw9VxyZ0oRX0WZfUUeioHcF
2hpT4lcH20lGVU13E7Y4PCdQM3e/4mtT3L4/yIW1Q1ReVNN+oFQ+24mV1IRJm8QtdJcvsnAc1ZWK
yMJOBxuJbBnlHY2rbNY5qVKMm0qJLwdR7WqSQ+xPwl4+mCvFqmn9vflUOjmbBLjJVJXZMHAdaHNq
Aq3jZdI+En4MguXo1bFdc61dnC5OTw1dmEmAf7YPZK8ThaCppp5XYQvtF8E/vP89Fvo/LIOLCLNE
zjONsDczFl13kk/GrthDs71Ljhrao8Yx36xEW5w3sLLT2lOVN4D2WHUHPR6pXEzCQZnocBKfpcHR
Xzyp8zt/axylIxS1lT7w4qrAw34CYoIkne/nVKzLFrFDOpXSneV+zvLHpj/66Qer+NB3ZyUw7JVx
Tsvszfq4CDib1ZGiWtT66KROKvjZaTo6hD30tdVu80INhqm8iDRL26y+VNs6nFqFu3YzfEUv5M/H
hX/QTv1/If22uCRZ8sCwJ9jPXDq9MCBrFjIBfe3HEHMGr5pB/4cx/Q4xG5Pf45w85pz+7jXE4dPw
M3uKHOO62wxX0teIHm/07f3vtbg+wAiASqDGaczF6HOYqU0YT4k2l57TAgfbJJGA2m0tx2daC+VG
1zLpzqz1+r6pAmGtvrk4pxfxZ/lBoeUjvBO2efnc7uRfNaf/+Kk8tLwsMltxwq13u1ZEXEgBwb8C
jadFCi5i/hm7LkIaJzAJGUF2aqrvGf6zdlUIq8qfC1vhMtDsY+LypLvwwngp1oa387pI2khNvXKw
vAF9TrfZZZTZDNYlHkJNqrVOGNjDfQ10+Lv1Xdymm0keUNvrD0XsVM/yc/JjKmXg/u68v4IWp5ML
h9+BYrQy0RAucyLPE0tLTlqWrPQ5noTJvWdpraK2lEbqEtcAGCDwg+IczWJVBiyASUpCpQqdc19H
V2iEbPztPxwPTWxwM1xzwP5fj8cSB18vvbFzQi3ZuPl9V33uTXXlmFwqPulTq/yvKLMHrp80XWao
JKvhlX5KNzCBBCc9WAllp2ZjhM5E/6GG7jTfJjl+/d6N7Oy8Lru7+PF48aL2jSYZDIvXg807XfUE
lcEmjYLgOhog/t5dc0ZZOmMU/GVABU3SVsbsSqjR6KiVkKw5Pmo75VAfphdAuG6JMv3Y+dXD4jDo
2eObLr8AJC6y87w2fD1IiGPcorKzwdhhO74Av2kBcL2uLfzFXJkypQahj3IlVlCvJ0/13aEWBaVx
zGv1ZMg2BkmAIi1cIK+NPYI7t/Fd+tSc1/x55aVU4jLu9FEvxhmlTT4asUXd7uTuxTto9FskZejI
4t8x/R066upG2Xsfgiv/fkpnppLw1GZf00KdPtzbCf89AbOtj4OFifYYh7daI5/npY5q/QjRKxYk
qB3+WqN2aa1eDnu2jKJmFMO4IvO0StfcKXJxUqcnQ2TCTn//SFv9srOTG+kILfWnlVQ/Y0EzbtMf
k6mXfgyOysksN+0vxZkOn7/f7QYUerGgZke5MBhdpA6EtcD2GkNqG/CE3x/a0iRSzzNhsNMERm/u
9drJqVVaQ8wrQYWpD4tVLg+J0Ro3uq6uoYZf+hzz5XEZa2rJXKxTuUTDSbLIPf2jPMAxRMByWz2p
kBLSW/OYb9VncdPd1r8mn9Rog7js2nyuDXZ2lOu95LVlyGDLUHkuovRzG+VPirGmlr6Uw1yOc3aI
WqrZjSNCd07uHj1Y1Gb+8P5HWwswO2gADvDZUiZSpwSL6KJTt4/vR1icKbotFGpeqACzmYqssK/a
gdRWBqRKXbebRNmyb2i5DZv/LdJssvIs7DxznAoMSAC5mWCP7df6H50VE92LVtFE+5rXgspW7pua
r+/URovsFBKAXbbtASS8P5jFUsJlnNkSn/ykAk3jBKyg8uMSXVzXou3+aE/yd8XJNv7JdbzbVfXr
xfVwMbrZ1wozpS7zgvUQHkmY95Ydf57oY61H4VTeGT/Lp7U64uL6uIg4+2pFTVqmJZy9fSQeZO0G
Tv5OQWHh/elcizJb56qfIvQxFWZSH2lbRA2gcdj1/zqW6VdcHEtQ2L0iUImStNEWkV0b+TEcB9YK
edNHeHP6XUzZ7HLs21rMlHI6affGc3ftYkM5nib/Yqjcf9e9+KWkdbkOZ3djqGohTke0axB8Rfsm
T39p2fAxMbAL+CefSMWXkNSYJ+Ps/kCkJW2bqYxRp5+DDoGq5j5Pvv9vMWabyi0C0UsLrva6EFCk
yb+1g7jrs2GlNLKUvVBYMuRJdxjTydmcIdWg+XnM3jWMb7iRQy+Rbdiqe6Q3twkl1n8wKJOq2QQS
1OmGvl51HZCKpmiZuFz8kHR3oXE2pJWO4QIG09Kpyv0VY26dpPJ0MTKNXSo8SDtMJUiDxW18q342
fxhPwZN6Oz0upK33nF6X18Zx4kQNJ23T7sybtTNqcStf/JTZN+y6XNLEQaHrKymHoHSRctGx3sHk
4+n9eV0smVwOetqHF9vZqoImQSliKplAId5ORhFCZStUnSYEknJcL5IvLpyLsc0OwzY3FQz02NlR
UO59ZMXwP3fjcNM33wd3rXW4eNZfBJudiX08QGow6ZBJemQrw0NWF5uVGZx+75uT6iLE7ED05Aic
c06judpmKZifeCc4aE81jnuL2oaTX6+B4Reg6q8X6uxsHDKUTwuBQYXH9oquKPIB2J2erC3eVyBy
Npid7IYNwnurT5b/EBpfMegpwBvmL94QydBQ6KiwGQ+Z/UVFVWRaM+ZnlKLAB2tP4enB26y1wZZ3
w++gs484Rq2rGFOpOUa/tsuEsy4jaIS228ohs/TSBjXz78HNviR/qhfQf5gQ8squ4TGKScuVfFiD
zixvgN9hZp+vRaehDQa2XDXJhmr5pCnobd3AuApQ+4lFcQ0OsDx/lggcjSoljMfXezzN0HBTagLq
Qb1H4t/OIyxoGtV5fyeshZkdWqGkDb5vcSO0Vf0r6WXVTrr0muGsiC8svuDR4Pj3eGZnViZXPgaM
HNTynfQ8QSvKo3cPo2fXnvOH6En61J4DR9kXx+7YAro4NFcez3j3PvxSrdwZi12Qy58yO8z8WqpA
wE6XLQ1a2Uk30tl/8SDCde7u78paTLVKnVRx0h+RqJnMggldGRRGw77PsvA7jLt9GkqH97/h4ha4
CDHbalWbDEPfTndgGz7XEeWmIdgZQYHmVQaUUbc2ciTuUL9cibs8kReBZ3uvLss+rEVegeERqShc
E7yr0XFtnL8BTq69bKdRvDmyL4LNdiDi5CTiCsE8sTmKXnwygjVUzOLzHfcj7OnxCKXwOiuCdOiN
R7LCbkgt3C1h3Dw3e28bgUfTr0Cl7b07ubO9PbapPBZ/aoJdnf8JDuilCAsBmMoIAjivN36voNE8
pU6OEYrbkBKB6vuTitsWfUg79n+9v3YWn3NTzfevcLN9aXVBEJcdBRiEK8gl8Nw4+Dt9M9nHl/v/
7kKavtT8S1KxBOo1caeojr4eoYo2I50H8kKtVIATXDeNgnqBZxveGoRzaWeAb8KvnisCLatZJF+v
B2T9u+mNn+7ywbhr0c2uu2BrlD9lehOiMO7F1fRs6a64jDpbRfGYW7Q9GV+1BUkkNLZ3P53fD6RL
iV0peMCiNO999pziNtj0axfHC1z5zfReDHqWdrcicwv+ZcKxTbBfayfcBodJyGfi+8EMQpjW6c/R
yd+I0Nkhl2Q7aSs9JR/8m/y+uu0OazXTxdqiAYqWnhsaTW9IzVXfxpHqWlTFkA76Xh6xNXJ60YYI
HDn9HV5wwoQ1/WTg+bc2G4vJD6RKBbg1jx5Yba8Xm4wgdxFhPcphbyZb/ZeB7IxPXbM9v3hdPpdf
h4fqgfNyJcVculgv484WgdwBEB1zekT6WNxGQ3lGax9TI+vx/f27dCpehpl97JFWVKuHNDPDpthF
Y7k1rd37ERZfGxch5nJGPWIFnWSoL7jIctM/R1/dvXKYbkxZ2EWP1WO9XxMxWuwVXcacHYJB5yVl
V/CWiq84lfbWrWy+8C/cjXIz3kh3wTFpbe8oP6fb9Jom7vOPfL+GI1j8gigWQHYG1IZ37euV04Xl
EFYZK0eR0C0sqw3Smk9iu9boW/yCF2FmCYJelRTAa6bXT/1DXkVfQyVewcksIaymRuK/hzL9hosH
o9TrkjGWTOdQ2uEjkvpb70CuvEnPAu8Pba8NNJ7lTcTrY+3aXp5FQMGi8uLuNcsRWi3gNBxM3qq4
i+hl4sjjx6H6+0TBiWH8O8osOYjqXEkqiUkskJMqBygwya9/VKSBoo2VkQwFQVFmQylHHvVCpnWO
1ycY1wtHI+7vTNPcvL/hFmfsIsxsLGJr4HaAWDXa0f79KPZfpCr/mXrDyr5eCMOipoE98ckssIqv
18SIhB0awQogya53av8sJdoDMtcr2KmFG9iQ0JhG1AefnzdHfxMkni8ozNlfROk/Eou1Auc0J7M7
7zLM/LUkq2qLRQaDaUnrK+8TTnLo8sV2IKw8HhZn7fd4tNmsWZhOhF3LeAztvg8eRUTn15hWayFm
504jDYVE95gaQXgQsiM0EBtlWPv9RbaQozBhE7sO0COeLtOPuDgRqgiAsy8RZBTinTsan7SuqXEZ
0HaR7laOMgbf3g+4/IV+B5yt6tCTRnRXCah1VnsbiFK8TRqvcAKF+19Uy+r4frzlWfwdb3bve1Xh
Vq6vMovRIfMe9Ea0Y3GNYrUUBL4CpE9UDhRoA69nURoTMZQTgohpto3LHispqJLi36/aop7wO8ps
KFVmFnAiiVKX6rWGp5nqYlTXhCdLwZJk5aG+9CB4FW2WuAS9laRyRzQv2UY34H3PUP529QEdYr2x
O8Qi2v1wKFb21cItiJICC9GSaKsAZng9k/7/I+27liTHlSW/iGbU4hWUqSpLqxdaqaYECRLUX7/O
ueduZ7G4RZuzr1PTGQQQCAQCHu5ZozYSg9VYkSBC2RxreQuTsbZYlyYW0zho6JNJUgv4k6Y6FdlD
14/3UH/63e1Wx4G+PjTRGoBjLCkU1FiA7I4YApFtVAeVa4EsbvGFrCVkM0caqnmiivvhsis+Ky1x
akLEIP0EIstH9G45gq2S6L7cRcDPbIMe1vKHbxYXqxM2wCEUFDoTkF84qra00wGsL/dzyUb9mFxk
0mfLB3/9pmb1WlPBN8uLRQPnYMakFpajN+kZcK/Bya/ZrvbmDIb7spviEdCwQZ7OP9CYn1ynAdjI
gfvYRL7MhpYnzOWkL7aFwhK10SDShktdJLgy5D8SO0PdGJpEAd7TgPSZXuPBkY+zjqK8cYqubspL
64s0H2osyFE7TEMMzV/6lgUSWlS5Ux/wwmZrtvIAtM9GGrK16Mt3L21owdw/wGa/RxOW7M4EPBqK
A4at7GtUrAExuooAV+yDrZxxDfsG0UgDqHikdWDTX55OKZ4aLJ0OYOabHrRo+OyM8XZs2E0rdy/i
IHvTJHuRNXkgN99LbKugNrvzj7W+ML9wd0tOGp4Vw2Dz6mMKd33rNmCM7saNtHzVpS7MLHw70mgJ
WUyIhEQNbqOgvJfAvNaAKBZErYPON9ZzNfxdWFs48NjovR6pORhJa42U5aFMfQnqqr+Hv60hLfyU
TboQm0U2QDNGdNQmdJOpJZX8FYuWX2mV97u11WD7d0hLDzVQFockHiawMJXXPuzOo7L1vLBmAl2c
aAtB2g+Ch0Uy1qQy9FrKORkb3k0e2uC39X8fxNq6XFpY3P8ms2WdMMKCUqMPo34ox7tQe/svbKAF
A13EJiqby1fSzKRpXouwQfVZkiYn0Hewhb7cSCp/TBaqLLIJpjcc5ZiuJSlMBTkt3RTqESbu2PCh
8i181U+SG1iATPRMfYriqGwu0u+81WoQkiAwDBJp/0wOpH0Ceadw0j7j3Q6t+v+6vrIwuFh/Q4Xs
Ri3BoYupIj2L7BbKP/9ycWACr7m4HM0koT8aP404ibWIYUylLDrQ5XCmHn2MWy/lP9xsYWVeu4uE
30w6quZmMdhQASadcO4nyZaNjYi2bsQyFYBRJdCHzH+/MBI3tQkwP4bSQb3W+mg16Gvkm/LJ85x/
C8//DOWvlUV41sqoNbFrBhyGbDfT/Tb/tPTV/4g1/3er89fYIkhnrOshfziHTfXL0E6Z8ZFunQNz
5F2OBy0/EFhEhAE2Y7E0TKVaWmQVdmY96F+A1WUOqIiUo0rLRCF9Oo07YYCISxcC1/7vfe/S9GLB
qJD2YpLV8D1TJClUWNHPDilB7b8xg5K4CDJIVOPNxdlTh2URi3oz2Dl0y0Ro3ZCKFk+pWm1cXtb8
D+EHPU4oaIDsfzGceOZsjULYqfhRMm6F9M6cNi4qP3IDOB+4QubufkNGhr/wh9Zs4jLqsFj1ZLxF
tDrSwobYTEFitdo4GVZMgetiBnqg/AgQzWLWEqugMQ0hHhoLoNtpFCMoG/rA49yvhWLD1s+KK3hd
5lLAzHcLpYRl+3kJ6R6oP7VYoqNCNCJ5ktMCwQV8nw1lJN3RfLyOXoV38/MeehD8qCHbfYor64dS
K3qB0LW10v+vQxmZyzpGnILqq2kPCR7Zpo2RrtoAlgsMNsAlGcsFBKQM+pCzj2StebAgIFSa7XWl
T+7vO2tt8cDugvoaIAgzwvR7KBzGwTJyFWZ6NpIhexHKD9G4leKv382sjebSzMJHslm3Vh+xbA2o
pXXxVYG4evavuXvhG5dGFlndVEW8CRX4fF+OpG0e6/ZNiap/fwxeGlnCtKe4p7RrEIqo0LsGvaES
WLPLu9+nayVD+WZkkT9kBUrkUYLMvoKmGbjFk16+k1Sh3vCxn1f0ecZk9O0AeoIr+rIMkNGIDqKO
wuq4H/+MroJehawiKLXfCDfVPbqSPOXfsppj4yLCQpFEBDhaQ7P2d4dT0EYEJe5xsGWW3tXqRKyK
vkrmsDG0lcPqm5nFDCINkrgw+7USQxgz/hLULNB6iHTlFWmsN1lhG4W8n3ffxcAWKZg6cKsETRw2
LPLWt/p6PIEihoNKIL9iB+BV7gsXLA3dFgptdWddzOciL6dNUZU5hVmqdYTFVxbyprC5+d0f552z
OPq/zebi6G+ZSEE7CCNGtTMmPILWM73bPkmhvQhd1Ty1C74FR/8J2/hnQoHTRTkexf8li1Jqdjp0
5WB0pjaPDtUe7+G3YQDP9OQniIP8PsQ50P0c4v+1trykFbletWEyR6gOvb/RPcC0UGF9U8SWNNpW
nWR1f4PB7j9DW1L7Ty1wbpSKuFI/CmcIBZ7Kh+aQH4Y91NUfUZl5yZ5+H926l/w1uHDOTo+UGlWS
wRZykxTtV92+h5Bt/v8zsnDFCaK7TQ5UJHTTWieOr/AGATWXeCNJW/dFcFcArIRm32UGUFnc6kIV
VoDm2c/UHa0H6RB/C0m3PmN/zSxcvmQ4MgcQr9i0QZku89recGjq/T5j607318j8ERcXEVkcmRnP
UarlCsnEiZTdfWP2Tgv54ejld1urJz1ylpkaAErSS8COllpl3UWYN33kEVCx/LEAnNqEHqiRxxsO
/o+Wyo/ddGFs4W8GHqQrQ8DBUhwrTmqcJEHmUj8/4yH3XN7zlGQ+4U61Kx10ZdymFQGF0FZpcHUJ
IYGl49UQafCS1yFP9bAHkQzyAbSn0vG5V7+GPvh9Vld38oWNhc+XgpZMZTXh3jVVO3EASmiwNm6r
/4/JBNs+9JdnzNXsRRdeEoeamQ+CgX2l6/mtgsqV4Ja0bMojlInD5kGOovHVKs2ODFQe302wYD2k
HPoru3rM+9RvKx0AD4VWneU0NBqgad0xYT9oZXPsKwFPkdRq6mCgTD7iZBZi6Gpaxt5Sw3Kj9WJ1
tsBEjKc8HQQSS+6qsbRiWS0xWymymii+NenGQbV+Cl9YmHfBxVzVZVHHtYjUvHkec9Ldz68OFl4d
gB9KdqIXoTswckL3dyf4id6Zjyogt3BIKiCdNBbBYlLLhmFY2MdQnnQkaLQjk6L+B1Wd8Rplhj/9
sT+nrvXSbrJCriY6F6YXIcRUOtBu9thpOai3gZnypXcTsKWn/FAdJTsPhtN4MK7zyN7ux/4JmJqH
PSOlUBOQRTRzfZ/sXq4jq+ox7Mo1zqYPrYkgOSV7yG6/maCkSd32UPtbuNiVXQ2ydqjrqcbMfrbM
WatmlKo0Az9UCApgKdcCLsjXVaRuhOYVV51ZVBA4UI3UfrAqhnGugaIkG5Hnpw9Gzh5aK99w1jUT
Cp5jQa8Jeu4fmC9IAde9YVUj7ugZlEy+2n/d6gFO9ksDi1uXnCgFmrEhBBqqaPsdXqP8jRYbee/a
ciBpx0Sh1Vr9wbAtQToZjdYDxEYTmQhNYECLJk8/NzbYyuFlXlpZjCSiicgTHSPhbrGDpOvb3FX3
Ec/PSv2xBCIovAI3jPO71a2hzZnIRSxhCZVlBklgm5efMdsVBnj12o1S0E+SiHmN0BYP9BbYncCa
/N3IFBd5iHLCaM8wyCQovPZtVtwTUdAo/Y4S+iyf41vFrrwS8L9hS/1pdYwX5mcfvRhjpOVKCOqL
0Zbb0OnTkljsE7LHv0/kSpqDnTRfMoFwBAJhcefD+xyVSh0+WNcleuAb4VROV0kpUlBp9VD2AZnz
xrH8D3vZIgH5ZnJx/wsj2QitqRxtK0h3lHtRoBwyMLyp951b3IIVUiQWWq4AZbsBoETb8Nd51n6z
vgiMuswEPZFgXamtAsC88jGLzA3P2bKxcJxcj6eQlnS0RcNwQezjKlsV7DXfAN2rDpZQSHGgMeC7
b6Sp2ahKI+BUK6/FUSVjCrXbzb7Fta19aWUxDiPXZEVQ2Gin/SFBYqgpr6L6WPcbiId5s/5ckr+D
WTi6YRRizVSY+V+El+LP0PGtPoq1px84HoR2wPwiQUpykawJRR+ywYxHu/FQhdL3rV/a+k47pTmx
fOgaesrG5lpdpX+SesRgKKYsBtZylbO8VZBlqLIPAdZTEqM2qoob7vaz6QCBCuc8Lg//Y2f+jotI
MfZyI44hJrDz0mv+pOz+h7eQ29lNUhHQXQsAWJS7NEgYEYM//wVB5OIDFqmdFYlaG5YJbudFRkmL
axMpWHgqO+X293D1Dx7qh68AQDkvIC5ny4TblMah5AxD7W3myH6xM+7qo2m3wBbEtnIYdhVI3LKj
sh/21U54nVzqdC54//wtJbvVPX7xIctjD5SYljUhQzAN0W7Su8l8/n2oa5kr1EZxmUZBDqnrMiOv
4T54DUM21Xm9q3iFhzbJZsf96GE4MHeyRWdAIX0g1ovu/m56fWx/LS+WU0brcA4BF0wyOI5ZBUKd
rZ2xagF1bQXKO8hQllTwCfRvjUjIcbaBKqR8UPotxVhlLaggg4Kw50wciHej73sinKApFLMJXKXg
ox61exx0bsKvQAlupyKQ2EnrVCFYWrtm15auyqkndNeyIBIzzYOKP7RG7CnV5FWqcm5kFoxjRLTp
zMKvYUhwWr6jVHoodYnQ9t7sX6pev4vRnAAOFMeqz3GbkbG4LrKnsW5RQribmo/f12h9fPP1FqDl
+fn3+/h6XZoQEeB/MzXeTO7Uesn1No5+baGg86EBKKYiQpvLaRxA+NfLyCGFNnXVunIqbSNIrlkA
25YCDhdId6Kc+H0gYi61VVO2o43OUy/kxW1vbd1L1s4xcPnNyhTmCoQ4sqJybADGt7PiM9NLUoFx
p4TuZLVRDli7dYE0EBTQs9gMlmVxwkwCo1MfIWWbM0bJqUNowk9PJlpzIQZwMzppAN0JV9yClq2d
M5dmF76QW+grDTWYreT7FltJGh5MY+NGtGoDl2hQUiHnwG3i+zKFRp1lvTjbAIeqAVLE5lksNhKB
dRsavEBDrz+Ipb/byOVGG6MBNsrqSlevh+Qk1xuPr6smTCDWIeUyY8MWyWeec53jtWu0E1wZmP4Z
A2QCrOXve3Ot1GHiHVSEWDxIH35o+ll4vOk0FTcH0B45KUP3lBR0BOjox7pwlblVgoKWcOtStLaT
AADBzV+RZkbYxfR1jLfFZGD6UDciFJ3vybhVR549aXn8XppYeJraMxmpAEyEglKhD64MagnAtkys
9+GonJkif/B6K5ZvGV24XtP0ZlM3WLMRyiRJx+zSGEkCOHYiXWtq4af89ff1W3MSA/xkyKt1iMIt
k4yRmkIhFXNIYvfy8CKxR0V6/t3E6lpdmFhMZKiq/wE6MeUPpVdTu4XLWIt5KEhC6AdviCB3m8d4
kROaQ1ELeQgXpETIGXCIjBjWcSMorKbUBvowgbg20Yq5tJJUUp9kFZ5luAvcekWgthxD6xBwVgdN
cTEZNxWEV53hwuIiNzEg7CFFIzwwjt86jRNr+GOBCiEZK5ION0p///s6rU7jhbnFnhJkuahMCF3Z
k/FeiF/SADHJ2uUbB8dqqQG9RwrODQVEY+rCzKiqSsQajEr21b1oq4/ZW7cDPhk01nOzsLLXchJ6
BhDS4XuxiZFee89Da+Vf8wtvNIUKvXJzOWVWTZi7O8uvjlSgRUJz3MMmFd98OV0GkUtri/0cmn2p
pwyD5W58PddGxcd4Nyt4TDvUhD0TDgSi/yvjITyLKiSRok3R95/wYESpi09YdvuAOhs7v4DfagRC
rwDARyiNlsc4yF+3OhFX6x2XthZHjt6mijqVGK7qd0fmTGiyJIUz1765I0BNB+0QaOitSeVtM3es
hRkTDLVg3oU6KNA536MAbScpQds7qh3UJFYzkQmSbb/vkLVgObd+o84MGb8ft2oxi4q61ZCIKtpX
wZ5K+SofNrbH2p6/NLFwz1axeGNN4wgpxvqh0LPDkEEp05xumqx5aRt5h7Rxw+Tavr80ufBRg42W
0I9wEEl4VYSzktwb5nO/hQ3esLJsjEXRljIhF0eboa2ynjSnD3O7ouiu/m+OtIvxLPOeUFIEqpVI
gTnFo196X4R3dbT73RNWne2vJyyRziMXpGlIsEwIJ+9RSJ9GYyt2rDkbwH8aNOxUFHLURfTnEvi6
ijnFYV3shfmjJIF7Y+qd3weyBr5B/vnXzCIcd6MFMFENM+EpAjPpsb6fi9q6wx0akvgQHrYr2muT
h3MGEoAAHYKge7FTxVbrC4XB4ZAc22L+bjL2X2zUSwvzF1xkBKxTYlWt4Gxi+FTWD0KL5kY1+H3m
tkaxyDqkLItYr8AFQv6e8iuVbfz+z24evMig7jlT2kDrSl22VFeFJoy6DAPg2N4b5/Zt+hj/aM+T
w+0UqqkOMCF1RNLHyYYmgfIwuNB4Rl0PSeLGbP4c6fwhoEOCdsDsiwsXkdSkVmiP+kLJ/uABBo3J
W2iKn8EBGorAdKMNDHq6+vI21OACYSljNdkg3zuIDSgyTcPJ5AqiM5z822Wb+c8AVZo17HBnWThf
DziHEaJaApkFaidATpbixvPy2mBAnAp2aKAcUI9ZTNeEeKoXuYyqldCTMdLtHPevVEBjYLpF2LC2
MrgNAwVtzlp8S4S/WKdxB1gtFNPZSyYdeHv3+2StZEuYLQOzjSZD4HiXvRAQB7AmPi9McWyOijMF
LJD2kj2jxwt/k/riZ7YEa0hq0Tduost2uTZ6wbJwUIDIzB5BmOxNQQaea8OfoAa/nS+sJCvfrS2C
xNDX6D40uwlkF8BQkgbEwSgd2x0pAvMMm860R03VGxsCAZ5NduhVL4F6F4ooeHDDq9siREG/ShZy
PtmgVBuVJ2oeBHrgZfHv9y7cAnItSIsgirl89FIKpWVWr2CQYk1o96R3GyCblXF8M7BI+SSzR90M
oCG7jKgjaQ+yAbF0aZcKm6TLK97xzdL894ugPrYaL9RGxVCeledmh6Y+V7lRP0QHXZzeVlfdz9NX
hjEUTZS56R8dGt+NtWpCuVLnol2xD9YGgLiQ0dxIvORVI+rc/4FIBJLJeW4vRiRX5giFRh1z96c5
QpbFCTUSnkA26tIrlPhRB+8CE3xGXhyUNYREybwTLLBOJJvXhI1PWZ7J+qRMWjQNk80NcVcoUGkt
M6crvd/jyaqz/B3wspF+6KIKmTWW0KKpU0vAX4noQ5UsdFO8/27pJ9clIA14JvrfuV22V8VaIVt1
qkHc3hsSot4Cp38WzsNzMvwHFiPegUh/D2iMF3roJgFSX3ym1AaR2iwW7/z+OXPM/34P/P41i7Q+
NgStiTNpsnMtBGt3j4cjgWTDnvbx0RK2Or82FtNaZPRDVICoTpwmOwtxUREqUo6aM3BzYzUB0f7d
0g8ctWXEWE1aixCr0+4jASRRciWSKR5OOa0amyqNQnLG72szCbiSn3RFHohKIYioasNNT41jm0tB
FbJTXgG8U/O7Icx3oyzfWxYETuLUIuj39POJntCg8DBEQ1DE8UulZozUmnko1Ub24oEGaIA7MRY7
Ra3gpWO0SCyKTsJ0AuCMH8riu1zWzyFKu3Ysoy/ZEgVnarrWEatJ8kqB3cl1KNuTlHnK2PmTOHl8
qu8MfcrdKK0LSF+KHg37u0GybrgOaupyLPZlqz1L5nyP6eDDBfpM0JwiO51BT0mPaw5LwSit9Llx
Ag+GeBY0dceVHoKFFF8qquUT5cJeaKhAoim+EamyV+IMfwEaspVkd35yG2l/jOKM2XqVMpsW1FUL
06uqYq8rxV5I5N6Wh+4MhogDUJyvTTOlTimb720h3PBEus3Ar06Gtn1QlfSlydJdKzZeFZcH8AVd
FWJR2axGDWS0blvZDN26DHdUTI6ToMV2HQvMVvvuQeLdJ43lz0YRPtuY3YYWvxnk8pgUApoIazHo
rSiQmskbjal7hBDgtVxqMikm6brKdEqqOBQcTUQTXWJKVziN9sDGPbV6iLc9nhmQBOlLBwJIz2Iy
vepWdZPGrHYzkeqQ7ub3bCj8SQDEO5Z70adldz0y9K5KRvM8AaYahjpRUkgrqP1D1Sa+mU9Xpthk
hIMShinsDvq4YJNStButA6sm9ARbe6Cj7AE19gCRV0pw46/cPCs/RdH8AnbvpKmQlo10cSCSbB3G
WOJkyupz2vNdyfsG712GO0JrwC3C7qrLup3VRwE6X++h1erpQn0rssZTq+4ohNkJIuB+0033iSIi
Xdd6v6xVkHkVdWrHkWUSPDX4vJhygpeImsSJfouXFRePUSYQkcN1QisPMrROiNAZ0HK6Y2y4wYvc
kxhFASsg+a03OZClCX9NDfMMLY9Dy5R91Lde0U3TMWSWYBvReJd11VGUmr2m0mMlG7hCdNlDPGQR
Hok0/BfoYogxJ2kjIw2KmYd/98h5dqXmo9Plxa4w+/t4GCxvsJKIFNBzIE0WfpaxcZPLtek2Gj8C
b/JiDbJTpON1m6ivFgvvDK0gSswgHtm1nhrSt0I1P3UWGySpzdtuMq6yAZmyIhWDS9U68o00ncjQ
aH6VpUeqQN+rsJKEFHFygyX1xJZfAYa1kzTjzKfoXAsCnhho45vq9K5m6XvX4FV80g9tykcSUfmJ
s+Iq1VqI/g1epKRHrkUJiRTtmcfCR8eNz4lWLwZYLgYsAQnF0evK5CZstUMXqxlo+2tfiEXXqNJA
N9kxMguVtBYU71QhqKf8roZeEMmxtYlZ5YAgZNNnrg5H1epfu0Iw7E7rPgUThyqU4UFmN/Edz0vL
VirZIlakHxpdh9ziMHry1DmWHL2PaeqPqgVZzum2jhCMxE5XSGhVt1mkf6XcgoYGqz9TuPNYRru6
wPur1IMuH1JoibzLLLprNaSyY7qLrPte0ks7bwQVKi70rOiFLeXqDWdxYFWlmySSB0EOD3pITjyJ
hINWrgTavGdQoDQGZxIMEIC0pyJ5ncL+XHHd1uTSy2rdleFZEq/OWj6Q0jT8Kh2CSmlsjkmrIWrd
4H8vO5drBjZT605moMgPY8weMwG3iAq0FIO1k0IV3dU4dIWXsQdLJHAAt4XyZlgZCt41dG9UOciw
FEVcP2QTqCOys8jVD7Ce7SJAuqsS2JYIY6wsHKhls+uq9KSGwJBFRfpi4UxPq7NhabuYN/dyAzb8
QXbzxgziJr1NE1AaM3aQoAesG7kvK4gBTUt4KDzkBfUSdJeWPOOEGveCyZ0WnULScMoAoK2rnqC0
QeBwXmSCCahjKplEdKWPjaM21p6OsYN47Y2h4bOkPcX8tc3oLq2pl2eQN4gzeyqOvJ98QZL2oYG+
kljZlcCBmTmYMkTd7nXNjZT7UnxL5eLWgLS7boz7OH6lCvfLFPRuDT9QJQbSsfVFXjiZBGgUZ2QA
p1fOKFSDGBGkW7DM77QMAqKC6BhgQpklN3pJdSx9ADy2Z25GLSKZ50KtAH8IvS5SUC55YzjO8Sa/
M7gMhgXXzN9UPXVa46GzCsKkT9xq3CFqnDQBKWX5qlRPIN+51utPEJl7gHOhExOSM60BWIXgZtYh
0wWnKVDWbxL0Vet+ESVAd3/pUeSWUPDNWOVQlTu91FCSGh+J+CxrjStmOgEogAjidSoKwZjsAV90
W7X3Qjm+qunRssANKR/KCi+AVqzaUYh0D4fKFD8zBWxGnd8lOslSdiXxnJixeOTqsMPND8owRSCk
7zXei0wxP1DUPGv+oPcQBgqBxxNtxlIvL3JHwfFEhwc+pn+YWdxIo9foXpZoThSjlt0mRBBOQwtt
yKLwBoYz3xwSp7Tu4vSMAo5j6DHR4S5m9ih3f4Ya2R8WqDayc229TgLYUYV91h3mxANniS0Xkm1a
lS1aUOM1X1mVksECoro6xe3RSvB6gNkyZbx7mikK3Sa6W55B6egZQ9C2gcyfBvEmseIgk8UgHY0/
BUfDmYRLblKd01p2a+3JzL7aXndiw69F2HydOvmYG4Zvys+86AmwyIBSSc+0zwOzzWpiKF8hfkWM
FWjivkpofQ4Rj0TdJJ2BuGSWTtWCWAZMnYCIaMZDK7pZmtgK4GZh+T4k1zS8i8N7pA85vjmDNl45
vmfKKZcaUhl3qnQeNY0IrCdCOAYJxKx5izcZE3LWYI5TatWJs2cB/gZBP4JSkauKIRH5tUrvw3bP
5cKvp9oGDQC4hg6JUbqFqPkZmx4nVjggrMDlTeqI2RzNTPHo6GZlZpviXdq9sSRQG8WL+30F/lb5
2lIEvypFMiTMK/InxIykUm5ms6Hyp+PQO+XYoI18FzKZ6Al3jFhzBSk90ZQeYmwcnM62VP9Jkwxr
dG9E10Lbk5QP/jCvlgxZWE23VbUnlX7f6R9DDWpGVfCz5Ckcir2I/dQL5eNUJLvBbAhEjRzDABQl
i29MGrRojzXErxBHA1Imu7JixxSGndhS17BCkjDNnXrLN2LqyyHyzzK3x7IFS3UWcIQnq1ftNrtu
xJs0e6LTwRwGV1S+rOoPbYe92nlVuiv1vVkK4M8NGHuM63uNfai9GxUiIq1LBV9J3LBjJK59kHw7
BQ4IAa2GEuItM2XSt6cpedCsXak5E+qiGHM8/DGH69Ridt17tPyDD/ZBrhA04Vttxa+gjJQicFib
waTcZQa3a8xcxnEkuUJjCwMLBPaiDI/pBDLhEHCl21EXnbRpAklixCr0oIaSNbzzSPOaqIl0YxTF
VchMh0vpPmL4ab22x6oNJEEKRIpiwSCdKy05QEJi3wuvYXk7ZK8tU325aUgqxmAWgDyXHoE/GIrX
lZU7UZ64iGstfJwbtYMeYkcTmJ8ztHsbpqODgCu6m+Rbq3jP4nPLKUH+aJsMd84xd4f0BJFlP9Hv
ZfMlTW9V60XAfWyE3IE4xKS3nvq0IKhJkqb5iCTVTy3wzqZPdRxBb+LQRTsVvSpKrOA8zv0hw8JK
fW13HNoM3IJALXXrtPTUvPeFEOAoAeleljlVibwe+0scZWcSs12rpLd5zQlvCl8FgGGsmW0WGqxW
t2b3JRShO3BgvELqNFG6DzXFhaL3QR1ah8uy287+hbsELq09bQgongKegnOvy20pOfLItMP4rTQl
W8tvQxX5RqHYJmSq+ikhAOfv2qZxwHfiZ5gdGS15qaAD7a1cNaL8lvQ5JU3ROYNYu7GZ+WMbukrq
x01xl7Ecean1UJloHpFFP8SNbNL0o6aYh6F8bNIIcRX36go02u21nPau1keu2jI7miyH5tqpa2uw
2aaelg5OAnKSaESJPMpvYir5en4ltUfKS1In/8CydpKQYE1E6cQLtEPgAKilikwcJx6FikOaO4MV
2rGEdkmZPWs4QMUs9ELauhy3BTqKbktRGcVDHaQsgsgUvKFBiAlv2LwkQIyO4DQWk9SddMW3Jt2p
h87P1NLpugSC1K3DhnOtKEhur+J68Fr+xKTq3KnPNUYxlHA2DvoyGZ28uuSPuUbULvFVuFEhK6/W
iEIRigwgTu/M6VmbxkMDfnjNGvw6HFxLvG66AbeoyqY8ftZqkRgVAKVSu6vwRUVIce4ceCp5agr6
bqTtoxw51ZTbk8xIj0c0a6ycyBjQu5ycRvlUaeUJp2aA2wgAOKGjGTgARnoGJXfAxWuzk3EFPhoR
UGE0dtQCdAiKeW6G67rXAlBDQKntOZTpcQr5WUSCKErPApRh0+hr7B/AB4y0Y19XljPoxzaccDNp
8EPT0azAi1Eb7w1CMOSonRhThsJpXH2Y2lcn9m6Z5n6Mi1HfnaCxjmj7HulnzTSDtvhEHe6KS5rd
yggfglrtLEX1dYFB30Vj3pihv7LLA20q79hU4fcr1aOxeEWhQ0rMML5Jm9oToAYTluZekYQbxYjO
vUpd0bBOE5fOUTJ90Lw/gAkJIUBHBiL1gWZFd6IufAlA87ZW50hq+dFGALm2aQ/hTwH+2zQqQWfk
NavFHQ0nT9dSNyzbAx2ilzzvYkKryAfV5T43cxI3ojNR6he0CmiaBahiIOvG1axkWcAS7bPCsTwV
4UEAtNMs22trhIZAHGLdK5yFqajsBql/MJocLauV7qhM26tTc8axGuQcCW6lOnrUemnHvLmiYKTQ
pi/545Sr1zIevuB1SIFHOYFnjK+JJAHA1gaDziLSjZFtVd1rJQOdZ2nVwejAPGblJxoaT3g8hxiV
KTypKbaCEXJwJFrxkyCgWMDjLyuSsqOlZYD7QunJRvBE7KmFfSvn13jcPwPkFcJqMUAaQ4c0Rxg9
RKkRxEydB4Uhl2KFbFq/C5vsRjPSXSbzx3xoartScbNp1DJ2Q9G4oqZUgD078iFf/TJNKi5GTXZn
5EoFOtS6xMwlrhhN14XQlYRzJSZqmxV2Jw65A0WxgAncciRcSXOts4hO/w9pX7ZcJ89t+0RUIUAg
bulWYy/3XXJD2Uks+l40evozSNX5s0zYi/1nX6b8fZ6WmJJmM+YYyG0Von/X+bTDFPyhnMGQ/bBX
C34dFcgKhyx8qy16G8ryUBj5c5xU6VHv+vuu179PCrsb9PI+FW3pT6ZpecK291lToPxl3ndDipnB
Qee+VpliVzOanzShEs/iTQ0qrz70haryAHQlz5YmkKjTJ4wMQ15RuzHL7jhZ1YeiVMd21I/MrG4y
E+7bmGARz3PLNZTsNW+yx4GjjdmQV2WKXlSa3w1s+qHH6p1ignQ0Y1p7qgGK9CrSPEdVAR9GPOLU
EvE0tcq9aaOGFivlr8jitaeUKTD5TXcCcUi/Q1cJHcM4y2xEJ/Je9HMFzo5qnyBJdNQSzJKIQrwu
LlBNMJTEHWyrdKJIap6aWGMA7O9LaohnaBl4bAQrOueF5dB4/NX1Fv416J9FPQlvzHgLPmPUp9K+
9ZGPRNKJpojdt5beH/XY7nftOGHypo3sG9aVagHR8CLeDd0AUVMQ+z9UNsbj/KKcNOHT1KanVg/p
qyhq5Wks9fazBCWPUzUMcIzKGu9l19heWlY0yCpr8tuunR6MItf9ejDkvrHM4gY8RI1rqgoF3tfU
79NMK99paKSBrJLhvpB4EYAyia/SGKR5JSoj37mM208ri4mCc1GX7+oQfghdrZ2on7oCcCxL32Eg
psZ0J82Gl86U6ntfJCpKDlT5qdpR9ITjEQeqVcWeSJAAGGXLvIjl0tOmqvLqtkOiUzNzp7egBnLH
qNERf6bGsc8Jw0BspgSGKNIQT2CDZJvqGXQYK4mhEXPq9uC+JTs9rEBsGhr6IaRJhvpljF4tUfOD
HpokEFNu46c03eFo8kDRaus6ShvUNfIw8wpOzV3eJTOBG6oqLWlzzGsWRuxFYY+pM9VO9iHm+A4x
Ne6hltHdZ3HXmT5e/Xh4VzTefNbESE5JU/ERAaJMkR1VXUab5x6U2umtKYb8yozluLMnKK/WJbX2
VgXlgq4Io6AgRuFog6W/4aYD315q5DsedyjrJujX9jyKfShcN64GHog7w4jq+6lBMUmTtEF/K+79
sQrjn5U1lHelTZQjZpOKyslwqHZmXOkBU/GKY1oPE3MsVppjInMZKOqIXN6oxkNS5yFCE9P0lWlA
aiTU+GDOZB1ToZBA43kLTlzJ/apEltfFBDRCVR15uo5aizJow7uqp+YLqiTNMxhfzRZEGA3+H40J
zQjSqQ1vgBjo9lyYkepCu6y5iUVSISKJspu8CdNvGL7gGLEGovubNdWVlzDQQqpWmpwyzBT3EJy3
RZI7CFdH3WMpUxD3NFUfk72uxpgqUAYC8H9iTMX3cGzgY2HR2+WDhaFtHjBEpOyQ4hBWns5K0vh1
WiUtevmGUF2QrNi6G2VSQSUJkmuOyFoikc0k+jWSLv1oAU/hZk2Dgy+m0B8YIMu9xdVTVDNxosIK
P0pNiYXTtwToRL2tgwIUo4fe4MltWJTEN+zG8A1uW/sJSEYHSi+oOTXJkLoIJFVUpsbeT1INRRVV
4B2xavXUarlyy/JQx7tl9ojvgBvrefWKwHi6aqWCgYqqDl819AocCsXzUcQPYJxunRKe65ccZPc1
jwuH4AkD772eWUghMNZ+0/Zji1koS/EzJS+vUqMne82MzIDoibkP0QDfcWVCxq73/YcWCcy6SDxW
VtOqeyVU2bfWFvyoiZLizrHoldky07FNaZ1GNbFR/wCDUYLuitf2FuLUIQHJP87Ikxg1BSmUaT2h
za6ibdghHRwFXn7EEIE5WMbR7kz0ZweZ3qIMOu37ugchF17pdi9GJTwqo7COIwD/t5GeR76cZP4j
ztVwJyJ7uBqmwb7urZLfkApFtVBYNHYgh9s/8qFSMN6bGn7fZzjUUBJB4M9fZTc7DmHUzcKm/ggb
DeLOvG+uM20YgnLQw08S8+ReVKn9y2RM7mXTT7ex1bU3EjoZQL/mQ+L0Q8t2ajjZuwSswYFMDKhj
oRYPZtkpYeRR2FH+DMgHdcAObVw1TUZvMrvN7sxJJTtmK8Rwy5jzoI0MxP2diRF8ysWpFlB5F5jL
A19NMu14jWJVRuveU3szvWmNpHwDap6/miqAq04Ictl7c1JA4QvixWsJnIefkaIOWJoi70r0qLjJ
J67sMiWSz4YShbuqZxAsw43id7isYocJNEww6giQMh6jOyE7ciA9bvRar3eIP6OjztqxRcViiG/N
GFkFaJinO4Ldey9xFL+h6wkWcqikejb83wOdVnkIjSq8HadU+BCKUDtXHSz60OoEJV6MBt2qNQ9d
EanREYi79M6A4gq0VnJWvcYhoqNwlKY7ocyCuVs0saqyH27H0nrMRhDPon06kBcahVI6NGom8zjg
QMb3SaiaezQY6jKYYq4qNxPN0vhYFarmoCDefybSsEtU8uJQRUEu03/xgZeHkaOq5CShnd+OGkOk
xI1ScSdonXusIOSTpEmEAkCVqJPTmk312VuCvUSVpd21fYFqv2jmeqyiM3eOzO408L+jsE47w3Zl
r/c7hSepjwG94TqSKGlEykjTPYLlATVEcGajyxGT/mrAHNBpSNmczOij+KwGCYyH3gPxkVntAB0h
uJcaYXjSkpI9GCgkPaBK3R+VclJu8fCWbpyV3bvSGjaIRBT7s+5s0yE6sFGdLpCotKVO95VB6n0D
5P1RQzHB04jCkSgOXQhmGs04RApYLNURV6HbpGJ8kSIh1xObkgcpB/pzoChCylYDIo+koVeSqr3q
7Fb3umiMPGmmJQq0WYWStsV9tSkTJBqpHQiNJvtI1TkKBjivQdknkJPIlDH3UFM0nXAK811dqc0t
t0fTAd40e+BcoPczhigYSL2zAi1Mq6d2QDHUoSNY4XNWG74eKe0zLThqKMJq9k3EwHXeSR7UqkCE
2g8luh+0HZinp0XtqNKYbjNBLB818cTP1Aa4hU6ak5Nro448fNKPko1TOceHoZsm0sRzE7f01uS9
/qbXtErcUhTNNQhyBxedXRT5INEc/cxIyNFHNjTtSgELwwMFATC0i/daR06RmT5k1vhcKONTnZuI
AXIdNztrA7UqHxG7BUCGRa7goIcokA3Zlf3Tnpj0zLg+VLWJiqTOf9h8BJxOGR47RcXCE7QzNUV5
UGoTRGtNf2+OveEZLakQw+SIKbThICTtd3nF3og9gj9/QHIeN4XtmSKWR54j3R0MRKWKLe/BpPHK
efvZMutX39mdC57WXTQUidvH5S06qaYPGRJXpsAsWKP00rBDzi5RQyvg4aWqXXUZIk1b/JhffWfg
yc9MKZ9sKU5mV7xXbJqcjMSGU8bGs4j1z4qO1Em05DuoWRpXb01c2kIrfDD2Bmqb8kPY10jI+nQH
loif4LSHqp0Z+VFCHrN68olu4e4RzLcTavsSAUkgm3FwKtE+FXVyx/Jyr5UGcUhb3hZUv5MJN72Y
hNIXBFvQIRMgLP0oWXikE+FoHOLZKMf0c6wpOI8z5XsGCg+31Pk1yhDgG6iycjdG1HSKkP2cWoh7
CRB9Gs2jHsF/tCTC5MVoPVXc3osILP9RCDSJEdc/0ee+qUFngPWjExKGylM96CgOKNo7TY03GpmZ
08rowUCfyB9svKo970hgy2rf9MPBaGMbiBSWO6TnuxHEzJMhUXyP6aedUjuwx8ivUfUxTcUKaobW
M7D13GkVfowyY3JUHj1laferyDuohNEQzZgMh1gdmgBkm/vcCD8a0r2xTPlo5DRLadv3llECASNU
4HsUyjxkiy+hKnAae9UrxlkaNZWKF9US+qix1PdhESIKisH+Nwp5Y7dW7ndZHyLESp/BdiV92+BA
zWn0djLxrkkm72KC+u6ofIwGf07R8BwaJF2REaGmZ/Fij9MP7yxQseiz+E4vpm+5oVzjVUJltR4+
hi5+6TMG4EKsfaRT/0oGW3O6anqPIuNONTP8Z5w/VopqOTXpGnQlbNtrWbTvWXsEeZrmoX6Ddq6k
LqKlQz4gpc7TrEXLSz02arNDhn8TRuN72Yw/OuT2fmQZmS846u68Qgat96HDcnEbZpg2TdXoJ7zK
RFebqE6pV49NWqBmDj4hJ7KQZDBAY1GyuEs0FhhG+zGB/iBH2STR7UMYt64I0yNl3NdL4lUTOcko
jcGePqCAyqrJY4k46SVYSiC20ecodhoy+V739SHVeY6KVo6KZpgGNBy8Sql3otF2cZ3vI/tbxlEU
IE1+nyh1gSz1m1RMn5fV1dh0PngSDkrbviZIzVt92hl190onhogVDlLmM+lAmz1zaiken3AZz9dj
ykSgGeGdEdnf9fA1s4YbdTJdxotTnms+JyZBhUSOcGlgMlHwREpxNzY4kO3o80hUjpnOdeZKuTUL
81k20WsieObRFvy8xC9qy8lb9istWOPZqRJAnsNGQZi+p1VcXCd4REOVfsvpi9W+d+mAqqN2N9Ex
c3tMQBFsa2rhdsqbl3CsXaCIHbXunQb12LJtYg8o3BcmumFXJc1rKmGDFKhTddrPIR9+hCG9scwp
9joRPmRV811FFdJRmhD11tAAS/Wg+pyGkFtTZXrQpP6mKGj0ZvVVBHAPWNktUERmRHf1bPpo1cxP
qvjBEj11oGcC+aR8OOjF8ItgnNcRIoQnDRkuJ+vTjIAHjywUE4QFoBK0khxqTDeyzB9Zy3jQyBod
jVZrPSQ612BN/0wQRAHxEL4hSbnqkSVB4qoUno2c1rUi+UtrqMCvjt87POKEQGurAz0MgnT4cfuc
hKhP0U5oEO0DcsjMwgF9MwgUElbuQqRLzqSPJ9D+QupNQc2xHPhNorfAxYSt7gALc1NV/AgZXhSQ
5F2bgkBqtHbpwBt4TCi9LAptf7K1qxwtRVx0FFgEMBNqVD4lsUp9FmrvpRTck1b8kifIczBSjdo4
j9EkNEQbxMb0zBsEgpU0woDp7a/UAkNfNpDeqzi6p8jP0p0oMHhmT4hF8X780iby2KCE4GFXUa9L
JuJOGfvZdfyDT3rmCmEf0q5Q0GdryJXZy9CFou8W0F+f4aX/M7AOdLz4+RmEsjSyRBntGvmlh8Ld
zIyAyzn2Mld3UNLa9YfIheCHX3uDZx/JFZRn9Wt+zK6Gt/JJfq9c5cA7d5ub9zLeT/+Nqz7/s7JG
8s6sVNdsHiYLXRMxAc2AmXUwv5S5cxlcuIICn4nkASBF6xvyjYs9QNSvIPcCxje3e7SUXnW6AQNf
hW2eGVggb8vR0ComAA4t0VAUijhMVXco1cofEapfXssqoPDM1AKeLxWpD5MB3O3cIpP5G8pzHjQJ
N1DRW1aW0O+2EAkionnHMCumHWygxcbh/vJSZpTlX67JQH2FwhPGGpZ0bMQqhF61lsQw3Hjd7hRf
37UHbb+l5qXNW3LJzrzYc1+rSFuEI+zYj2wHwWw0LX4SJ/bTZ/URz9G4B0wD+NbC72tHCzLovbT7
6nkL4brqhGernX3o7K/IUCDK7ZphroImpzFurwppbwxWrH01W2U2yHlnssolXLpWkL1VEIp0ef1S
YowyBGUgjTdcY+Xkgq8cjNoYejB04zdm+2wdoV1aZYL4GRBlSMYgLSDdL7wOXohK9b8AdUELokJx
DSM+qAEvvF1ByaziAsNXBCABDY1HaC0DGyM31vR7QmfhIjqdhwAwuwzufGvxcaIRNeoQB8vV7ofP
6K4HiurnfDFiAsbtG4e9NVdDEBVet9vyzhW3+GJ5MQyDCbCC9AVWOGQE5VcNTCT//THD3DpULuZ5
Yg00KF8dD5TeE/89Yjsde1Di8NNMvq7ut8bxVhcCaRMdtUmmYj7lqxkdIUDP2TxVGA734VR/Zxbg
TZdvDLJlZP75mfNZNemhc4O5NTzhB6V09D3/BSc/tIfp0LjoK/tbor8rV/s89f+fZS0uD4MpPdVq
zHaNESBw47NKMCZsMUf/r5U7dTDgnBlauCCPVNDLRbOhBvKWHQYd/ns9DVgAAQDkqBn4DH5j1c82
z8Bza+VIqtwpfYV8d1FETrgl+La6XWc2FqtoJxJlooYXmF0MMNLJ0oWfmU/hf8/dMa8FgmUGaJHA
cbGwY9iTEgLDjAHGBhylY5sEKM+jSku64LLLrdypXwwtzicjaNCEEQzlFooPhu6ZaQ8CReJfNrMy
9f91QYsBCEMfogpYUHAZHCzDlxEoY/BCnaor7bb8gcrc5BuaY+wRXjj2Y4IBl6336Teb9V934NmW
LoYiLEONrTiKMeHSDQTtIOALW4z5HNGNIG9lXWvHXm9oUAG1eJKVir8EWbTDU5W71kQHr0yrH0Wo
Rr9QGUUPVep3FP3oXTsVwkNrAwkJBfqG56Q75bhtcUeQZq/oyhTIjkGAFxXG3LXxk93UZNEJrdXs
zUg1Y4+S0Qg0kKAPCZQkgRobkdRHjfKUg2fETZWh3melyZ6r3CwDoHcxnSIU09FYax30XIfWGGjm
r0pWlcgc0HuN27IKSBINc9dQuAVNIQNMwLqr1Oh19uB0eoUUVOUAH9WeirFUd8JKmn3VUHIqzKjz
JsALMGZg2L5ZNdJXtXGgTstbYHN6Sn2g4I2ANHV4koWmHCO1GI4tz2pPgKV1wz1X6GW++M1vvzo7
1Hks2zBjJm7Ex/RmuAHK/0BVF0NR+g4sb1ezCC89sHLDXdeCAMxUgp8a7wo12SKiLiLWmSMDSQTY
GzArQj3NfknrJ3WwgzzfYAKaj/LffvnH1uL9qoyRxfZM+RJl8ZEBg5OTx8GsdoWxpc6zvpl0JpTD
RaxhJPDr86IZjZqgszOzAgLzcgS0cB9D2Zze6DvpigML8lt6t3HwV5dnUox1aTaDPN1iKwnAEFNa
IJ7qwA9UYJQZqLN75dE4Gm7thocGBZWP8aF4mSUR51FzcY3cXbqhozn458bYvjZfM39t9tlfs9hs
IYCc6yxtgkJidSj9eZauD4zjCJSTMzzPMt0EQo0AxDzS3YTBwjQAEO2og88K42H7+uPy5qzvDSIy
E8R3lC3nXUOutCKtEZb1HcaRmvSqtuxj1hA/3CKhW73mzT+WFoFF26hUZg2ueSVD9q99r0ErhEaU
c3k9q1ZA4WdjUsxE6Lx4TLS86OwkpnhMZBOwgRwzonrgYN+Ym1yNks7MLN6SiqIxACk7nE47DDpc
Ylo6bky1ruRumKn5s5LFYxFbkdFiegZZgJj1BcvxYSgM7FwiDzUNMY+jAccNUBzqyw+X93B9cWBw
Y/ORAafR1zNq8DrStQl7OFQhiqmjQ82NI7l6DQD0jF6ohYlgsCZ9NUEbblp5hsVBIfMJ/SAlc2OI
c87aoMmLhu75dQbNonyDjmzdLHIPCJ5ZmIxYpm9dDlCdUeHsGTt7X7+MT9ljtTcc5lg+u23vZilQ
tvEZ1xzSPDO5cMiKGpzV/fx6xCiWCT27TvLkGypu+8sfbe0gz3qBGBhGhAGihK87GjFRR5MC7pm2
sZxGubUNcCfZH0W1kQGvOce5ncVlShOtk32M/MBCQEGNNzluLGT9I52tZOEbLWaFpkTO7udiHBmt
EmSJ5qHy+dM89Q8gtQOVhH8gmNCRloJtzwQOAKQgX7cP2anJ+sKegGdLrxtMNhh251/+QquecGZi
/oJncUQnRM2qFOuqCEDCHfDrv8b+6bKN31H58nU5X8fC3TJKQjb1+rx5qitMpzyGhxjpm4I0GxwN
ru7nt+Jja/fW7qpzq4vrkLKSa2P5+1zNnKn/v860lQCvJqfndhZ3Is8w01BjPgM8+/OAOoAPXv8q
ETnwb5oT/X5LL+/nureDc42g2gMCnMWpgqbuYE4U3q5nQLhlGO9JN+6ktTjPtBgk8MAIPs+Kf/WK
Jqt5p5Q5ENMsUhwirLtKtV/UynyqCU8wR7HFCL7qhgwUFxT3H8RAFge41sIiKi28+EIrd7w65UT3
9OTHP+zbmZHFGQbpSR12wGS7aSf9VEsPiR1t8DCvbtyZiUU1ZErbqalnmtGsJ8C/1V4KPJLA3A7l
gRlR5/+2oNlRzg6vKqy6aue4dayS+xQldTZskWD9vqL/OrtnK1q4gg0aS+AI8Sg2gI/WLhjanhhi
VoBRG/CYMSCDcROGP00xB6cAz5wmr3sojt2VvituMJ2HpjQEAGxvKxVZzZwBe/qPyyxurjyCOEoM
aJ2LPnx1nRiu4WbB6KRui/E8z7zVgOd1Zxq58k7b18Sf9lup86rT4gRSAnJhiCwuL5gyjJnskbsr
mFOogZ2o9JNdbDxtq0+oTS2G1xMvgbpYpgpoRB/PvHyY4XPi5E1owGi09/FWurW+mD92Fnf0SHpz
BFxllt39ZcRvIsW3LD8u++vWWhYbVkojrWUJXxI11FbDwqkHzOyE16H17bKhtRsSLEPAayKKA837
wmlpXJcsNhDWT8Uj0382xcPl37+2Wee/f/FRIoB5TaHg90cYDkQBY2e3gLero/9/M7P4JgpShTGc
qfvAxHJQuuK2JxDnachG3rD6PmNWCF0yYttgPVs8KHYPJRckQvj2J+t28I33IPX50Xat79AphlA7
2Mj2feJdXtyaM5wbXVz5QIjLBAyliDwQFaIR2O2Tmt3oUQ3/puPnZWPrH+zPChdX/4TnTDIdvBEl
uuhR+R2iqJhr2ZL7WbUC5gNz7lpYYPH8eh+3RZWDchUXAue30riS8SmKNyL3Vc8mUBJGsYIYKluY
iEfLBs0/XMLOqj1L1SsoAuwu79UawZpundlYHlOc0hm3C7c7AbTz0/D53grK40yrPwS78tjtgbDx
jetkjwGSuzzo7sEztOH6q62Z8z9iEVUlRgVmgvmPMHbxg2I7/TVG9NzsNvJst/jEeNpLGURX6n6L
KHz9MPxZ/ZLaq6z4kFcTdhjyAtcDori97kHtxbVdA+TN7Id8GXfTXgkub/q8p8tn9my59uI05MDh
lQ2wsW7OpV+g8Dnk+w4AKtCM+bld7RiwyJctrvF86WDz1n7TDaLVttjhzspVIVqEQ62PTJcdu1t+
NS9UYubwKnUxruty3Rt99E1djqmJjabOqif/Mb/kX60pAJLmgJDPnMwZ5OtMtNta4uquntlY7CoY
MMwcIth4offmDkwkV8NLejWLjqWncC/d6j17mK7NfeQbW9iD1azgbHeXxYSRZGMe0d85D3kjAb2W
+8jj1/KIGVl3fI4DunGfrl4+Z2tdhJ6iEmU15TCo1vZtDqocrQEQ29qUUJn37C9PBTUuqJ5NdJ2X
xVJqdwSISwu1g9ve4/vC6z/sZ2sHmuBf/9IkRdhDoCSGejNZHgqRhoQqkKN186RxOkxVmfnb5UOw
6oRnFhbvQlipIQO6GY9QCQh6n3WukZKnyzbIvPN/7diZkcWXaRsjBBgWV9kY1C+aO536K+qbDrCW
wcwBr2/UsbbWNP/8LCsYkm4cLIJITmA2TJtwkqctOvYtE7MvnpmIUgrWJW2Or4zSmeST2W5FB6ve
fLZniwir7uQ88ocPAzxY4ah5d991NoQxy/hl4+vMn/jvr6Ojcw26DAu1lq9rIdEwAoI3fx1J2I5G
EWbtojE+FHVO3LIRZGcrZnSFCELxALhTbxOd1E99bxqnPqFbuivzui79NYt1J5mWcsx/wCER54NA
1wVazZv6K6PdeOXXN9iaGe7RqIHCzGLZdT5YQzxfF1Lqzmg0O5BuMSdWi+DyBq+v6I+hRTQRloNa
ZhkMmRh47PpwhmkHxRBjnHmLw3RrTYsXrTBM2WcDXjRVhj9rlVxXYxVwsGVdXtG8NX99I7TA0DFC
WRMyFV+3Dg3GWgdZGpJ8jXiIwxyL3ndx4/STDhaBjYDvN07jgrVlPCJkXBuWPlelj2yne/ERQ1nU
D2/BtBKEN/+9Nhp6YH/WtrxyQ95DrzRmSPeNn2ChisUWgeT6wzjrpDILW2culW4HyvIOcR0Cu3vw
3PvtLvT6I72pPcxxHfPAupP/cB8CBIgBdlT1gZFaZDdDX4ANjGEDu/aUJW9Vtdk/XHsSzy0swowB
w1mRjM05khIvFUSP5Y7fzQqb3NuKmtZ879zU4sESJStSiCmh9teDnEGR46ESyseUTze0qW6ZulUW
WA2HgeuBMM9cwAf351dnV0SqkbJKpJtcEyD3PwsEw6EXBtMbbkdQwYI2ZYfocCtyW7uVmYpZPGgO
AbqyvJWTDsOw3cAhIImRFo+HQC8rzYRZOVDvQGAJAoygS4lofqxBwzUq8RFAu8jRxPgP5Zfzv2Nx
H1vpKHLAUJDSydh2RJSChCA7RhUYSYV8vHyvrF1f57YWV3KotKqaRrgpwz70WPUuAXVum39gvtXP
rSzuYzAdSLMmKBriHXNjlHmmLeTZWnRwbmFxP2Yg06gTHd9O9gxiIGF5Fzbqxh28sVfLGvgYqbQC
EhKRvdTeMdC3D7UeY4jpv0TVZ2sxF+7PJlJNpYT7h7ICS9d9rFV+Pf28/OFXu0vnVhanugAb1zRi
7tXVb0ex01zNJ8gWDIcc42t2y970l2YTgbj2LoMB2SSqQaiqLq/FKiMU1Hq4SaRh3TZ5eE9ZGoyj
4psAtFxe3+rHAru4YeoMUNhl0SIUBBTW4RwC9BgDFuaM5XFM1XYvm5n9avlSQmrpP2YWnl3Vqp6k
KXwCdCad9QPD4Vb6lvRHooPfrf/otmox6ztoG0yDxg5Cx8V5jUc65MDvoQrYzkB7zB/QohTgJ0v2
6pBuFOnWF/fH2GJxNecSSK35Hj50h5kAufGt47bY2+rzzMgfO4vDO6lROJhz1wwMgO/Dy8w2brtD
YP6IHmYgCvf+JZrCPATQdqDJnd/nrw+M1lKjD3kmXZK2rtF9N8VTnCSuVdiYcE6Dyy4y79JfLqLZ
Ftj0mYGe6uKThdSMMjub0Nga40AxnsG1HGTTzzripyzq3I623mWDq8U0ZqiqjUyZmra5eEBikrdE
B92BG10LHxRVeuT3d5mH032o3RlYk7xg0BNHn7iFPxdaop3tyV9iv8Uiv3YIUdqFXMHcrlCXBYkS
zCtKbAJD3WPWJh6jO5XxWw2jeZcXvOan52YWyW7ZZbhYMDrrYgLlh9qXLgfTUJ386NuZtzIDOU0D
xrHPy0a31ja/SGf5qCQlRFQENrkGP9L4I47fVevpX0wYBmIS8Pf9hRFTE62OrHoETLIHFQJJHU1H
Nxt8eZfNrNwpcBYC0iXwq2NyZeGgLJFqq4Yl3s6SuRRTyKH6wmLIi2IE7LKllT2DJUR1gCXpmP1f
OGaVGz1VYizIYs1TJaKXcmTXJm1eLptZXRBBlgkBAwu95MUDyifac6MF57ZdcpDtg6wY9MC9vqPa
sLGgdUtUR5A6pxdLsEkHLG1ZNTjbXRkfrGa4SkgEelu+q2myERWuRcUGvtJ/bC1WhegDISvmrlGd
TjSvfLff5jaogoESDFZrP6oXUPH5kf8PHUeYZcAKQRYWKKzFI2BWoTR7oGHdwaA2uHfz/FtcKINb
QN2y2tjO+cwsrsovthYPAcVdaNoDJC7CdqYOzh9AcHS47BuXTZCl1gMwwHmvJOBksfi7MTwlxevl
37/q4lCKoSaeFxBPLL5SUWRpCxycdFHV2UcZqKxG3W95vYGWWPeGMzva1+tn0swSnH/QK5g1PxW0
Kbiv+ExBeuZkDoZhb7pd7PWJTzfupLXHGrn6nwUuLtsWY8aRzH8bBoB7egGzoctPHAxvaM87LEh8
EHBurXZezV+OgV6hNquRUKjtfV2tqhQFQBxQI4F0e+3SoN0xT+60H8UNdSuMYlz+hisvtjGfJnMG
/BtkOb3AQnuaAESekwn6ZIK1b4DqpAE686l4bi0AEcKtK3gtGv9icnEzItPT0sxO5tnJ5AnMufmD
6Va30WN3FN7kgTmV/C/C8dWzgEABeuoY08A019ddTYRByrrBOkFM4ooOg2r5/eWdXD0NGN5CBK4h
wFs+Le3Qqui9Q+EH1FuOkWkgES136rRV75tfqL/c48zMwj2mstb1FNzcGAh67cAwK8ENHYPvlOoB
CbfET9Z37c+aFrtmCdAAZhrWNOhWFpidBW2FtvmXjbOhmQFEAZRPlnDkEnXFzlIsbBykH+uQem17
P1eDL3+e1efrzMq81LMYJrYLLc+SBoFiL4590iHNVDx9vO/As3nZ0rwpf32hM0uzo5xZQnu3NTsO
V8uVLrD5DQWhLqhVhwYyEeZTPNhek+4um1xbHGCg4NghSAEhUPvVJFgO1IgKhsfEzgOteTcS6BEY
n1nON3ZxzcnPDS12kSZUrZWmg8iU8Y0ML7QEoXT84/Ji1vaPEAh/mQT5M5a0WMwA5fIixq37mxc2
A3WjkYPAxE7zOyXJXuN5krlglm+gh3vZ8vrq/lhePDTgYLPBoYmzpfYZePp+yfzR5ltnavVVOV/f
4mMpuAARRsFKF7B7Ct0njEA6ipt9Ck936YsGDlNnK7JZuzXObS6+m93XdanP383K6xTEzEnvaKr1
XtvFiZlgZeFC2Yjh5t+4PAXnFhenQIGuBQgL4JKRciqHJ7N7vPyt1rdRI5i6UyGshoj0q5tEPMsi
3iBY02dUlQJWCo0fIH3iDQlogEEU3fw/9s5syXEjS9OvUqZ7qLEvY111wZ2MYOyREZk3sMyMTCwO
wAGHAw7gueYN5sXmo6TulkIyZY/NbddFmaVIBkAQcD/Lf/5vOcX1XZsSedtXFVTOFBc3iQXb35/I
X940vzuPdwuy5rJOuK8Sq9btUZlXIcZdRKvn74/yF5cTqRWlEIdYK/rTyO7U4A7UXhhlY1njv4JZ
nveDwOMvHjs2R5hTJEb0Dd4/dgqvOo+9BUFfGh6A/YJZuE4WPIbyUy1gqap4x6jI33+rX8Zw3t0l
HJRZ5EuD0Peid82DMl6cyOqYu8feept9xg+l+hhdof0uVwUcdExxV9NFibIls125p+lbtf5Ryf8v
ryzYNy8hAnLxAPjjfeSFeSYm3HbWQaiHG5y7Y4z6lh9t23+xQgeMQVNsv0DR6Sj98SjOkLvgxMme
6vDVw9ETH66V69yMS7b++0v6lwciBLEj14mcPw0+FU2C55xmdYnwiFX5Tdb0G+0cZPSDXdu5XJc/
/XQJQAX2A1o/77dtL66LdLnc9y0mwO0UbBpHrEfnpavVVW7dCQyP4qXcJtbb33/B98YDiPFArFwm
ry991eBPjwLGsVVg8IGkhKauo1u2h3W/9z8Gh3nLcDlw4/ra2QanC1GL8eV9tzMHtfv7c3h3kf90
Cpd76ndbvNPH9jy0Tb/2lhuTPw7eS6Fue4Bff38Y5110/qfjvFtEhXJcy17y/hdlv/ngbMqdtRZX
F5OFcDNuxZ23vYyKhfbqR9oQ90df8fL6775iYUQeLD5XuTra+wlktYRhtE62ch9ucA69qGwe9Naw
ZVXb+Qq0EbXLEknXj5GF7xeJP12Fdyt96kn0nzVX23kUH8YNltlbB6vjjThhT/zxokHGTnUv8e99
cK/DdGN+vH/+9dVgepFMiZDk/eKYhUpnfoGHWYTrZhE9dfbWw8inmO7+/hd/L7v+9bteWnIuwdyl
cPTHy+6i26zay51VHuOTe/Ifxt28HW7E1rop1npb3uK6q7fuTrQrn0T4hw3Q99nZbydAfSMOEEDS
l/zjCURzPKqu6Pq13RbnTISfuQOPcSWfHTPtd4n41mLYtn1JFvO9reJTMMzYkNn6B5HYu83o17O4
bAkuFUGqge8uA0zARiwSRBg+cxuBaVD6vcYpoA76VTe+ye6mmL///ZX/xbLnd+vZ+0P+st797oZv
5DKN+HWrX541UE/IMf1bdYOL9Eb+uu3929fpf2Xf8OCt5kw2/b/+nX9/RRWmiizX7/75r3PxVcke
wuK/Xz72n2/744f+ddt+ax61+vZNnz+379/5hw/y9387/uaz/vyHf2wbXej5fvim5odv/VDpXw7C
mV7e+d998R/ffvkrT3P77Z8/fX6ri2ZT9JrgXv/020vHt3/+xP55KdH/2++P8NvLN59rPvlQyH/s
1efm7ds/3uQ/bjCC/fYXn//2udf//MnyvJ9BUKNidikvUQy02TXNt19fin8OaK+BkKZnfplWbPhT
+eUzP8cBjw4Oeja9t0s++dM/evBFl9fCn2kTwPpNKJhSrkpohvzHif7hR/uvH/EfzVDfyaLR/T9/
ehdT49bioJ1DJky9PyTvehc4NHlQxM0UfsqzqxDbQDQQq1xYpGDFxkk+/O4i/Xbs3x/r3fPAsWjr
0V2IL9ES87TvlsAKu0k59OEnpG5rkBz3s7fvbFTDjrtCK81SgLlhBDbk74/6XhwTui7TQjRWftng
IyTRf1wMrBmTXnesv+OCWe3au37faEpu865nCUK2+iPx468Y5N8/hBwwATyeUE+8CLzjd7vOXFe+
JNovWFIS0GdFxrXfWksb6/2YpO2VZ8blVlw8ofGiYybMLozGtF5ikeMwaoWM0Zb+wVua4BN+NN25
6ccyO4iRiSQaJdbJKcpoWOEnPr1YmF8fwClCXRNz9BwHpbh4cIryrZ7gX/RFquTaagLmQsZKTv1G
5lYyrEJrRo03QZaM9heHGWfVKXvEGN9yMAH2XQEzYRgL465GbLh3ZaUHb+Ugev4oQQgy7d7Y4St2
3lEDfwm7+RkD/O2iM/gFuo3aF08K64M1e+XHYbIZEueK3RulTPzBsTNYkapqEXaVs5/f97iGhisT
ARbJxWxfrHzS6NhbZsDHxe9HTHY4kdswb+wrLwHUpSyaBMuwgD1ZGKpB9S0SOoN1vDTJqmfj8bGV
7vKz1sqZGfSUPvyhVoQHYYYPMssVfCZ3ql6syq5vLLepfSbYRuSPkY6wabTH3H5WCQ7UHexfa4c7
NprCxcI7NGzwDe4Gk56lHSsemKbotj1uha/5LKx7p67Dr0s39u7RwtHpxsiIc2RbKYGfqEbfjLmD
gHQxc71HQbXcFPBM+67RG3BYy7UI8Nhc56ptnsIk1U9dL6e1rsqxZJwDb+QVKwITVJEtGIZUYjyX
C0YzU+hCXPI6DQEsHmq5xWBlfvL8wf064I9/72T+BIuWlo1bq2Y/du3yyHF1tXVTUGgbWwF+40uX
JHvzUhT+xvPl1Dw4vo7OoWOaaqutymeiX4MQ2EN66cx2nriUGtFgjE1n2eRXls7aD32g/HDb2UvF
KJtKx5ey7MW3ZSrZ7VVTY27dm7w/55Qxv0NvGdut1FDcoqL76vlN9+Lnfrn3aUGeYThe4HJFJK4C
O/ogVILFppTg12ocQ495NpWv0pHmvgoE89eFNZ4znqn0plNDcj0VXflUDzMmsxhmjud80tMNFtgt
3t4K2krcWj2udkERfCPTVhuv9UDLZBGpIT3JlUhsMFqyrr7zGWqFS4jJ/T6fm9RX22kCTXJf+CVe
+P4CAcRxxvyrwVAzZUlbciZWyzT6PJmuv9PwIz4JWeOy32dzIg4qxldbl1Z9l/iT+8Qt0KKK8rr8
VeDMfIdPrnkJsffsVswNNU+CEezHBQnXFxif9jWNQMCaQOPmU9LGS7+ZlsSa1v7ShMe6bP2PdTou
mGfTWWWA2ufeXEduP8+byZrUftQRWKVlimWzgcPWpLylXeZNNxt5LiOQUOkY1le2PUMqz8GYBCbC
VNXyW7O1h6L63KaDVSNgwENVSZ28IACEUDakkrSXCSR0KFhkb4Y27+8Sl+eorZpsr5oy2MeZ416P
Zelf+Zavb9wqXDKwHh5Mv3hO7pTvpK8Vpv54yLTdoc/oiAR1P2y1f8HRCTukvHRhFpwEwJRxDVK9
hbEqQYmgCHizMmiQxjTqdQqVfM5I/+VKiFZeJUVsfU9yF7wWu0MAK8ZMN3qaNUw2k6c37ezh6eJ6
ytr7Oh2eBLqUvZ+L6W2Yi+DUYBTz1MjQ7N3IkQAD7VDvpsx372QYdYdoSDDkisr2Oi/m5d5r8A+O
kshauV3XPkp+5isxlMONrhM4jIG2vnbGsfY1XBRyEMN9a+rirotd6OxeVz3GrM9f1WJ1DyQKei3c
cTlVNd7U3lw7qzAz/ptf1sPeVFl629fxSLokY+8x0yJ/GD1HXge5CQFdGzCHbglwNsm9bejnQCKw
EE4PpQiFvzJWnu/rpQeZmik1kXf0BStvnMpTFaXdTuBJ/uLkdAozXMtv/VZkj3VSw3KxdNsrbogY
qIp0kujONUHxpRVGEcynI9glL8bL3aoTPKp7Nz308EuumrQbT52DM33bdMmhDtXirVmtegymWmkd
4q6VoDN8ikHkotZxxOF8lwW1VluVJmC7675NPlT0JeoVRaUaeKToFRTZi88cbkBWcj0v0nuNIXuc
+9jT0DEKjCdwJh/SfB1N83AaoticPDXn3808glmiPirup0p4wdqbW3C0l00xgDTqzd+LoEhfF0LR
M81NuCo4mONba/e+fugTMx5LCY+hKaf6ZalsqwRbwEK21lMTS0pzuNFsCqVSWtdjXH+SvsFDuE2z
8ByM6XCo8KboNloHKtj3Xlmoo3QKVIuz6anQ5lbsW1c23pD+KvKK7ge5wbsSHxebUZOQ/9H7Zm47
eFe8GfOyjicRfx9xjw7TBGvyT2UT/Vq4+Z+k4JekgEv6300KHofqfUrAp39LCfzk5+giY6JD/2tG
QEj6W0oQRD+HBMoXk8aAChtog//KCtzoZ7w/8NBDVh5RPg0JoP8jKyDLwHSY4QSES5ghXjS4/x9Z
AQ4nTHNS42OWGMuR4F3InBjELTh9TZsydVc9VEYPPmAoPlnd8/LDVpP/fvgluuRADI+Srl/8PuHD
/DFCT5TSbW5Et211dFv0kdtBGmDDaGJ8zgdodbtAphctczxlEW72Vi/HpF6pwZpH7IBVFgi2PBBB
8T4aGNVZCZVGYAGbCNs0ei4mrl/nIeuFWKcXPwPaLhmMsXozLmIWmnZtTz9obaSypztXe1nwDJbD
qcS6macRUmei2wzH0zjNepkAaKmWkgbs4skWYgGmhvrWEllvnly8wmHDioEQwjhzDpoxmf1PkBjT
/sFtyzi+qyih3gFmLq6Ni2EyyprIJ+4vG8EVdlPvC5e9XU+4K9whoUrFapR6eK6KiQEqJOoYNHts
3yuGttrrsWjb+wsV/ZvKB9Vs0lE63irpckusbbuf4k3WaJy2IxHPyy4vhfra9KUgximQWuJT2Nv9
yqvZ7BKnIfh0TercgdC08n2a1faXlhGGEdBV3j2RbGA6kwGFMokyXxe3Cz7wzQtiFTpObwHGO/na
DhrvXnajvM50HnS73qpLd1/Stv8wzUsyvoYT0zAsdwiLKMljLo0UxkbvU7sMcq6Soco+tRU4yiZp
BiphombO0KOQCj3YycsAh+qi/OwOzARzxUbiwVzyU2Ac37UxrC1iwnVjpTSHmpotfNUOYxJvRotI
AtlvGjsrNypwC0Xm4S5PeT/jcg99W5drSf28Xc/10kQvibKGeeMl2cgwZzBP19Ni2mjVGH609ZRE
1Tby834/jL3+0o3WcO3pBYfmSLtFuSF+KOetZWJcz6uu68BhkTquhqR2ocNXnRof/bBw9D6NBW4J
WNfFX9PC9idiFCuxcO8GrEDnpx/cTRKJJtzVUAmitdfqEnotuLtyM05qcddBNgNVCcOe1Jl9DSav
XKIKB/cZg6lVnPkxuZSKPFoOqqXMtox5INa6DutqYzGbhxUCXnrBevE6212DO3GxqTbKwq1v6KqI
uzju4dTZJrT3yrNBUvvoKIq19CMNmiSJHf/QLYHR2wYF0LwRIuVvFovuNA+v5cCgTXCAXyUBZ7EO
/YR7pSKzSWiJDjidB/Y0l2tLKfHCjeQOu9bXU3Eobbvu14WOAr1JJFUEsHIGklo4ZkAh5BjVYluE
IeuRHgolNz0m9F9zf8EtIPba8GO3pBVwtK5Jv+nIg6k2wJ1pGdJSttmEU5YMG0F7A9Fc6mqGE8xU
WygDSA43QwY6Y91PgQLskDrWMySkMtk51kT4pEw9l7tUjpdzCXTjrgW0DFJmp5yemkJqd12byaq2
8PG8YaXJC85142hKHWmYd7u56eHRJinjpuDvMk/saruP2q1rwixYu35JT29xG8gtxifZ5Y4ESXSg
zMD6xM/FXJTdSu9R2SHwIVuHHexQUpMcVIAHHNbC4BXYahQvwcFSxpo38yAuf7g3WOcnntD1oekT
SYRVQC7aToMDXF3DI2k2JsOafZ0pzHO30ooryuT50mRbkDKk1AVrt8Stmid1a9gYGAbIi6pY97Qo
xSbsQ4ABZWQ34zbPlX6aLJDCWwB5NUIYGknWrgzSML4uxwuHBKldk5DABfptAVXUnJcoo0m+5DPS
jxo2usVa6zv4WeVT9jAKsL5tjRcMtvRhSsXCiJCRyK73k+eyGjEQxbyHxz3zA2gHUexTF4lFPphT
UmnP3wa2dJ3dPFZ291wlutE73cF8evUjKvG34yybYpP4lj3C/JtqdYgtCGboQhcIBFVRB80mnkla
P6lhiItrSOd+8VZl7RDspsANshvlkjdTSm5IBVcFZby4X42Da4s7aUnl3jomj91T6GECfrTqOktu
wlINFAFmnkbsJW1BpqRdjX1w1UzgO41JqmjlAVCMDwmOH+LkGqZu1gyTsW41LQiKVFiASLEFrPwd
UQYsJNbKyjl1Ko4fFzcsn+co9au1VoP9tjAfn4O/CJPy6IoyA7gWF0MFRnCw+VFV3n0xlRRqW1i2
uU3d1oexXHUPHdnfbTqHAQS1fmlupBvZb3niw5SvjcsMm7JtD+TpMKHcaTrViatFWaX/GHqj+uAF
hW43XKIcdA4kMbUvVFFtLRw3mYCbQjtY02Scl7vJD+YSuPYyTzuv7CHxjhgQtvdQhCNvm+TJlG66
pBvQBQunIw5BvAlBc1RgRdc1TnO4S8om7w9pVI3A5XDzhoLQFVa9GvNWDDDSC1HtBdBKlr5mKei8
jlb1YMCMeZtklpDcMzeegtsJcdC074q4fhBj6EYPvqfZQfI5zj67eO+q7VhNJSarox9CzmzE4Gvq
dNgdrdq8ay47w5SS+q9qX5piP/bG8kEpqvCF/KUy54CyWQENMJf1DfqW5MtSRFZFujY57X2UQp7a
BkQ63QqWjMDMEFwhgkBqs6Awp0bkxwD4kwVRQMI3XAbZQCpY+J2tVTUJMuBKeSbdtp1v5y8ROgn0
4ZVfa38lrKQdng17fft5zICuQaad1Kz3boGx9g6qqH/Zi+HJsNZHv+on/icd+Cmhko9W+W8TAtm8
/Z//3RSff58I/OfnfksFAlIBAnYUkrQH0AR5NB5+SwXC8OcYs+wIHT7NYiR/vPQfDYLoZ5rWjEZG
EdMCnh0Hv2sQON7PvObh/UXzKyKQ/39KBWiEv2vgehyFFIBWNZ0Iah3+ux5BrEfVLJ4rNtS9CQer
zKPKi+tFWLTDkflgBu9NUcwfXULmm0wkVwgHsWsbHVyxA7W8YOtmzmNcVFeBV+qvjlAzcPdw2qpW
6q3XqApuV4flgqIKtApcna57DyBYHrIituxYmUUGwIvrGAXtXkVj/zDU0QW5Fha4BbZOqO8V3t9H
FHfR58hkKHgJxdeFXQd7h1163YRNtaM4nBGDVWDZgCNudE1cUiAJvr6gAv1VGrjzmfKGXhPWsPHV
dFDPcR1Ga6cag0cwRQhmkyE4eF4V760a55V1mAbNU5ab6HPaNT3GwpkpP8W6YkNORP+SyRBeSdsm
Dg/iHPtfVJEwZDoRtO7aNE3hfusBghv1FrmqGbg7UK4pjn6SZV8WF0iEN+nwa+2ZMl/pwOoRyKfV
TdTHI5CTYH6mcsmQbFeWsO0rrfovsuzBaWPxFb3CmENZqVvVPY5ZE6/NALQcnOHAeFVEUca9SHS/
iCAuJnxG/fgMTM72Vo0MgGN6oS4xJTMdxQ/H6xADZWr50GVzd89WVF/C9mVv0oGKYOJmN0s0yGOY
OercF15zbBtMeAn2/M5eATYpbmk4z2cW5IBKtYMAOUPE5PlzsQ4z9sTC9dt10rfRni8fbQB12qsk
j/S5WFoUylMf7Z0KMiW18gR7VAt276z1EVwiCBgdsRsmLmOfIb/QQ8ixX4fObnFTG/wDow3daSkd
oOsTNS0Rshbqvg2IYkN/r5wq3819Xa251s7WDpXaRLnINhi6M+hDMLzObIV5nsLZGjxxn3M6Vebs
o3rpdlUkAUVHqUM/xdXd92YWI6MLdQ4ZwDPeVWWG+mg71XyNaWZwUGVRvmC+UewF8Oe9cJP63goc
65jbk9hWsCzlSpspVqvOToYzNeb47LmjZLtLFv+lDwKQoR0yipS2zbqvsukWIClV0Tnwn7LajSDS
jxiyFKk5F+k4bHRbdUdX+VBWyYPkLrroXPJeZyjlnKTbJ1Wc31Lq9cmyy676TFMmhIbtqe+L6bsX
LxbpGRBrD8I86CaKt2651eANnyZXkAHEZM3buHabJyqUyZaEwrsS6JNOGAUnp07H/XPkmeXemejh
IPIRV8rx86HbqalsZn8XU17bNL5b7e24LWi8yIpQ1LEY0cU8KVpHKXfmiuwWCN/UxVs70GZHnay8
ojbRnIxRaJyK1FuDNudxK3M0NOLyPqnifc8ESbbKMhmjsQ/KzxBr8wwDqaB7tEGV7YQ7XVpPY3Id
j4DUe2IyXjaX84gTegiidSTQo7L1PopYNJu+0rQrkjB/wYLH7IyOq30GsnRP5sYb49ThMyVvlKWq
HvqKgC4THYGGscGMXj6MNWhhbYYqhB4J01deDVp/nchKdlKmZt+4CctopzKxMdpqk13m0RMqkqQf
LmFfUO2ieZgOfa7bJxBg08FIJ36Rsp6e9JzFFIOd0FwR7Zld0pTJVU6hiDylWFh4L/rCziQoTvNL
sTsAZviYtXV+W+RNQb/XTr1HezYFvZs06ai4LvbzjFv5sehC5GosAi9OZZdfHW/qDiUJzCcr18Gn
qvBVsEk1kZ2ADbypfc9iaG3oojsrkMFphhTzOomqurUjmdzHsZXui3wu78wUcB1dp/ws6jrex2ml
j79eUSbDHkQdcEXL7BLh2BSGttzG04uKS/++T0RjdraMZXcrkj5styausDztqSzdZK4/JOssmtPb
NGzNfQig8CgWwx/75ffwlclfJPk5E+pJMT35aUVQyM+XvxgaGLfGADQnAVCvPiSdgxVzQ4nBAzFt
Zv9ZdAm1CAFt+SqafP85Kt32VFUFQDGq0t1Jyzx/MBXdk3hpu0dKfEG0Qn3UQiGYXbX2zZje+uOS
v/i9SchYui5/sZNFvRq7Hur9Lzd2RjFd0gefm1MmPL4NEr4GhHFhH+wyZfAvGuaFvhOnh3graLdU
B9WrkIXGplJlbyLkePGsSA/mqYDkkVFNXPWu17NgSNt/xrY63s8tMcWqxrbhsyyH5tTnjv9sI+d1
cOx3mRExdc0eKZCErkzbT19MF0Gc9EMa1rbNUp1l2fQkTRlvpVj4j75qY/4vn57iauSv/PocCaJ/
nuoO8KLNvvFIYzUNKe2XHdl4NFpXGYirExzZ6cn0aUyZMeUKt3Wf850hBKPlxNhkhL4tPAkWM2lE
ed3pubTWDOtO/QGPCLDeECrpJ9ueW63GpmaZUwsVL1deDP/1Mk1fa9dCMO8PnnvtJNLfRzR0QYRL
tpvJGr2XuBuGdZgTF13Wbsaz1IS9nFeAVy1GjwFkb7CWMye3PJLWFC2rkzfchAFejjr3ICeOeaV3
Na4vn5YuG06hvbT4OngRIOs2FdG91SScXJc7fL2gXXCUcywkxRYAuWcSVPMa2sb6UNDI2WVOmESr
gopad6yWKDoqzypuh9KWIbG9pz/2TUh3YEz74JGLmkrgiGVzoPcZDQ9FQbdj21jNcI+hlXvsbAnf
ejL9A52X+sGSXvINnyvzhW6l9wa9fLlD9pt/1Gq2H7ORm7Lix3gp4O0dctq2B5O7drnuwjL9kvJ0
BauksL0rikzRM6tt1m5mCqvsu6nnHscgK29agccyOZMTPJt6yR6TKC6v61QnNz5L6yfTuRdkGIjA
1ZSPzr4ehupDH9bAOVKGadZZnqX72rJLQAEt471+O1TdukhrcwZUGN02ZTY9O2VL8sTVjVbSjqJr
16oXRh/FkIxUh7rc3dWp058co8ztPAU2Xgy8NR3c9sNoD+ymjTtZx2QqNeYyrDIbF8T3WiZN8DT0
CmR0YIOQW4JlOeFFuZzy0et3om99auEEMfWk2l0I2JBbaEgxhKfTUo/rkrmZEwBD+8MguwDW30AN
gmgDbUSkOzQMpUrv/WGJjtkIG7Nk4UZx5nnzSleT+92fk+4t9Kf2DEY03kUD8CsSSlpROrQY8CxV
3VSbwSp6bu0sSKiYNhWg1bjyXkO0W/2GnTZ6i8MeWl6vAdCuWmHLc9KW4Tms4RtXVtXeEcVE9+ig
u5PBEfZxoDjtrgZ7bI8XxMiLWy7iOogqA+sKvXrM7RvG1k7IePg45TMljqZUIZ1AoM0AXIkXnqQM
44dc2G6384LOOlMmqcNV4fT9l5S09XqunGg9dpbcWgONbHCj1seKmfh412VL532Zu1idXDp266yF
nGP11PPhn4rj1Fksios9XY9KiC+WbbEbdPBVkiyUDy3B0ZsnuPDdeLGOwLz6QPST3KQeLfFxVuLY
daxUspXOSscy2ve+wna5rWtyFWobd12Y1WZFq5bW+EAc55uQwLqhfRvW62pa/E0Rt+Vj2TTqqp3d
duMW0MA9L0Nt0Zq5OnQuOvYlqM0GhYY+dKJH2hk7xZWk3b4ObMe66wMY4FYeBKcLwnm9tMa7rSv2
ZZbeYkdlNT66WV8dxAKFtI+lt0mn2rla6tb+yIPk7mNp65PJqG8UunEOsay+cLtn962W4ImdsT6a
mu3PTHPzMBJPyRVd9X6f+6l+KPPRujfMgX5g6+i29kxYKKM2f+qRg21Clak7FaDfltosD2kKq8Mt
Jncdy0Xu56KDPVBj+pHqeLx23Qp7cUXlICo9ceO10t27i589IXiwgWYr68z9k2FsFEbmDcp9w0xj
4eljmlbZbZnQ4g6EsQ7w6wGpCQuxU1rrm8DQgVmonb11Srl8OyvcKTO/oIxzdym96XWXjdG56J3+
u924yzernMWxtSjRdwaJI6XvY8g6ser8yV+RE/VfW2/OPsd+VvGcltHDMpnlENgNfaQU0OZxTq3p
uqWdcQwBaqJe4Lm+H5ekaPeZ6+XfHRYAsZNA1D5VPeIdBBRRcSfsnpuvRMFxMZiz8i+liAuC0LIa
Ng2YmGXltYbN3QqiYgONmZEbveS3AvLpI/z28EGkpajZy31/Os2N5R2mafIfEoQJn+B4Tt3KV2F7
cKosebLGxny1JMRiJEi0UexsDLF6Kbo7Ck6iolbYtXTOPe2Dp1xAclaLj3x6xBEkXhhcpYeQHioX
fvY6KUd/2il6b7QfJMsspak2TMGD12O8rZLOQVo/JOKOPUn327yuCrFyipn2kK+69smRcjqPXeCe
eubaM6YB8+aL46G02KhSkmnMZKC3JTiJexLg8szeF8mHbp6sDI541l7PpprWDB3Xj1o3iFrm2i72
bIMdVOUm2mvqv6+xOy/pypkL70amNF9WDKG7zDWmA9WzsLTOUz7o3TDGA4Vo36LhTvMB9yRLVkdj
Be2hZDEJNnPigXnKbGEdTWzn30P8Ir+7IvbE2vOS9BSliXtHMGSfgqDpD7LqgiP24fanyJXZzQj8
9KCHpt85sLRnNDYXH2VPD/6ngfLKSbWdwVIUc5/rlIAAHm7vxBtV2RQEhGra28kzE9hamwYTlZL0
sxtLcUxnPb5NgCRqWg0TGqh2Tki9HGl5F8VDOnwl3ItYf5PMg+QOjLTcWu0SfzSVRrICoTw/x2Zx
mJaRmdlXynV3vYdPC06/TjSuRU+TbSOrUX/T4RBdcZGTYY+/2EhAnE36vjYtqbEf+2yykcrPOk2L
TQTB/cpJWvvAmBhiT4QW9XXmtvKjC9/4u13p+KaJB/fYIha/6zQr7tg4OJa4faPjTeBk7qlrqfav
unTM0X91l1ppJKcdyCYJHmLpn9tqqeGJFv1QrBpyyVeURBGGCKpwbopy6NnJRkQ/eyVz8ryGltTR
QZJ1BIHDIP5Ah4FL3T5lbLgoQ2dP3oy+bh5oUHSaLlHQ1KsJic7eHxr5wqRstp+HvLg0o/TKypx6
DatH0GrgVwXbbZ/R0pQ9vthWfg2fIdkkQ5t8sqcwvzVObw41efqTcWXwlLA7WG5+v9jzLrHG4dlC
UEG2LO3qa9YH7tEj1nsrTIPK5NIlvPX50texExS32rjePvQKsQ9UWzwi9AufU8dWN4ri8MH3Qc0O
dZXF2NqU/n52yVNWopJjz06egNawfU1bMUo/DLk/34/Er2cdB0y/xH0B5Lb26+ianA42upr76yJ3
soNdueVNUNDO66pw2ONCFaGf7cy4LTuq2wzS6rOvi+L/cncmS3IjV5T9lf4BlAFwjNsIIOYh5yS5
gWVywDy5Y/76PkFJ3ays6qLJetW9k0SRiAgA7s/fPfe+/ahS5KCsmDagdz7blxwO3cgwcjGq7AWV
uT1MWt8y7DY3ncc206s3irzlaOUlSaj9iC2BhLtNPs/mui89cSzttr3aWjZuSFmYppWGlv4soqE4
WaQ1h1lsGmFtqOVMTky3j7W6DVtyuNjoSF0YaN2d+8RRr2VWOLumtqJ7vevdIHfaln7J/I2KKdm3
2OUfqsVcNiJhTM1o9sXOMFLvk9Yw3R0FtLkxNfNdaxQ41sxE3+MB757ZN8cw6Zv2RTZdvs2KYqTk
k/FCsgjB+z9gk/14NTGC7sRo+2HDAMniVI2Gdx7HWn1j4vqyixzTepQGI7ijiZUf0LcGzMzqKRS6
UpuZ4+Odowx726jefyldYF2WSG27zAZDvFXdVY8104fDejT9+3nx4jtaFPgkiWHYuYbeb7LUYypY
XRnZttJ6OyynMfku7IkJT1NXbUhc9B5gYzkotLrV0j9kdOzSz/YX2S4+e7xfHYp5MHcRzaU7Ti51
IG8NqUEpFxWBVVY3ZH905jmie6Hyr1TgJBOXnrzWui+vhanhf0As1a2gv1F7hInUm6KYo4yDo5W8
NMz0fhC29J/TdHKCcfCtlxKnFvsDOQbvacXt95rIvRh5BDxXzznjKf0hpLzKQpO56aHr9ONxXuJx
D9XFO66LOtAnqzu6y6zfc3ao5ts5d/oKKSz3nVDFi62V2s72my4Edss+aaoR35I25VSdRsZDiVJ5
eyez+1aZ3jmz8MdEvt1vkGzFq9n53bea+XGbyIiTs8WmHK0ZRak9aJVqaSi1uU+Na+TPxGEnW6fu
EaOztkzODNjyH/vITB9+tvr/K+Xj/zXfg3Ad/599D7V8S8s/6Rn//jv/UTO8Pzy0CAQD1zSBkXwI
pf+oGdYfJDgRcETqio1Z8jbC6N9qhv0HwoHtgkO5wsf8/SvXZPxh4xrgnzQQH8jStL3/hmsySKCA
JfoFzhcIJhbIKKU4GZawNbc//8UhAzrcUAtBxVuF57KeyYQlMZ7S8hEMon1Vvp69Za5yf9CmIcwh
GZztNHx32mnj1J4RdDXivuzjaD3EGX2dwe+rPWMQbxg/esU9JiP6zPVkyrPZGVT9k9CGrzRZo/up
twYNO2HSHWc7bu9pj7H0LGa0KnnrvhtG1L3SPIq+G1XvXupUaqcR5P7RUigDq16p+g0Ah3oXVbE5
RxzjPkeJn4OR29VjmqNCrlvmbh1NNAkNE6M+cFgkC54V0x0ORB/Oh6mc2s+i1POzmYjsOuR299R5
LJQrK51EF8q2YKl163gzxE51V0ZmfkQrHx6SuoXVxPZ/dJIoOftyiB/TLnNO3iTie8iG6WsSj9HX
eBT1EzVFwxHIc2j/IbfueiOtj7N0MuxeUTQc6nnoz7ZG65l57nV/r03psCXopSlWYs4JntBcj3nL
HpPoN6j2+jruE0YvEwq6Q7TAVVtYVfGQLUqsam+oN47ds91lfcFq2uRf/HJJILsshvlYsnv0oLo4
sacyLEVjntzY7Z6WW2qYS6m7a0xr2aQ5RQz4ihkOLJBb1IRhXWTtuCnN2HsfdEM9dsnQvSnfr4N4
ceUT2YIWVK6Wa48ZFs9m5bUwvDOMOutK7eMxqHs7PjZVPj4sfQFPoqf6s2xKcUAqa8IF1W6T9ktO
5oUeWQEKm/ea9aIPytp2D26cJU8i7ZxDFatlU5c5XSOWcifwE9v7vLiOxajjSD+1ntfvxihNDzFv
Vjgtvf8Qa2IMO0Nfnpm3RfXZotMla80zi4MW+cDijWGudK8e7lTn+FurmNPnudS0/dI74F/mpI6K
ps2u0BIc9tnE5sMrPYVF5sTXGifdaXCKeF1A526YoRGfZlQVmFjPCqqm03e+I/vQ6H34o2iO011l
jfkZSdpC9yI7TbFrrezFpEQZnL7cwQtXYaokPdHZyzhoTfzFSg75XW8T5i8d51KWY/y5HXvnpNU/
N8lC27bFQM2RNOqhg51Z6UVbWKtuyjVrVU3afB4Vfe19xnT32nxYHCXM+8FNIBweHEsMUG4jQWte
SWMSSjd59SqkARrIE3DcrelbI0V+z2/neb1S9Jy7znqm9GJmAxL+VqVtcg9hR99UuPxfmrjbc/Si
Ca1ssdarOm9XcaUjD9BQnYKE0X6HYTBl+LOhTXktP+l534SWP9EJp7i6jK6gIwqj9H3ihHtfDW6z
pW6rVg1d96NNu3frNsXwreCNQYWRw47+uU7Lqk4uwhz7DR+YJcUovD0zArK72Ed90NOZj1mbfB1e
wThEFUH6uDWl65beq8prtK6f37SOaINbA91gOeCWWBZGlq76SQHeyVF/Ib1WYKk3o+tSLXO8ylTl
P1hwm0ADtUXQWbbUdKnwnlw0a1bXMovrkME7CXxjij9nJUAig6xLnTtGRtkc7GXurqwuJhJjmsr8
sWoW566du2QL1OkBhw358KSL3tpAtTefx5J+b2wubNWiy8IZCfIuakdxmTXPG0LPTtpjXZiOWJtM
n9161uKemlpTNLLgYyy/epz7RT9HikzJQrX1Hvd6BWuRCmDRTO/i/YwWUnPPIPanZcmKoByVd5Kt
qYyVMYj8vnPE/O5itUr3tsr0wHan4dGSVv4WRUrtEkZRPKjU1sLe0uYjwgs2A7SRNtTofgl8VLN6
6W3oosXTasDQThNnmNQkiCJZHhtr+ak/4pVKcpY1fBNry2BwDNtAf8w1mo51IuMHOvqlWHGGNvZS
G5xk5WW0Epp8KDA6lukmm5v2wR56Pv+SD1fDqlHJScgv76qmse84cM78kzcy1bNrb4+zbDw4Y6Ke
RqvvcGrQJqF1Aw+kZO9dgULMT1HZQNwlcnqftRnqpmzjr7OdcdbQBh77m2ISonA0KLP5dLWVzfPR
ek7FCqphcO6m8bGeI/21b5zbLV/UWnP17tQoDQ/CaGTl9zw3/HVjFWqTuu18KKj1d/5Q+7uMcaNB
UVvzuzHo+U74nbtbmjS7g45tzkbnFGEdZfHTuHjtStaFDHtORytTIbKy2+r7Bb/tmmeVBcbVTMTc
xjjKxGNWY1Fpp0hLs/046GYgzMjYYwrNHx0rd2/+CW8j+rHY4wuToZBZu9EBeT+RoVztqlHdJhI3
RcDm4R6kVBO4mb2w2iXibLVzxdl//OzNglF5TWcE3kSzG1mSqShp45BrXtBNKBxsc/3sX2xO76Fm
TDUVRTRc41aVYVYai9i4vmy+2eC5Baq804kVfTjtKEpP2zZdax3LpfG3UVTKcT3TEgpVZzubCRBh
G/GjPS0+x2mVWiaTk8lUXxHdzFpROfDO9TJeNQO3VlVNxIDhu9HWXuv3V1ql2Xb0tfktTR1/3els
eJha8A0KWWzNHtFjTtz0Ys5jfjRrcLvCq5bXRJfGDrEq20rT1y6eIcvQbOvszszr7j4ueA2kbiQh
0IexQ6aAE62K6QB7qSC1lOM8qqxlvkYx9Mse0oBz75TV6nWpkyHsGi+CPzBBJiY/4yBmNnvUThjl
SWWwBq25qb2yvmp93dPYq8jCb1289fAIxp0GcrsVdk9PCuTkkkBJ3ae6XHZeYvNgRkwlWOHMlPVW
+MnwtBipeOplOwEVJ2lzrBOLcSdYFk8EPBG6PMppgy3MqFfE3k3kIbkts6LxbFUH7zZCYe5Ka88T
hnLedxqHpLh5vGGG92PNfmJF0G4W4ny34hmP4UOrsQ5olywi0EZSMVd15MlTZUIFgLuTENfF/tdp
tJjh50yq3rmZUSA4WQatiIzR1aup80uF4NY5V50P9IWlyqTzMqVBMfXLBiXYvF+UTNa28q2tkXhf
ZjWPu6Wrl/tlyJuQnlB6mSZXXITfQ6ng/RoPujSnH3qn+T8YUL1sVcHQT79OtaNva+7WWeaWW6GM
RzuK+4Avu3yK2RALZAoG5tn4wr71Xt18JRSQBn1Ff66HQ67X4ErTU6rQUyajbN/6xaqPNllggNdV
Zb+VsSgYZmPV+SfNdItXg2UvcAihekHI0reRxdjaVe/J7l25Q7Ub5pR5BPnonBs7x+qeOWpLEz0x
WO/a+dLHfbVbsvrmG0opy7D3+OJTH3XTbUpa+iVJWuPF8hK1N5ZBbMZZ0XzQVXzWLS07kUU8XpzF
it78btbucY0l3wrNNPdpn8PTR5XGcNm2iYKk7M0TnTR0C8fRiG8wOEUfLMEL5XSTa9BP6txNQs13
ifuuD3V/lK/VrGWh2+htGFWEbFe9V20WuivbXHh1yiSLJd1qkd0f2fuKcIL8vsxNrK9Fu2gbWdKY
lkU3neFmxCnz/eLQGYLIcytPqa3rbLPIWH1Oe2t88VNZnlMmT7JkUkL2PHGhUk69bTTN3yAsToiR
RfodQ+j0LIT8hFMULz/t/KcuraOT1oqZeljqewDDFAHcBX8frWFyARUHb3vrIn8dcoVtgR3EXRHE
V79huFSbcojarcGXuBRpot97WWOfwJ7se7xp+g+g5OIqm2bemcRnn52WbTYtE+vcx1iz4/q1Lbwz
RQrW4yzjc9P3uPamGZ0WAKedE8MiT2DcG/wVJMcBaj2xYxpXGUfGdup09ZrlNk2JCDMZ7OdNb7d9
jHaESe57RExGn6PBEP08Jzu/SfSL1vrdyY/6+d6ZE1KTJ0eFDk7MK/Qd2gw359FuJv1z52RLKHhh
77RuVD9KNWmHBXV7t4D+fhIMPj+lU19ceEqia8MMzqtLSYyHQ0gFtmm459lXdpjP2vg0jTPPQyrs
a8GklF3BXrGv3MzadL5p7Zup6I9I6EqtYq1xvmuJoY6mJ9vz4jGMo+1UveHx1Tc/LZfplHEzDFc9
R1bdbqCAI8xxw/JML9ndKFqDhzjSvYvd5uXJ7XB1sz0X3hFMJ7oYTW4dGU46HGdn9B+KXIO3jc3K
hh0x7QCxQp57QyX8J8zgneqm50KLeOJ12WNoTXNKnYG2jB5woAC0FlXkB5o58O9Ro1EDa9G57AuP
HAxcufh13fEH0vl45HTYGgHzGYd+1dR+jusGeDzw0OLfzQL6hsOA7n4Wc83d73TveSGW3gqKLCrj
0K+S/IzPJw5JDh9429pl2+ZWWa0yGthpQJyF+VQk5o8sa4ds5VSYzet8RIaubkYCKsqjvgzGpmCM
+NcUZ89OR9fVCIXToZvocMa7mqo0HH1gvaVNymAEgg94kIxPlazai7xFviuh1y9+V3bOWgdcxzAR
SdyHJhvkpgX+2Y6idK96g+o3Eaj1LDXXuLSLXl/0bpiOOTLuZvGKPHDb2Ax6NTKBym/8FccjmsrN
7Z8Cqrp3lxTZofKbvY8BYg3J2H/C1WLc424wTnHkRQeOod5Fz6M8HDvT3lYtjqRzp9OQx95teoFo
HRKFekMSpdq0XrTyq7R68h2OlWvcDvE+d0bvXnqOVaysOgLddtupxI5VsPGB30SfZi+HUfKdzgj9
oU/uu64FS5C03qm9nC/1IBACHTNxQrOI+oNmlubOnLKIk4QcxJ0ilSXjh++bi+700UOZpzhj2H/y
Q8eX30DdUwPxLoRKTHa0tmqYTcIARgsQq8dOUvKirVyrw97SdjJ67LAj8NFt8QREaR+7pirX8VAK
vHmTvTPaFI9YHXPz10vReId0FNVRmLO2w0fPotK5XX9NWBdXDLLrrrA17pM/gLli45SgGh2fHz2h
pdtcReoT5zDzC6TRDw5U8ElYP9sd0XD6FcLeWycFyruHyH5WTcFOWybVK+j5dKIipWJ3clc/AaoX
h9ocm+0SOVOyaipqFZEM2Ub2ptqXxMHgns/3inlumbKrNadDe9f7QjzRyu0D+kJyRzI5v7dpVve2
OVQ/Jnxxx9SRzmbphQYmr835FVe7fVfq9hCKrmzORQENYgDzn4q0mfYpAYiXJhrVsUaXguVcsupI
2ISOLm2ZmK+12v/BEJEeGypnlQetkcyvZj7PjziO4M3ZjcMsH+S2dyQKtjZB5BPZLk/4cEk3ZEDo
gz/j+7Ymn8AKlyyvwKbL/IUYAX1fIfvhv3blsDfFUj+YQBmPdmHTqS1Ta1dih9tpSTViYDLH7Zwx
K7Vrs+SSjMbwGptMu4uNuD+PkI+BcSMGTYsBSAnR+1d39MadXS/+qZwWM8zGhtSNQQwUpkURSt+I
X7xxqL8pTOv36LvtG3nU81Enn+AG/dRrhVvtKFu72XjDoO/y2Iop0e06mJ2sxLxbxA8To/IWxhMk
7k442Pd43ZP+uSJg931wWUyUHFzF2crnXKlVaXGBgfU/RaM5HHFb0bWpS9ffNHPsb0Tc2Z9qkdMC
8lSfH3PTVg8U7n5opsyqyHUr32Qydlf2ZImzQWQFrRPSQ1TUNA9+b813gmfuSBaAup/byjj0Zt4U
67KetJU9Cv9T3GXResqT+uTkRXufV3q3Fc6gH1Kgt8/doLegHGWV/KDwt/a9s6jrOKRFQv3oChSg
IXqZpnrYupFZo975uva1H60u4BRC99OLdOIsY0s+LHY7yZXqycfPtGra2WljbO08JucarOA0c975
1uVK01nYvWirTxTsbATTOTINsevy1NvFVqO9jo4QG9Z+iqy6yO8aq1LnqURZ6ozMZIIv390QUf+s
4gGJR4vKTdUbw4Vi4Ec2d/4jqyCCY+rq2VZb8volZ+k9iYz+jOQceaGPabOE5h1yi/zha77JHpc5
QbUs8ABd6+HRsPQfcM/OnQHo8tJXTvriV+W0mwzk7mnx2Lg9vV8nt7rOnzx3v2S9sTHona0MexI0
JkVfHpF9+rsIbONsoGQRXVRrWxAT86o4kbx4Qg1XZ5yNT11qLUdslt3hRtssK13vzZfKM5Jt7ajy
Yda65RIPU3zMJ198x1syHGYNY142xRQFaTulJ/Lm5ydfeQYaM0gTRiwGaXGgSRXcX2ZE0e0R0hCS
NB98YTWWaLQokCSfrDJNasXJ5UTyVo2uNWyyzF0A5S0wvji50WAxmSyYwMzOEzuyw6Jr3tFJWNW+
DufgmSp7GxoaRlrb80toTio+Z5Cue5HLRA/IO7mlylQ9Ee40IUDUeu2YlSMSrec0ar4AiY39qxZn
QJi5Yjr6qkoy8Vnz2BH/9Sm8TtGeIjJoJrlHl8m9azTJfeXciIu8wmfAh5D8mddZkHVaPNTDDq8S
3KMcZSIC2dx43Hma3pkSRKseX4B/odjQjpYlwRyl1Oi7yYQ+IMM0+WGqvp/eq6zmA2g9Phpv7NpH
ikD+ezclOLJMYcD/RZzV+5XVVAYOCIw/BqIyrHABpSmXZVrYDUEtdYP+MbIXvwJeyfQY2zTzYk8m
rz+/Z4XX9lr3zOIeIsfAscyBNiYXotOOA7Dt7mdLcfhJD6NKO9u6HL3zz/9xua16NZvdodOmKYxl
P9xxpnTXctD5SSgb2bp6cRcnbgS6ocfVyqspDVrh+88jYRrHqhfZmW15OihIh6+WBp2S4WXaNnZF
SAd11SnDBI0pY5IHTzVOmI+W+YNq2YhJetfjd+k2I8ZKz3nhmc04Ec8RQRSWs4UR78Olo0wApfFD
1m8VuujUJ6JkeqyKMdseT3K5KduCQ31TxWs7b3jsXMMNyO5QjAJS4oTXUgNwKtprNbT+faXrS2jK
pV37ox9fdS1ChY3LfAs3hOFPssOkcTQemgxxeZUusRXYypIHt+DpVjkEajUpWptUbG+GLadPsB/p
yzKVFNzaABVMgyoKC2/iKQEfheqbnMWnBzEkbEJTP0X72pvNT8OS4TpXsZUH2dhGL+QOSbUjzSJ6
1JJiunOQPS99pQOdpUUMACx9yT+ZOpF8hXbVnavwC467Mm8aGVRK2v8eRfVfyY7/n4aykYKGVvd/
zl94fKu6t/+xJg0OEu1PGqX5r7/6n/AF7w82aRdjlefrzi117d8KpU3qmsCARUzZTYv8OcbsP34r
0/7DJ1nV8XDYExaj3wLt/xO9YPp/oGd6mLAsBE/BLvVfSZQfE9kcg4w0VFDi38hxMB0U2V8FysVw
sjbrhjqwtmIzf08P5pr3fc3B5KrdRyu5bs7ZVmcZDX/5tf4mne327/4ijFofrut9yHyAu467atLr
IJ/LdCUknWDTFed/vsjHwOO/XOWD/GossUf7i2+X7Y101V3rdbkeVmgHl/JJEnZa/HaG1Qf32l+u
+CH3xE96wc3jikv5RBpUnLEoeoGy4epIRBrS7T9/w4/hl3+53of7l6XEoKVpT9V4GMMFYHWTHoZd
uy3PJUBJMKz9+/KJjGxylY5Rial+5fxmHOTf3knMibehU0jdNzn91yeIfI3J7UytCkCnsrBgWg0q
tPjN42LeUuz+8rz876t8TA6MJ6doOqzHgQpz8qs3WFZ2YkdOGWjcU7JOD1pI3FCAb+qJKIMtY/kO
VTid6dMGvxuuwTv7jx/lw6PrNmnh9lZW4yRWyX2JNSHU3c7Zoe1rr/98ez/OHHc9izecye2MWNF1
1/4Yo2MtTu1Y1lAGc7Km9gvaL8vuNgg7vSvCZdsH3qpbS6Yd/m74t/Hh9/55YXLkmZJDh8Ei3/3P
dzXFp5TmuPmD6jQERgDwOcItrNVzulWMnLDXrrMevhfb5nczc8zbG/LLnf7LlW9v2C/IxIBtKkrJ
PwjMe2ODHeNeBGIDn/5KosVa39enz+ZmxO9Hhq1BlC8G5bkDhPxXtNCf4kZ/TY/8aEP98DFs/cPH
8LxyidKyKYMuGBivsBLJauQsRv9o7b+Ve2+jN0Eb8CiuTU5UNAZ+8wE+PGU/r8/BDSqKRH/mkN3+
/JefwbZKw4KIkIxdfDGsfQT93v0mSvzv7jEzkDjkkCrJiNUPQTg1cZBZ5zhNMBQYeWQPM/neFxXq
Yf+bL/O3N/WXSxkfTb0SHIzTJbYtmuo/im/+ZjkxTTjU1uLc89amW3sbrabtwLNdP8VrSU5v/v7P
L9OHQNCfv6irg/Tyg5o0NT98XWSNSPpW37CEeAdGxOxpGmzk9neJnH93Gc9lNPjtjWW1+3AZQDbO
oJjV2HO6vbHrduPGCM3d79KmPyy7P7/NL5f5OCyRLiUpaj43r07hwJ1vkK+/uWkftrJ/XwF6Stym
p5neh63FbRwSjxy+iJsn77ZOzE2DX2mM3pQitdo5xtHTP9+gv3seoW7/1wU/PPKJ6NHmsFMEt2j0
InGDcTx2QoNZrlb/fKWPXNbP73arx0DHLOwaH5PYu5jEmqRg09K3fTiHZUjnfpu91nvgxmf1m/fs
726Vz5w2qj2KOufj0KdaLLgQur4MWt/8HC+3iZOF3P/mG/31sSPIwnNxzQNwUDn+pdRpUG5Ldopb
IUfQ9xeNuCM3zNf1sxveHkG5de96kpmnbNs469/Vc39drv58efHn5SpSTUX+IN8xTksdZlxGT75I
aK500fLtn7/qby71Mb/LNamZAcNVgJJGCs59ExU8ombwf3UV98PvWbiJo5s4TwPNuMu1B18cfPH4
z5cwuDF/2ez+9LO5tz//ZZWX8VBF6azPAbnXCLpepbX52mvc5XmcuuLO7mw/WU/1/E1rZ7I/rHk+
Fv5yI8BmK8JFITAe2FgzcREza3jwsndtTP1DDs2VrTGpjXsUTWpPZLe1jjwSYsPucHwl2U6YnhfS
MpEHbKbJeaETuaoqd8Qx5Y13dl1XYd6qZTdWo7axdZtu+RCnN+11nL8R9Fw3Yp1YMcL+GscETSnR
SCAkuikZUnyrEcq66mqQCjshCdJm8sgPxWGESISlPXO+bR8xdsN9OY1/crVhDpIhx06MJ/nUZ4X1
nusZ2YE+E8UCQh+STcxPwGC7jKjXomobBlROy6bXW2K9tNgi+XDuDeN73jr9rh3Ii/BnKa6Qv8ax
1wv/kyK+aCYAt07XOVxNwEefQi1tsn3mSPfYZ+i2q8bRkFNxchyyNHdOlR5DMpsIOHbdlw92YWLe
lF3dQtjkZXqe00Z/GPDl4pJv01MUE+FTjKN/kdJvN0tl6qRFzB6wQ5WsF8OuD7JoxYM36ormeN+H
RChW25gPsc6aOtq3g15uEmcamO1Ln9kpTHmwGnPeTaWr7RUgbEjEcnVCqJ82qLByZWa+ffQmOFDc
UrH3XTMRIusoX662aZSHuBfOmjqipmgejM/IR9kZcs/7PJFtRBrSBGfq+tozljBjXNe8wmNwy4l6
0AYtfZoAG0ht7IpA7292EdJo6a6pPsYWAGC1ePp4LgEcQw/v2eM4OOm7VtTNzgEJeEqw6W5SQmPX
ozsShGODEqRDpz8zAgOhnQeSuZ9oASUG4Lp+c0UbH+Z4XKfqmGfF7MK8DB3Jm8QcvAlMKmDVRrRs
/QoyRY4ghkN7kHO/omPnfRFzTzSzq7dxUDDPLKDZVm8X4clzDGK7H8i1uuLybF/sicTvqJHpqcVN
sWrSrrv0pCbIVdIZ5Q+t0bMXWmNxzjVUd8xgEebAQZZZO5o3BbrmkObtN5iw8qI8IXXAGWR4GWwD
uUYovTk7UQ86nkfu41yQ+OEznHsndYI4xznR8PDiJ8JOsAyBWybF2q41G/vrYn1eEBpCz8WDwoA5
GZitS74ttNoZP7Gxzl3RpAQxD8nGSyovHAu6mtRsKqHNmXYPxA7k2cb3q3m8+Pj8qZ7j3LjETuOl
uIMXlfSr0Wvj82Aq8ysKM5YUo68CqC6A1AkXQ7lYhEEIQVZHVNnZtqTbuicSYzlye7BzyTlKj0QB
JTyriT4cMgOKNTHc5eygpeD56eo7mvbqrlZx8yQWUbxXZc+B1GttfVWpogbmmXjnhDTp63WDzSix
DnrGTMyDVyXdo2aX1qZQBQZb5jx4Iii7wg+ZXRK/ddaQH0GNxI+0zLjJEKKQdqWIZEC4isWpEOfS
o4c3fWc21rNgthe6GqF+MmlEGOX1+ISJmwylihhlOn+R6IE46Wpu3RxqxECaCYuSmL2JpJlwIZfr
3U0dFyoY/XHDunLzbHvt+2yn8osp+3FrEyk7pQ5gKoGD9H0xhy9YYY9p6bOOZqOrsRPbj0MkFW5u
OuZ+IdpHX9jWtmapXfdKcwOyOMa7xZHJydda3NNJVDF4UhMHj8zsh0xPps8F2sBdHpnJyYZ+3VUp
URBKy7ItMbOEEPo0FayiyVfu3IiDIIeS5rGAEogUQSJ2XdgUU9I7VL7IgoWcwl1VluIi/bTgCant
gPdSbZ0MDbqNHW/rNMRnEXkutoBfyDBuHG2WQvMgTZhuHiSpNm+Aab0Na0F9BmBFP2t9fF9E3tPX
xnuZOKrbg5nbGxsZYDs2XUQQRNbujMgsAo6VYhe10mXNmGM0a5ep9b5W78j+yq6E2vjBpE/4RbTU
aJ4HP6tPWikUESO1cSeGUu2MZIw+V6yb69zhsVwGUnuKJpU7c1HjQyfdaTfQ99x50eTtpqqGlusx
7lTgtNsGEn8lC2ta55lJxr1023OHYf6ipiS/Yz6QduLJgVydBG64wdCuk1/QQpmwidR1W2wnb1DA
i5NPN3yWM7kKbrNOqkF+7xlqcZUa8YILNoB34uD8cVWTqHjVOra1dizIBqFguZNRW98h7loPrdYT
BuzINhwIanwdSLh4ht8YvuO/Xh4dk8ThIVGAZzhqV0YODmJBbmHcXMhdMb1xXrWzGrZT0dRf+lEj
cj53sn3UdcUZd531GqlervGfj+1asxJnN9laviW0wTkwo8oi3Yj74TujyUqqNFye5ODZpYnT0ppv
cjGBAKvWd6NT58DvWaWKDUQTOwt+MrtY1crPFKMNQS9AW4CwHgKXAeM35njNhkYnXW7Beh/zOTWG
kxzjhm/qFHkVeoXRkM5Id5MonKLinphVkaGT6+aGDAT9yR1J867MOoUuiwr7nXz0BmbTUcV77Jnk
kiPnqP/J3nkkSY4safoqLb1HCzgRmZ6FA3AWnGREZm4gScE5x3XmKHOx+RDVT8oD4eOYyt5OvU09
qaxSN4MRNdWflDaNuulLVZH+qDEoT6xOpOqx7vzpLpTieAteqfmN1kyImUDc5a9FxqPeniyVjk6P
5P9t4IU6uu+i8qpIbYvcrJg6ptiYASgloEN4YlaHhB4A29FK79RoKH8IbWqB7OwTaF3R6I/QzbMq
eq087oWKdTvT88Aulzo9Fq2D0SlXyhX66wrS/BM6TrAkSR4KyrtXFQ7Hvws0UR1ZB92S63lEd6IJ
YKBxc6qR1F1Fqp8+8kiXtv4YeXeRYtLg4xOAyLDEKyvIPAc8e78H3Rggfyh7n/B9gNQ3+d1VibjD
tstq71gFebg1Wz05JIHQOTlXv9v6wJLRkYsBpWvhfkjEubUWK4cmZUw+8rP8oFYCICGX9oCE20M8
Tc2uhZG2h5nVtI5Rpc0V2MkZJlQWjhBJyi+LruvQodo5eUZ0hVYXDFp/qKejjJLMVQOM5Sm3TLjY
SE5um1IqUTsBlKDpOfYVZGUKSZ/ee3YZj943SSwUTNeRAqCTlZYcQSotocKZYnO4Cunh2b0Shp+G
1EJjCsEt/5pGeflYIZz5ENRa9DVkqe9SxRBeUPTwbwGcxNAnenIyzbotLVt6hRfTz24BZbjzSn08
qlDgN12fwE7PxI7SHvD3jZBrCQcJIAK7KKP6cSiS+DO6WiUUZ3mAddjNHD8/qs0bYO3aXs3yYFtn
3XgjRkW/BWWPxlBfaej1yuzNDZ2w5ltjlfWhTniBblTgl7U3lD9TL5se0dmpr6Qsr29Rzs05cEtE
0CDmkP80VVsDFEnF6BUXheYbgAH442I4E2qQdizqjRal1aecNnBtFxnuFduKxpS36YMKnV4LM8+N
ADQeM0MhM+8EOI+3FS25u8isol9hjerxZkpnYzmzUe6EXIx3vWTxNJG67IeR1oruSnJlfenRbkEQ
QJaHbRrXzXfEDbtd2fKHBmhX3xutjx4UBAdrgOUDHER9mr60sVU6QRaVL6T/4g+vt3CPUzNfxOui
ifYD4J+jPGSg1rDlsFs1BLvQKdoxCjBRhQuNDcAAe3ka1cIxaJxtsqRJ6S1P0X5U4t+9T+KKuBf+
wpqsvAhBi81TN/S7jk75zgi4KkshqdFhQUWqzxv1CrwrdrNW0z3pPGt4+FQZ+hVQo3tY606Hvwn2
BVV83dCuvM16sb8CORh8mmGKSD4CsuTnFQ8VLwnU6TzRBSieuJIY0yxBqcqRY5KNobZaFHlL6tRq
FLhqXVn30dD7B7SAY0f1YnSFQz/fpXVTbIAzDZxjA3ql8NfAFJik6tKQPYlBlx1QWoycTEhBhOH+
4WQeu6jQSmGrlIxc70PfrSJ/+gZAv3gc9XZwtUosrqzOQj8YDCTI/YassS6B72N6cwNKjZVetsXW
KwfRGafSqFCCkXpXU2t1nxtW/aU0UTJItSD5GgY6pyVYq09IVwUvPESwTE3SnseDIv8GiTz+DATF
mHeoIj2gXq/uxUpjJJMn3PRqaj3VA819HYjAvoWwDCLRpJ7dg+BOoxHBWMQs3Qgu5S84wnijgUZz
GTtcWrMtEfidIbU2ffAGdaqQ1e75PNMC2efDBRol0kaezEdJgLtQ1BkTP+IGAfiwER9bD0qSylP1
cxARjUMRnb5e/95PME01q1QOXWbqm7qb6gfYV8JeaQyUqQJJvs2EWWu/HozATpKMsi8quiFMJ92v
bRQ1ZNQWCv2biJDqzkMQhyZ2Y7kCRePPsTf5RwTwqodeVPtfbQm435abOv3aoglzlyqq8QIqsrmD
VSvuUyWxENRqlf6u83vh1RcRjeKTKjJArQa1brWvwielDfPvPBQ7pzMyqXHobKW3pheLr8GUm6A4
39SEm0iVb/pWMr9mKOg6YmRNW8FCBqoBqoBsKfm7w66r3Vn7cNroWhzE9oThxC3Y98kdy6mJbQGY
1qMy4fUr9RSuwNrU8r2A2PZRANz6fRx9wa6yejrkrB2ycmC1hg5zxJ7EBObXTEwaaGhcT4GXPEnA
sJRNmkf+Sxbnyi7R5HRbyST2gJt0DEEm0jyRVN1uo2xypVyKHgRYctcmSajTDfF4lxkdXPKy8Dvb
nHra8BR4f5gco4fcb8ptVKCpaKWld/B8czh4rYXEdx/1dO590dp3M9CtDlMEhciKSILZs2id51Nk
x5rVuODwdaAQaLBsG1nnqcULrXczcUifE8ovO8x8SpS/wfQlvCaovyE3rYROZY10Hzy2LzhpCBtd
LU2/J7GcrkJIMPYoKsjmgMWRHwqAvr89WfN++WJE12YUyaGG2PcfwaT4+xGy8C/flCgiCJJvueIQ
CE+loup78oWEZ4uXf6mCSb6OB7RnUGRMkZYNtGep6UjFtdF60uvS+oL+Tf8EXiRw0hQ9R1DNhfJg
iKPodLB4oPNJLKONnFLaTzX0AUj3kXwRuzEhHdFiZZbGar7Wfp68gPtQmdWh+JKjXnVbZmgjB0Ug
I00QBj1Zl9r/RloWgXzUx7Wt3oXCT3XUJNcEblBuRMByBTpKsoXcOS5HN40mTnssrMx97lXyZ73B
nji0ouzO49GzVVuzuEZOF4KjIsagrVsKFTr44x0iNBro+VBBJA5v6KtISVGvGRPhtcyTUOBFCrkb
A7r+hazfRJMllhFSiCbhMJrUvNRKyg+tovkPsRga94jAwENNVOG+krJhG1uy/hClZfDCQ7blSd5J
hzDhrZ61k349NAilD4Mm3fLgCnmbe91Vnqs4qCB4sAeTpLgZ7CVkO+Sm+y4rjfmcRk3wQOeqeLBG
vblOisF8gbJU/Bi6Vs1suOTJSwIRfx/VDQlB2jX+Bq2vWYuR+Z/rKv41pbbopobK6lTcVC5MIvOX
Xujdt5wb6FOYlu33XG3EHwkw2OvO6tRtoCAkz/t0cGt6Dl8RXqwh1ICaL8aoOCRxUtwW3AuuB0gV
6kE+3bNzh1sWNQkqRvZI/w7ttqFurYFsmZXoLS+W93D709ipSuglKH4pFTDlQd0VdJqPuuTjohmH
7W0OjxmFEVVMeaNp6S8BwiPAOck4mmnZOIoRDTy7uA43ocDnhiglA47CuuYe0Q0WlwbTKxknaT94
pvZgdWbveG2oOZNKUW4mENv1WKnPiW5OR0vuEHsNUvSS5UzZtYoofep6D4Rv7XvNrhkb+ZvRTtoX
y/T7LxjseDslmW2C2sjaISHbWJtgGGtHz2tqiK2ODk07sa2FanjKuBA/gx9X7EpvoHqKsnSYoLre
T2gKHo0wlZ+t0lQOClJvjwh5ap/TKDdsbaj9/SCi8VMBX4CZhrXBRlf88cacvOlKw5qJx5Ag/ebc
C3bSAM8DGxljM8ZFs00ECaFJAu+FQglewgqxGDOXrHurl4P7utQhkuni8GnM1OSg90N8aLmOUQYd
qIkFIrvYE8Cb4biEutio6bcNefdPSikZh7hf3MlZ2biwpop7irsGrEPwyTeUfYtvVgl7bxrS9mFC
texHJY3wYzu53FVwybeTGEFG4k5Md7JUy99EDlOUxno8xJoxwM2qNPFymfQWBokebmMp5RSElLpR
OIBdrUjJUmZHBrOalIcGift7tPXqBzTd4doEyGKghV1sUM3gEdBaHhyYJnkpZangvTli/NGMylax
evUTSl8Q2XtlvE+bIn4qEqnb0rJJX3RjDG6oLIW7HDkhV4V/gbGdkXyXULBE1QZCR1eUN1XUeMc2
ikKAmmRhZRE1PCO4D28Vn7Ls6PMYrcnPHbkdlbuh0KTNhObQkRQLOPxsUtEKarbjXUQSDoPrZqRA
eRekAmCsMhbddqrMfThQrccjJLgRg7znz3lwnRU9rG5LlDV2QD0jG84hzfOggYUGXEyB36l05lWo
FsB3gwTRR95aTilY9UGTAsGJo0LYhwXHWaR0/pELMH1kHoO9KiQCLglkiiGYPORUx9+5GIgo7gjx
cyhrv2E+wdlTh5aEHaR6afnTbpIj4QZ1WfUGAin+pxDd2wNValQ+xKR4BE2NZlIqUW+ukBYb4fnY
VHDTg9GJSFVVEd60dWTgqQE/V+5lAbwcNXhUf0TaBwjdSXGqXjd9zt9hUuGkCvvC6ALV0UvDt1mx
YEFCuMW6lP2KysB/7AS9+tI0k48lgAUvT9MaMP25AXnGqHkX9j/lPo+RafGUTTxV1q0ElmaHaUJ/
DMWwu5pYxzsD6hDPshytkBiw4oA/IuKrCo+eQQQLqL95nKig3l1F0oxtGOTZVRtr/X0lCpqLeg04
CqNv7BDexL5Kqp6qiJxfB6mEFi9SVftWKBrbQ9fsXmnQ5TQHUg/EMls7D5XwvjWifl8ME+oEKqWp
oJCng6Lo8Qp4aUZYvMNBaFBAdQlwlortJh3Y962hImT1mjkNXrN6FJP7Tv+OpCKPwJ9NtxLpQ3/y
faRlc75LgIEk9GFYAD/z7Msgfl7rc10eirRAzMBrQVs8MgggdLspuFXxRFBkJzO+DxRbvFSgeQG9
T4Or2z31xf5PwluaglLV7I9rLmeySdFrlDHn0ET1BvDljcgVQaW0bMvNBMvPKJPb0MNZxB/3IldU
UbuXf8GZCVYwHFLlN7Sfaiy6fHTavEqgzeNoEmpSUA1+4jW30q0/s1xQZkfjUgXHx0AXDdjcKMHE
10PhYCQAMrs0v8mSt82GfI+d2uemwonvnw8K3XeNPTTjHJaILCMaw8lDuNjJZaikQp/slWp4uBzj
Y5+eDybP2ETUU0SL/vn7TSAOOISUJHJOb6N/6IDxxrhac8Wt4o77cmWhfGgsvwWjUU8c1TDeMFEn
zdjCEmlkBUPuKPH1bPeoHCdtxaz6A6ZiDsF/HMiNocsg5t6PRw06VI+R2XYm/WcR4Q3kP/rIK4nZ
1hQFp0FU5PIEymeWhcZjCzfaeQZN0KLvGsy5P9H9K5Lc6X7435QfqEPYoesdsOPZ4ooU2+3WcKcr
yvF3/j2o503gerexUz/Jr5aTr2wDee6ZL460dz9m3icnE+xpQdP1HT+mcvKXGRwDpflYHIotWcNd
sKWMhxbfJrgdHXmTPJhXwqpX95mdqFGTEFVTAwUkLdfTFKM3Jqo0jCw/fwbB8zkI17BOZ1YRsF3N
UOlBAfmwFks2SwPIs76F2jgSD1F3q8VPONWuAFjOjeM0yOJEQddAhRBu0m4GFtCYIhYrawi4M0uV
lwaTpAE3ViVlAYCAz6PHTe+RZGrTT+kvX1s46abxqtW4m0Iy/NHA7ru8Xs8FZZvjI0HLDevmeTmf
rJC+92uzVVghfVkrdggqYuM3yRVemr/8vL0KJfmly+WV+08698ksnJvBz2jEFRdDFZJWsCDEzuDS
RgABjQvTXr/X7zCpvaYsIjrp1t9qK+fnatTl1pwENG0bovY2Cjp0IUEXardQf1xqPvv6UN79P3jV
z0C7xRY0ON84ehipob/BHk8muIVd18LpK53kmjarHR/1g7IL9tDrVg7TJfYaJWLQSKDeNVHWAD2J
i08JF1AYER7CgRIAZX/bfwocDPGeEJ+0IWTcefbahH5AQM0BebZbqFLifWQs5rPOBuya5qGpO39f
40Xfb2d83xrw7sximV1JAN8zRIPBvV+iY2zyxkXsxakLfKu7PKJVAltGjqrqn28GQzLhDcwZ4Ky/
8j5SaQgivgxR6SATdUBC61OY9LekuM+aJpO9ovBLOmiuXLlnThbAi7IC6tiar6rF8CLkAEQFCQ0H
3ZYXT0lfokFZWRrnQtAKVDCexA5eWlqkR1odo4aWlw5Mc/QSZFQNFW8lxrmvdBpjsaURq0GECOlA
R5aBwYT5MaiuKWtePq3evsByN8msNZkjUkGodxFFsGg+asiGQ3duxfsKHcuvapkV3yLk2hCvrFMH
kldvlwMVWlPqQpcK5ODU+VTYBXiroxn0NGJrAEbU+4et1JjGaId+hix7EhlYozVWqLleD+Vfhzp0
7ZWadq0htvGMSZtm2njSid/TPtNuOdy6x6wqTAfKa+ciRS/foHiPeQqiocI2gK5pa1ZV22mccr36
Mbh4Sffc2kPFpdFr/7eJbdm1grr/L7EJxL1vad7XrgmC+4bCgNt6XrtpBzR2ci3ObvzAQhiqQZ8G
adXoFsUgFMa9XhWfJOQt773ao/Uv6NOxDP2K15Gkot8C2sMy1fRpkntceesOij781+8SMkKfpFGl
xeVjcXmnJL2+N1Bpe9QqXfpG/TZ6xq8zc6bRtI56GCm4DkJftyRaKZwG3WcdFIB7+dOeXaNUkfhp
4hmAKDLtmW5lfFmZ7iKq1ZtAXkGFfsT2c16xzzQdCiMWrPrivJoJu6GOVLHTbePb5lpx+l3k6F9i
W990rvXbt/U9fnHOuPvnIzMVkz46KSHJ0OIx5gmyIBWIGc/uJ1/rpD72+fDzcohzm+80xGJbFFpf
KWpDCEF5MQfUa+ofk/T5D2JwKCrwH0xeCIvDkXrT0M1kO8dLVVtPf1SxvjGqtTzr7Eg00IxA8MkN
1AVuPTGhQQg01Z2ErmIDX1C686OVE/dsDEPWgTdge8Xl9f6YxzAKIwGzR/QdaNuoHnFD3Pj6p8vT
de5yhGomG+BNufmVRRCs50ny8J9+uxzhe3M5Bvti9XJ8O7uXJ+JpnEViCtVQ6NWSCQNnlxwmR7fz
m+mQbOX7dAcuwDaOgJHFLfoD2/4VwINzeZjn5tKaSyaA72fmzGLl0eOTk5jiFajd6655qECQjPHz
5RhvN/xyjBb+4kD8Lf6nLBZF7LdpFFkpPj0uHH14DPlD5kSO8Zru/B1+5b2DQolLmuOIDtpFtnBI
bqot2ndrJ8g8mZd+yGIrC57a4hLJD1Hu0pfOCfd4qnw1XKSuHMUet+Agd3CnV7KSc3krsqYmtt7M
smJIy3PLQtlWhKjsaBsSuxcJrHm3bzbAFCByKC7amdv89fKUz5v5w0BPQs6n9UnWSpfDw04euL6P
ZpNgfTfET5k5S+3tRm9tUs8sIVMEHMMbnTTPXMLL0ddIWMDVXzvFGw7+sdl72+4I3QjYGIxIU6Lj
YhsrK3cewmKIzCa7n1IK23TJ94Gg3ahqSdgM0EykHbsxXflw557fJo9blfOMs/9DRXHsB7MGscNB
swue53WbOMO+OLS3oWseEDO/mcGZm8kF53NX2Mku36+xBM6cQoRFX3d+fit4Gr7/jhm+NjjOZwW4
s8A2gZ5lOv3TukPjvt3kwbcWRSwUnbeXV8/ZL2pZqsJNoc9f9n1UVSffwGGa8huWbpvKrHaTweqR
cZK4HOjcN6SyA4pdAeclGcuDoQdnO0zBzMmpdkB0r4fCP1wOIZ+NYWqKwhUu035ZxAgbBDaNid3n
fUUXLtyrNgA78Rg8N4d6J9iGXTuufJdyEB0mN9rYodPdUtRxL/+Mj1PKEuKBQI+e9IXi5vspNUFm
ehVS607UWog77Ey1t7Pp+AdBKNZzkIvynKu8D2KgnJxaDcU/sfghItM5dAAG/L9MQ/+vRL+zIzkJ
Yr4PIgY6zowJQSLvBnflTa6Co0Iu9A+GQv0QoWpDp9y+iEIeTpaJAg3+v+Z15ofPUy1cFavlkzdy
2ftThO/Cy1RVZVnl3b24ESqpAXMzF2UbJ3pWoY5gaeBYr/Ext2M7tJNv4NAd38ZGu7KbT8bK4jyT
0r4Pv7h+2yA1R6MjvLrDsyHyeDE42ba70p38Onkst/mhszs3Z7/frdUbPt6FpNGYyZCuk6gZ2JC+
uyJkTKhU3UhzJy3o4FV5+kOKfFhPJd0dtV85Uc4Ek1j+8IzIpuDHLVamNmkR1ulK6Zj5C0wZbJWe
q2Bwx7XH+Jm7FvbtSaDFulGbWJPVkotv2Fo/6JI5odtdVXsE7w7CrtrQ5/9k/by8VM99RPInBRIZ
PomqLM6DP7lsU6ErkgY8CQTcRt50lGlRVWl4NKqO97M7dq6+paMH+k7dWai/CCtb5UwKiXQc2baE
1QG9jGU1ThEbLzcRxXK8G9NGGOa2d8MraavPhWsuLHRCXcn2bfMuvq/vQbauXJMfcw38zRUwRDRr
EF9Y9jU8KZByDRNvR8x/KECJGoAaFgIabXfLs3Ml2FtvbbFhjbedSqbBvbxs25R4uXAno7aUHAZH
taW9esCSYBsd18pWb2nZMtJfH9XQDWTlFmsWtGil+rTbyVqHcCO7YHJc5AvtgoKcTql9jcC8GnCx
dktMM5QyJmAnNO5kQaFQii3IDKceHwwLpk+ebOoEi6B+Vn3C6rfWdlIL9v/yej6zV43TcS9yDh8z
Ng/MTYL0Eo9puApJ67s95rC+mKyE+kga5+TBVEDBCo7U0ViWIINIbQcprJK31Hhy0E0is4qeDGRi
duoTAmm2uBG/S8KmdNfYzaux58ThZNuKUwpMwCd2dk3iAaFwY2xjF+1NVzkmj80uuJ13zUysXktd
z87wyagXyUAYYx2DKFcCmeRHN8mbRgWWEH9rrS+Xv+SZq/rd7C4OpjI2sDnHCM6ZtVgNStaF4Ji1
tLYlFSbq3UbRKUoqdD0sWZZ54C0mEki4EmfYvf1XzzGwyx3YVafZWLtuN+7X2MEfn5PEk2fXCR7g
ZMfLpBgjmjASTQQPEJfa6YJb/26P5k791pd0PEvb37c33hds3A7Gcdil3UbVXGT7qg0PS6ddWcEf
Dr/5twCRVsnOSZfFxdjjokOvcqbxImy2ka3AmQIYM/oR2/u9AFfxH37QRbTFwhkHy4iriSppLfJy
xLMwVarHsKmf/nthlusGvlRQyQ2ErA4FbpBtwOWF0I6y8NefBNJoDHACkOgtjpog7ocBNWeI3vJd
k700+FoFPy6H+JgRzHOGYhC1SZmu3DIp7iQIw93kp1QNZRo4xh2A1O0sCuLthYfiEU+d7dqrbf7o
yw1xGnJxkOO3mEgjRtMOXM8XYxypDa890T4cIYtRLWZu1g0Dn4dDn1fCFUXeNMp+yWCdGmTKLk/g
SiR98X4qaOhY2IdSmc9+ZawCz3yJcGztxmjlHHnbtxembZmL9wbeBWbBtNXu/I1afeNXm2Fbf5sO
oRs48r2yi+8zd25yQ9e8G+gzxlt2+H3njg46Xlvj+fLQ50m89IPk9zcEuw2na4mh40U+Pxbddivs
/kCZ4v23XNa1u8gcyhQlRRwYpBvEJ7EbGbeXR/LhJiAE7UtxztFIE5dNqsz0isgCd+Io5rQz5NKR
6uF32kGPuRxnXtnLGeNGh+VJe0fSlypVUYQQW10q3KkWnrrJQS1atJ1fFe81qH/72tfL0c6MihcF
BQoo++BDlheBD7/c97EocIrieUKG3wweE+P1coxz5wdBKL8gEYFQwvLpglBCGWc0gRxodxNi/OTV
tf2mi2Xnh4Q9TooQ3q2lCB+7wVS3RbIjxNFMxHSWMxlUPCp4zSesve5a1TfJNrfhAOxVpyErAowH
ovD+8lDP7PR3IRfLPYD1M5FaI3033oJh3kzV4Gg4rliK4F6OdPbDnQxuzihOUi/0L4VyMJChiD0w
ltptBdq1bVZusfNf7iTK4m7GOUkqAdimDj4IHW8FNAyCDa/rvWG3zvDNu5pzu2ClpPXxNbb4cPPY
T8bWqGMWizEqMO1o5/vWHZyUpDKDInfMb1M3Jb+cheLwNw7t3EEI26lWNvvHh8TiJ8wf+uQnQF0G
Jmn0CNG0m2nbHOIjXc7N+Jl25bxYt6sn97wyFtueZy9/YdvFNf72Qj4JGAP4BffKHpEfxGqT31Zb
+ahsVbc4wFraSK/VXrjJJnu8nsWLJNf7HrhrG+bMWf3uJyzuXHXQG/r7/ITkMIMZmj1vIyRc1l6F
Z/fIyUgX964ot7CJpjJz1PyHBo0Gc48QD8pZcvQPtsjfgZZyRSlY4gE8eupI4q3cfZmEe8mq/iQG
YDcksxCio8b8fp1Ek6yOYk2MuZmWJF+i2awiWKtPnN+HJ2EWyxFXEUXrE8I0To+JJfA1jrHnZINW
mAnh2c2OIdOJzs7K8M7vg5PAyxf8oCF+Qm/VMZ7CW21b7jxH3QxH5YgALlt/7QF/dm2chFsswd6E
c4a6POMcohtPuivbwCnR92/bFQXBM48OuPV/f7fFIkQOd0KLgIMNrfasiu0xzLeCeZ+Wle0F2sos
nklmCYbOgogjIxi9xVmtB3oCnjVHnqsSoW/AeJa0lTPz7HVA9j/3WlWZku/7dSiaUN0VtcqcMk5u
Rk/7NNTmVq8H5/KWOjeSWWQMtA8Id46pRZhcA6gzFzYgL9ilzDsVLf3LIc59GZ4ykkkFHijEEoGk
N1mvFlAQnCylKR3X5p0YN0dBMwOnFopDnUmHywE/VjE4608jLhYdqgaYmUzkIfPmmu+44iBd1zbu
gXt07yXk9vR94Ao/hfu1E/fcVzuNvFiFeDRZ5VilnFCkJ+3wXBvfY38lw/soq/h+eMviYjRKvd6q
vHizz/IRm1c7/6WmjyL3mj25mZs+4c8AZ96z/WblU55bLWBZQDnKlFbpprxfLZk/wL5ueAQnML0P
fammt2LmIaW+8gHPTuNJnMXp2HuWBLkiI851e0TbeCJTwSrnRr+nwzja8f14CI7myglyfnAq1Vpk
/Uih539+cmEHmZ6MbVbUDrzCo59Oh6HU95cHdnYr0BD+V4jF/FmI9I+dRmXEGOVvDdr/ii8M2Kwr
d6GXHXS1XkNLn5/IvwMuJ3IM8DZPeybSR7kB6e5IsQ6hZ61kyR8r0POSZEGgGycj8rfMzEGKGfpg
vQnH6UdtP7fyJ7sFn7HWoTn/kf4OtDgWkURAmMgkUK0AcPHupGRlKOdn7O8Ai6NdG5UR6AfXcIXq
lJJKDuZNJtaSlxfCWpTFWqsFNdV8PU9neaJHiKfjLHOwF9pmrWd4dr5k+vQyAqwKmPL3i1qCcp0b
s6JflT0bBQpVier8wVB0YJKgTLmn9EUEpYWy3gbs1Qk9taTp7Vq4m5R+5Ug4O46TKIuFXAwDMj81
R7oQpHtDKz8P2hrg7FyqopyEWGRGWOSh4+5xuGGQdczq2Fby8tjksaMUrXt5ztZGs7ig9BGY5JBw
gqvhTdyl9kBn7HKEsyeNDkoLfDESJUuoFsgNH5M95ovF5YoSbggWgjSoHA3fRvSbLwc7P5y/gy0+
joYrjlq1BNOsmwIUM6odlwOc/zR0B2bIIUnXIkvRUsuKQ4lrFeLHhoSCzclrNQJG03UrE/cRGzEf
ZRY0KE1XkYFcpiuyhf+BYrBjui11DRSDom3+Kf5K+uAItrpJbwxbBBUlf66A8STDc/dprnYEX/8L
HfH/dfH/nX7IXCG4oIv/v/9X/m/33zAZ/vd/+5U1YTMefv7nv/61f2niq//BkaOQtMIfY1HMdfK/
VfF5ymPpTdtFpv88sx7/pYovWf9hwJiiv2bpyPhCqTxRxddQxTf4FzVwrYj7Utb6n//jHQakXvz/
U/HnxZpV9Zl9QmaNfAnJLz/o/cmbSohdyehIIHMRYQkibyAo70z86r3+x8nk3P9VUziNtGy2/1co
hVQd2xVLNRZHMIJ5GGcJaNFEhylE2OSGrqGN7gpuFlsEQB7p9/iwT9CqD1fJUPN/+6TM8SH2Yphh
VCaDzITabRFtxv5RC15LY+0JcW4uAbUYwAXBFADBeD+XUz+MMg5ts6ZfftOn4i1/7rPS9V/jqlzB
Cy1TmbcBncZanM2BX2cQ9Wdrqap5kPPkxuh1RH/qcEC6Y8qBCYcPUaUgOYmdj+JnXy5/zLND1cii
yLAxb5jX52kWCu6mqsKS8BBqnQbhxcn0bbGGsU0x93KoxbH910hnoCszinuEKb8PZeBmY1Ygs+yw
9F+HJP8yYrd2OcS51WGxD0D0AMb4wBQK1FynKcPq6JrPevq9bz+H8d3lEGcmzEBllk8mAfUwrcWT
S4liXy88QpgkT4E6bMbhAXebXdGp/3y+TiJ9QM3pYVgpCbvdrnvVkT1/o6drctnLt938TajZU7yf
ecYyx9D7b9JCpNcwlJTsWVMar7st8MpX/9OP9JDfD25jx3eWY62g187NoAKiEn6VonNcLpYcrsaQ
/dFmsWFhDDh95aFTa01qm0M8oBTUJivxlgCzt0FybHMucnrzGFrk2EaRJkk3r4r+mN5WVAqdpNjU
OzxDdpBJHf+oOyjIbGnbWb+aT2sl/TNrEvbm39HnbXHyzuNJlDXGwA4rjVkQ6gdSMQqqFJdX5VqQ
+Z+fBBkST5T6XBdtP6ljRwyUp1opv6Btt/KQWPZEPszl4uMlxiAI6ZRK9gyk1ikgUsuHA3uHBtFe
RqnbOqyV9M4cG+/mb3EYS2mO0VvjiThOebsILX41N/+bs7c4g6tAsnz6H7JdN9bDJE47U6agbLbZ
2kqcE8fF7YXQgyjRC5+NcJZVtkGrYiFWBmyx+hxAxPc8l3AGB2mDu7Bleo6FaIeHRE4h0q4o1qrA
8zAuRV/sgxSZ+iHi59laOCIpgQdHh8QNrslOh3CeHQ4CImHm8+WVeXa3U1JU6BHOaLFFLp30YkdG
wsr00gCFp8zuB0yq8t8e5k+XI73BJU/Gx9OD9EsByyxJwFYhKb3fBJU/FNHgxQCWLN/oofdPaHxU
lvilzAwgKoqAhaIexbu2FavPgqQLNnrcwtaE4LaPiho1Jr3HcV1tvekgmUJxG41q5qo4cbqBHjR2
E6Fll0xysQWere3DwDceASX6T5qRoJpMm/5GDRqUlQXUw79EUVFeNUE9OzUq+njX1L5m3kVI+h1w
qLu+yrrkBoEdET045GeuevSGElcQAK6AlA0wRquEO3XydTzNI8qJVTZupLQvtzoOpveyKmAnTnVi
nyt6cZzqUFrZ6Ytt9zaZPLBnHjXlI0x8309mFNUxsl9MZm2Km6D4WWorAT62BvhcpxEWB6M6ynJX
Zgn9MFCTeI7vpb2J+c8ANBwu/R+B+94HXBySCoQ/3BEZknaXHcxjukdmC2Bm6m3kTUwTcK0ntzaF
i/VIpiDkuk68tEFyGxkyeQ2H9bH0PM8hqYiiztgaHh/vv5IcNVVbYJ9q93bnDNfFtrq2Nhiy7Qu3
vOaQ3kl2tK9stNbslc32/iz5a3mcBF4kDr1VF8gnzoGxevGe6xTXxHalNnZ2/k5iLJagqmAMLVrE
aJCZ7awnq1/J5d5EXJYnxun0LZag4Mn1gG0PJ8Yx3GvfkalDyUHfxo61Wqo/E4tPRDEBdxwddPRS
1cJHCRL1t0Gxk2tvN/ffwmtrB23G9VcRcR/bfbyATmMtxhV1I2Kec6zGQbA/YUVQTXANu98iuG3P
fKd+H+wur4gza1EhoeMNoWL+RDa5WIsjFqOiMHaqrT6ItoiOkaNXm/hRAFBqPerBBl2EOAAGXTyi
2HRYo1udDw8pAlsHuFAfkCiqUjbm0BG++9G7kqMe8WDaR0/zN9XpcCKsLtnIcr76jnK4PPK3kb1f
Roz879BLcp2GQ3I7tHPobe+2Npr4x+gLeDAqOKEdbp4Ft3ILfsMQ2tlx3K+hvxfJH3uR8Nx4oLHn
FuESHiMYgCMt4NN4PybaZ79MrY0govwUZn3w+CdDhZYEN5syr7osv47wNENFn1CLPKJrVtpv6fQM
zI5vmk14iClZRbcGOrlbb5NuaQutnqqLhOJttODsNfQQoeF/kNdRVciSTdGqtl+HYKmQ3y2e+GMb
D9Tn5cGemVdgP9BSwFTMhoaL+0IPQd+IiFDaqnetxF8DINH+MP7jg5TH/UmQxSWBzr8sZpwZdqo+
V+VrXR/Mzl8ZyBlJovdBFjn0gCUp0teMBCnMLTo6zv8h7ct2I8eZZp9IgETtt1pKtdvlst123whu
9zSphaL27elPyAf4xyULFno+zMVceKZS3JLJzMgI6aF2wCMa1AHdrLZ4Tr82Ow43Q5qF02YKdnUZ
+hWuFphNwNzErwTgWkCgPElvoCQlG0CncBj/0dabaRd2x43t2fMclKdjYgyw3Sugbc4PA/pAGG09
G3zf3++Or7fTNKfIEeEcIKydF+V7wdRBn04CmJfsDE2W4unvDRBEsUjsTbwT88wwCF4keRhgQBu4
X4bUpfnL9xaWNvhnC7OFsvqKQOIBFvrumgAkER1Ha6U19SuiFBxmSBPiwOKpj1rdbEHA8WXbUVuB
2zTo/HAv3UVbCKZvQA99xs64TAQrFSQBUSN3jF3hJY+jL+CzzwJNyLaHtsQffz1msHPIGj4LFcQv
zSt1SyulroDWNXp+pBYAhXb9QNLHv7aCKxAWUESwcCfORq0UHd4doOBwFbVyFFoEIPIHocXas3/6
mdlJA+WXAcYjpJcxmpkZElaDYYSdjsmdWimT4P/z4qzJwy3sk09mkGS+jTJ1o2V5wXrdbYX9Uyma
HxnL3FAnK65w4UWAwOH/hoNNc2unnoqt4WTHOJl3jemFQRO0iJNkza+OAAz9PZRMh0HwH2NHqFCO
nIPfKxngWOgs6BCWuLJmmzSVq5gHBT7j++2wdAo+G5p32WYdNcC5goWKnuMArczItrVHaTt8qIJG
Z/sF/fBbyQ83MrKwjnYHFVunOtbn1g/BqwSFoJWpXnBeQMigdcOwMHRjnvYdaAqWSFpC7r1vnJCo
rhT9+X7I89TidE/fmJjdOR3V7aFIq2lvRg8UctR+ey1OaeWap8jGu0TaD1fpHmwuq7fd0uDQMg7m
i4lkA1Wb220kADiLIpDEuCSo9vZdfM+3qRd6wHqW6PbHGmzWcDhftSIx2M8mp0/6lH/T9LFjSPlg
516KN/Y4+F1QPdEDYKcnsE278UZy37uX9Czuuztmupm/3iy3cPPdfMIsWsnbOqFIvENFtqy8htYP
Zq1ewMQk3EoTycqGXvIICMEMC7E+cFbzu6nUMjOKY11382Zv0CFIwiARa4Kui+sISiADWUcdREUz
d1CMaj+MGdaxADkGNYAx57++36QL9AJYt08myO26NVptq3kPE/VmcFtpL/spssLhffgIUt6p65hf
a/cHuU/xeLD3fCO9ag/ff8LSTCL7buJNiKgWTVy3XzC2aOtnraS7oE93ytpwpAb44OL691ZQgNSQ
hQN5FYKJWysg8uwSEmKcWZgEpEITVnWJ2pUjv7Re0PaGfCh8KTrDZpNpZnKExxk1XNV+I9Y/SbuS
D5jXyj5cymcDs7nKE5m3askMPD6MPTrMdu8jwFlku9YTvhDAog8SoRe0xcEnNl+TtAjVsaZThSKV
dnJ8yQrZEVBB0FCZS/4aeQnXgbeMTHCDgyJhDnIbQjDfVFJPXFmyfVMFSr5o9hUo9r7fAUuhwlR4
mzrtbYQkszscNFpx1TQdcSNQrh5UzrIgYzR3615Ynt4oxsZmpIKOrlldeFqTlbVb8k4TITBejTro
9eZTGutFmnU5QZmgRssZSMy76K6VyHDk4PY7ckqG9+/Hu7QZPxuc/v7ZI5fJgMYJGOxlvu2JvYVo
VvC9iYWjC3pSVLEUG3368rx9H0Is0DhgoFaxxLVoTrW2l/+6vUaf2ivxDzJGKNFaswidCjnMKIE8
eQOC8I3IW7FXEzvyiRWP7vejWZgwC64BWsPGRDoyDwlEW41jl0lgklRrl1Wmo3av31tYmi84Ogu4
AbyoUQK+XRJVmgQ1FULASw3kgIQ0OoixIZa4UlKffmYWFFtgS8WsIBM08Trdmun7jLfmiIGEYOfP
jdQ12mv6y2IojgGuYKzBIZZGRYBphjraxJY8bz9ljJXISUFhawR3ajuMbpg8KavMpkurA3oM6P8C
K4r+sdnx5XpYKX2MQTVV7HTWU2quHNA5qmNyrmgYw9IgYoLe9DwWhi+ALGUGp1eUTuOz1+6Z+5FP
T+Jl6gHn4KWsjhMN5trjYik58dnwPDYu4BNjjcOwceq9iS8Z0rhnePb8vN7nN69ffoxSQz0DjCMq
uvHU2UUospCOsZSjDTVo3MHtQWGHQT6N59HV96ov3UuP32/6hbsEGWagZIDOgZjyvL1egraPEYUF
aotJDYXOPryiaRgyeKJHrlmXGk+ja6DVBV+LUtgEXDNQvsGQbw9Ahk4gVMhgkkObdGBGQCIA4dPO
s0F6/f3o1kxNf//kZZMCymlgSyRuB12P+lGBzqoRvak0WrGzdMj0iQYK9PKYxnnfANXDVqqiDoXT
1giM1nKKePCV1UbbhUsS/KhT/IKOWpRUZjOnD3UadQ0EdbRgkluf3tMTHevaAi3VAm7szKbNyDga
RdsPO/bLVK6BYpEX/Sboj19rhls81zpuDjhWAMPgF2+XCDKFBkVrmOKGp+QsQzY82rfb9KAEBYTD
wbLkTmV71CBWrpOl9x/G+K/dWbBW2RlE76paQbBWb7Ij+ROmTrK3feM6npUAgRvYrJzkTl/zY0ue
0jARYuDMIcszj6fqPlOiGKIVQKdpe8nBe/MwJeInqrf6LHvp/j85MCDANGTfcW8ig3E7w1UruC5y
qHSxXXQ2wcNMg/A6ou0j9u1VKrulk/DZ2MyBgRGFS1VrIiJIf6QdREyiU92t+KzFPYPgCbhJNI6g
ojDLKxUR4Xh9hcpHWbHeGS71UUB3kawLJqQ9OJLuorv0tFYwXbq5/zULGYnbiQyhdgjKPOAwaAr5
0RTkmPzEzWMy5L5Vglp7jRVxyTd/tjd7YGZ6WyKHgGEmoHCvlJ0kgcpOhyCQjvP4H+IEuBRA48Es
jSezNls4kYDLjguUu/PypdJ6N2OhH/e77/3x0sqhtRxvr4mUDzIEs5VjZTYatoKK5gCyDa8+ApoZ
KF58Z3jmadg0RwWNd1NCyVjpZlk2DEJyVN5gG+Rnt2uXoosRIp0Y3qR6QNAlBDfzCyz5G+2VPNYT
HznUPqFDBgzIyt2wcOAReaH8pcHZ4N+zVbQKaBvazaTsboEKTb/Xmh/fT+rCJWfjVsB5gFDSFDbc
Do2EdmW1EqqpYxk/2iECsIFALmccYjAeowD2vbWPp9Bt/IqbG7V8yIshs4sOtltzOtQGtRQvKLf4
gx8H4Q9DJbHeDu8GVhXTuI6M+DqDsIihAUyIJsMvpN05wCWgLtBVt7WgoksH/qxVa9T8CzaAb5/Y
qZBxQZvhbJVqFko1QzSEYr6SbNMcEoiARMveyuR9XSsNMRZSKSBqNECdOLvBR7kntOthRr1jQf0+
VYFjCCc49b4DFFpxdLB95oH6qj5+b5gsGkZlH5GXpuE5PxufpdOW58gmucmz+p7tkge2a73hLdm2
3sdp8OGnAS1ykMtGZdQDVyXoA6wX+ZgHaxfS1ygGc/DpU2ZHEZtYg3Q0PkXJrd1I5UeNsK0R2Wea
hAcCvdAwjMH/lsgrzmfZ7oS2hxcAHn5mF5KQIo5aS3UBww1SI30HDUXkDAi2udUEAMJcU24bDk/a
YGXyp1hidmQQYCORr6Aip8AL3B4ZrWsNAdU0bOCNsW+9Ztu4duoOz/2uCLD4+s/Gs/fx2wBqW59s
EHZstmsp4KX9DS5/NOjC932tc4UlC4tuYJqrUyCceYOH5oqL/XrzI/yFQgHovVUcxnnOFQrUwFyk
Gk6QYUAkjjmFkrmq9P79XC6MA+dGw+t86tL96Jz4HNHXA1jdU5mjMtCkblMXUK1dsbDk4G5MzPeJ
bICqL091XBVTvyyoPJ4StwfRcuiAWma3Bs9YmLcbc7NANLNorFQFzJX1PuaKw0AzRlc73Zet4OIF
1AKE2PMu2U4pjKLWE1T8zN7rs95B/5iTNStt2gvvVyyKjptuot77Gt0iRaeqMAMCFLBa2K1TXKon
tpmmTwqq2s1/Zu5aVLYAb4FNPCUn/CbuiXlMYVt87JMksdCfGP3hMQN/4htJcL6GBqxRv2vzZ0dy
NI5bHjqvvaxtnCEWLgPaRamQcNHu4jL/hYLoXgGKt8syRw/XTt9X7zvByRWCdBw4FPDuuHUAqPem
ZTpNS508EajIqiY+qG0Cao4r1/PX83FraZbEalughVkYG24JuCYu1V2TRysd12smZjHc2CS9FsUY
DJJpjlCTF2TuV87gynzNs8FJBXEFlsKESis3lSBy0Go7gjogronn7x3KAjDrZsbmN780FCyvVNia
NE7Evr1HLgS8mMg66061mYosUCk/aQ/1aTUoXRvmzNMMJUSVTGPaFpDWdpCie7R/xdAI/hUFfFef
oWGhPFHFyU5r+/GrN7gd88zn9DYETYcchsv8EQ9HtNveGUO4shUXYm68JcDYgLh0YlSYV3XKUs8a
3YysDzC+eQVe2IUW8z5xSz87szPUHYHJXx/cwqyi8fZDKGpJZ0ItlL4ZuGK6ynCO0iBkkWuXb6Re
eckvHIMbM9PfP+eW+oxB1jmFLCTtvRBvwFT6s7I1v0YsaHqCWzNltKyC6mm2TE2WUbXjioX9gWav
k3bRHsAJvdMgFgtWetsHinYiygXbaHONVjkoPwhkbsMW9P8hcQzWYwChv1CLG4MtAxI6WOi+Aa+o
kPzkwXYMt3B37aHdR4/5Obq3oT1QPzc7sl3LQi3sUVhHOg2iXNMUzAZfhAoU9tCY6tY61Oyp6YFh
cDeytahwcr1fB/mvmdky8rBN1TbGHCfktZUfdfneoFvLuquhyrqynF/zB9N8/mtqGvGnHVObejiW
CNHcEtXc3pP9zu8/eOuybfxsORPboPCgwXdYi/4XQppby9OR+WS54FkpjwQrWW8g7gkFCXAeb41d
5JqBhghfWmkkWVw6BYUnJLiQ552/cgrNzO1WgbkGwMcu/mMNqqeztZfoAqoBo/pkZjaqNKrrpoea
NESN/YnMuHqa8miTCJ4B4PKd8dh4zVE/TcoN5hsk5eGHsqdhrXK55G6g2ICUHrQuiTYHTvcl1VK7
0Sx3TCRf158SxQyaeptCUHhl/0w7/stWBdIAUa+NF7g+uy4g6J1pLaj1EJhawdTUyv8BB67DH6FQ
fChXOSqXAisTFR3FQCstqlXzVOXIpbjTB9l0Uwhw+Abyh1YAxn8QZ08iJAziapsoCLeZ6emoGPwG
LuCq/Acn+9GcDFUrCLnMOa4q5ADLFFwHbiRdSfqrLdfoCJeOPwTOkPdCswd4WmfBjFIOSQ2GX8vl
Mbga0vOg3+cqNNKzGvru6poHWLgzwD2Bjm+8AW24tZlPq9HZJKJcBdIdT4v4Fc/PD6Q9GiHClwYs
vy5bJTH+uj2xgBN7F9hwgbKeh55ZWhGtTbXQzQSKgOpQqw6SQjG8agnUyCixlV36dYiTPbwxcPei
fjW/s1rk1UH2iyxlwo3QFVSYgdI2yspMLlrBkDCFCJ6/UCCIVrXT3jRB6pOOrsRQbbb6cm0oX90Y
hvLJyOy8QYRa59j+mLomvk96CZu81IDMNFppZdLWLM32RanEnZwVsKQaoWN14s3oILqc/f3jGQMy
UQbGI90CY9fsGaKLkGeqZIVuPzaRgyzeK2i7VoayuDKfbMweIINGQb0iYKOocq8duyvJxu33jnBx
S6N0M+GFUGyel8H4KHqkiFTMViOZoPS0QW01tBDgjsJjOhSrceyavenvn27PKi2IShOECPp18MU5
34gTd8mjeZlakMFTuPOk1bbSpR3xEfZBfeGjHHxrk7TdKKkCJ8gS70r20ugQl0sN/+8n8gNfhrz/
BGObPuLTwKIC4IBQppI7FCWgCPFGBehY1p7H7vK9oaVNgV49FL0g0Ysi1MwQcEyy3tlS6Jpy/CCh
HV006n/Yd59NzBbJlCNF6UKY6FNpW2fFxhLs9X8bxez4cFpaWl9gukLCTlpWqQ4HZ7X3vxmZnx/c
xGPVw0iGcSRKt8ly+e1/MzG780iH9lMltUM3HTapaXhZla4M4uutCsjgv+s9h4PYYdwSKmMxWKc4
QwUmNqE7jRWkFneN1N78T+PRZrltidYqqBUwZRErbSfj9kWKtL/Obk4jQoUf8n6TgsbMRlNWqdzo
keSWg/qT6vV7ncW/wP38n5bmXzOzK4dLnJCeMMkdNQFQXxI/qkO8+366Fl3Lp6HMLhsmdM6tOMZQ
SvFiKNSTqvytKNZ0OBb3ACIBoLdRZ/8KVshrGoUGzGhxXjhqL+4UVZxNSUEDMTvF+comWBoVoOIA
RQLphNf/zMUwKhkR01U0TaOKIPiPqMicVDZWEpxfn3BAH32yMvMyeptGGpgoMagwhCZdkmnPVpue
ldKq3KZMhD80Q+2GY8787xdtyYPaE7gEsk0K0rezM2uOMcTabP4xvNRHPRHVmnZsVtphFq0AGgvB
NBM4ljlddqKSYcxLhvqr1d2jhnKK15i4FjLEE37r/0zMmxFFa6NDXZYkl76RP8Nbhdr9JGWELIa5
p662hf7Eys2wUPu6NTk7u0BwgunYptSLnvV3HW3+eHx3brorIfwA8mHqJ64CgJXiVvc9d0pQxUeg
YO4hGLre0rEAJ7v9mNkJ71mh4dWKjzGveeRMRMQ8MI7di70HnclmjYx41dzssA/Qx0DFFisKFuJz
ca7c/mA8vgtga9Kfa1ieafPfvk8NcLR8dOSDCP2LKFwiZXGsSBH1RhAFOdALPtJMf9US++eYhiv+
eCGlMRlDxUkBXO5rjiGxBqMdBwysNXfFn+YZ0GeQaEeuWj10HgFyaHUqF87+jcXZ2R/tfMxDiO96
anaXmdsBtaH2Tv9h7bS7SR7rbJ/Y2WIOP2oMen9rVdMF/zaRzIOiAhHbV/yjlvS8RmFKcpGhUsbO
VdVHbTV4X0iGY1b/tTIHO1Z41hlxCSsJ+FPKxxHF2Ge+Z/Gm693qVG6HjewZ+TYBN3mPQvXaUV3w
PzfmZydVt5o4g/42Bilo5pAOaGK+ljZaQH7djnF2Amu0RcaNwBgnSjuRI7fp6z84xNz0oGsdsHWF
B73x6sRj+7/Pu0+mkbzRTdSgUSS9DbizsWpTdKhLrm1CpCkDjYSKvL+WrHi8hU4E2EFjI9LuyJ58
qcXaeOlpUg4nK+8Hf8K6aLthY2zkw9qhWMgR3VqahatJwZAZI5jMKaMhRU7s0Ut9za9sUzvHo2jR
ORlDvcgJ/WY74fnWeiEWuARuP2B2MQ5JZ5VmhqF2e/saP1LwlQCPMulwxW/1M0C6Th6sLeOcsgkp
aXuaV7SoISWFPsnZOjZKCLW6PmagVMYiNqVTHCpkc2sQl/NAtFvrMcctApKe7ioyp1ttqf86akRV
ePwawNHigfgl6RhXUkQ6gIW98h1U0vmjeaCJYz4YR+OuTx31TXb4db3U+pHLvPHwk1l0rmlT/wke
crPzCRnCvqeWQT3SluRkgO/twW4NiTtKTZsmUKxY55FrGYIoe3BmcfEDuaDCVeQkNvyUSOKprnTy
lqVCfjc6tA8HAC4RPBMadfytAciEyCPvSxkEfVH4jHA7fpUAVt/ILVhtpIHTSxuTn1Gia1u1CjG9
smi5M7GQ/datPD9kcsx2uWo3F9uu2Htv6u1ft5ZhClA/Rx4FSh+IY2ZTAB1bMOERfKiZxy7L4D7Y
iBbaOvg+3vsSPc/MzJxUr9YdMpM2rjer2mTZVpUeI/IDvHJeV/896zmGBHFexJfYzF8iddq2nEla
DZCtyV2eHRuwYXw/mi+X1zSaTxZmV2eoEEOyyhF6zRbaHtkfYfyC2OOK1/tyecAIaLitKVONTO5H
xPApm8E7OxpIB3Gcoj5SDsBGuyb3uzQMKNdPjJ0aZmt+7CsrsnthJMxDKuPChTjZdu8Wdvj6/Wx9
iaOmgQAsA/5+yOTgvXF7S6ihMI1S0jGQMsYleCygSTnWTg5tme8NLc4YaD91BFIA1MxLFyUST3ko
sCylFv1gAAeRPl3pdlkcyycT0yd8WpROKfOk0PDIFPj5WIX2mugDLUwcPv76fjBLJwb0HkA4A2Qx
tZHdWhKg7EPGrGeeQTJnYGCEIjsjemJau+lBWPW9saWdAE+Ibr+pORL3+a2xUogh1JA/87o8vzQU
jwpbCzfQZ1xjWVwa1dQmAYoQ1Dq/AAbbDhldySbMy6gchNprpstOFvu9MXhSupIYWFqrz7amv39a
K03k5thouNWUODloIzmXuewoJt8Tmvrfz9/SzjOgHA0+tEmbSZuFDcQKgUFQRsyf1jpCMZyabr+3
sLhCnyzM4gKZRzQtI8G8XuWnxMQGLMtTma3h+RfX518z+gwTLsokRyqlhvaYKjkW3Zf8n6pKg0b5
bfH29/dD+vIAgV/AraPjXS4jjzpXPG5jUCji6c48LcmfwI7uFOA9K2pvMAAHsJMAPjz43uLSjvhs
cTaJcIRZFhUh85oGOEUS9W5L2SHp6BPoI4qVPbGg2jiNDwBmwMdQOp77vU6hFNGchr0eq6Q4KVFn
jC5PNeuZg53vILMUDUNmH/dBGFP5LYpQVwLKK+xqJyNSh3ir63ZtZ5qOTorM1auhcdV2/Jn0du7l
HVF+2LU+BJFBm1PEtWTXSEm6pxXp/+FdWP5JwWpbrmzDpY0O3UL03aFYBczvLFwYqS4B6ioxj7d6
BXobyex2yhD1a2HJ4kqhPxuAIX1qpJ6d3YTIsd4QCmlyS93TRr1CA/Kq1fVO6Nbm+00B1zNFH/M4
0PzX2ry1tNWAl2oi7ERUTfMN1KSs0eGa3u2VXNhBJ4/dIcfqbdK2LBD+t+iMqmLDuqS8l19zO648
Tk07YIqRHGo7GrdGlphn5M7aTdrkwkWfYroh7WD9HBnpAikezVNeqPynQNHf0WgFJc1B7g+0JqC2
MVgU3itRXb4met1kaPpHs6CTGyE0nodQqACp1/WxjCLl1aoaUHSqBZRkhiiNQRFqdc4Y1rax6VQ9
D1KVG0gPZWBrqhxRd8rVlIfsqbTzBJllu2uetVAqm6ckTOQO6EJS7oaeJj6PAa52+qyID41pdfZj
qfdm7eGQAjtTlxok7qi862ya/7L1MB0cbrF8i8Kl/sxNrknHsYFM771ipmP0K+rV0noXkijRnlAb
CTg24rg59nqlngprAGa5FPZJRgB96mVQcbK6ll+qDgSdpLaSY4Q8jC+znO1JlotX0mjhNmrL1qeR
Hj5g3ULhVGHaH5kt4BojaG53tBydlHfVRcKa7Kg06geLm93W4H29UXNDHOVRjC6JeeQXcaMBOaIW
8SYdJ4Wmrnlo5E7eRRR0kDYoE+8VXJAxJEFHtCwqBKKrRm66Q9pKGVRsHZm2751dxG6OKmclTNuN
yyw8GEpFjmOpdUEaJmzTpEPkT7DJbsOJVe9GkmZ+WfP2kOoKpEa5lT6afSN7rdwNDmJYKO4NDbvE
Si+bPgR1rNGzzJ4dO6ba6OywSiA7VfzaIGIjd5o2S3aqDTrHoaXyRcvbyteg5HeVwi67a2xOPLlV
G0cN9RTsiAr4wgetmS4r3gUdtMRcM8taNzbMapuERumL0Q6PJCUmfKRtuYMV8tgdQkp+DLlcuVAf
qGEAFb1MieN7O21bN+ylxEuIDt41VWr3eWEW6JhK4wyQLmUYDrlSsTNPxkYG2bZdGY4V5ea9Vih8
J+c283nOWBASOfwVGiBMceRSB61HNtR7O2KKR/Oh8AdbB82dDO3xbJDJJuxkazuymh/LJlMCrW11
xxrsxJN0u3YoM+x9JhnGZugaAY7ZCnkKqRTFQUiaeqJEB1EKtRWnsjJw1sWR6Q+04YcOoBcf3Zb5
Jh+zxFdbOXYzm5jPus5/6klnOmAXbINUJ6hpCUt51NHb5JKwBP4paZNnUjd16bFMhkha1FVJMJaC
+xI4SB80XbA/kdlmYDuoKCAaudjIeYcCbDEUTh3X7XEQTXOIa6pcY6vrt9YIDT+rPqVdMbxgfLJH
Na24KJVBziLj9Bo2evqWCdI/aaSonglvxw3PRHTPtEHa9cTKIocTu98lkHLwQsBgQDte1eAHLFN6
qXrV9PKIMUxXLg9bQ/TmIQ1z3DjVGMt3xCyNQzEiHOyVsHTHvCmpI6okuXRjBsyHkPMrSRqG/FLU
hkEXKolX0hFdGE1oH/moFB7ktU3fsgtzY3QDucv1MnSrUkxwZt77eK0NFU7rYAVCkSB1ZBvlW1tJ
xaQfL6M9Oi1Y/NSOIn/qcqEcrYiwfDM0Zu6RSDN+QrREuljZ0PtRabKHsOIR2qKISHZFGDcB6Gmk
fQdFlj9qZcsvZYoDibebjtZZmpLW6wYtRBuaLUoH7qx29V5D5FOYkMRWSvuJKBRUqVaVeaFcKUGt
iOpQ5oN9D6RW5ka1NjwwnmiXgjfhHjjU4ZdUxLJnZTy82PB196PF5UsMjrYNmKmra6NX2kYSqr7R
qqbckqJWXxS1L+4oezcbqzk1Gkm3EQgOwdsbW2lQKilAkhEhXk/1fEvxhHeGLFM8hVl022p1BCVJ
xrrnwUzTDbVjzWmiyIbeadpe1BpE5glAqzm2UCs/VhSQI5e1bRSYeo7eDABAnDZS/8TARt31JmD7
lWkVd4ZSiL2U6frWlpPiRwJI0SOPibY3m2jcV003bOtC1G4juMmc3MqzCwKQ8mzVufxQVwCnOzbS
Gtu6UeOtWaJLE3w15ypOtcNgxGTE+oCEVwgrAnJdUVpv1NT+DkjXwS/Uon6hKU/eEP6wh9qEh3ei
ibXDMXqp+ZNLtXIfjWbu2A0eKcch42i3tiTrB42K4aKno5kcx9Tmfgdki8tZox3TOEyyqYFD2tEC
l6pTSVbhckOghY00oerHCFIfyr6Xji2uZNeqRvnekpn0jJ9rPEuSWeJkBRu9CJII2CgRN5hr5qPt
i4gSp6I9hGUbyUpxqApb21p2UqBQTJPTmKraA3jytcy1pN66FJUE9JAcpe0x6YfqbIRRd5fapL+K
cODvVSjKu1KriKsneP85di7iJyXN+0te1MA4qrUMz03H/qFD58ijpLLmT99rOXo5aBFeJVw1tVu2
JLtWkTr6tZlp14GM5YvcRL9LoBj9UALyFXjiZltFevKnVDr7H1aUZumYrZE/UGGJTaKkUFamo64+
UlPEz6pkJtcqYYpfFXEBEhO5VpwI1RBPjntjpyh5kjp6pggoENXsnqt5e4ggzvfYtiKvHI6fi73I
qNNTxUn4rusDTiPwcQh7cCO64BEtmJv1LW7gnoWHHitzSCFz66sRkV4GVQJPeA+SGAcVksEvZbuG
L1dpg+tKlqHegDCXDlVyGbKw8lACHl5bTFzQd107OuPIUidmlXW2CpxwR2ER26FnlIIO0WzZCXFs
cR9JueyJtJKPeiNSBoqWTNuXqn2qWHtklXYhbAMhDvOqxCO7L2qRnVSmMmyvIt2OChCoWrqzMkV+
wpPTjW3qMrWJzwWyixtCjcIHV2jLHJPW9kblG0in07J3QZmNAl3edZtSJaUT2sgbQkRYEj8EF5YP
akpImSpp5nVGJx3k0IgOcGzqq6ZG8nZ6s99VUW4fQftfnBWOL8mkNsdtjr/WEgIjB+wlnaNzNhaI
0PQyqEeaQGHaapsTOqjRIMpwGaBEglZjpqebUYvsi0zL3Md/ZvkaqbN9FVkavC9DqDPgmzKVSHdo
KNJGR+OIJyGCkl0Gu+F+rVTlq8LSDpeNMH+rHMJKYUnUM0eU+ohisn7hedp4sRFXWyXJ6F5WmxbV
tdCOvTYy07tsiKIHNEqA4DSJM9+SY/ucEAhpOsIYhw0eRVHi0laVwW7bm9FBWGX6QFvI9GjVkO1x
H1l+QgbzR6WK2NPA5XLXNYDvOR9jsBpMZDXgIQ1O+yp9qCC28oTiJT23clPeo5NXaE4xJnyXCkF2
VpPbdx9D1piqelVV5X458t96XtKTVIfjprRSyZMFfhUPlGHEm7VIH6yk7h0R62kAoZM0oOCamVKc
2V5j1ojQPU7hGWiC/7JLKgykM/j00XZ0wLTjfydNjz9raSBZKrtwGQrxSW0OoP7qcFdyFFe2Wjl0
Wzksi1PNG3OHYM7AjSuQl25Z+ZtS4MwdFFLYoRpUljtDoWaRX4IL6wctisJP44H5VGmT+8SMZacu
QUBTSFLsCamnflfVmicrNNyGODadlJW+WivZSQsZYjGLyg+NpFiHqO8wC0yyNpHSY2u23NzWWpu/
CqVWr2TIGpdmsfYrS0J0RiRttpVBcrMp9Kp+4KZiHhtR9lu8fpJ/wDXBryRmua93WfVkFH0cWKyv
90kn6YabjVTZpqJJHqymtAKEZ2GJGcLO7PLK8mmDk5Gk0L9wKRMj95NwjN+6OMTcikKRDqMq18+6
ieBVbgsrqHK1uIqC2c7H+rQEvciO1o39L1FT5PG0pMr2Qsd20nSpe+yQZfREP6qeBubCl5zj+dXY
oaVNLhz3PJiIKbT9qq4M8prnAdRxxKaAV/I41AaR40xGJyxjY2NI/5TiN3YLR5wp4K57VaX4U0Qv
kZrmkIirtbHAc7fBh/dUTe/riLXPYYONX1Scn1NVtwPsjnzfSYz+w8s8A+62JOKdlrb1ACnAxnTV
NO2DsreNi1HEyqFXmqzwiFyCJ6czWXIZjb44ZZA8vYKiQvl/1J1Hd91Imqb/Sp3cIxve9OmqBcw1
vPRGFLXBkWEGvAv4Xz8PqOoqiqkRJ7tXo50OeRk3gDCfeU2Y5Fz2RLZJ+VVPgRQERtKnN7Y+Nquv
6wii+lVtiCOqvI7u27ZCGlpkrRpKvdHv7VT1zsxaMy+twl6vZqp+n0zHQsnNnryk9bVaSdagmxT3
i5N3AiUsDYJoqqZuiHYLzUqpbqEQ5l/nQ1+b36YxEX1EqFK0EdUN6xtaRR7CRYkX5Woxf5Gt49VR
Pqfim1gnLyeaR4gfXeJ88ALTiPUn1a2V9qDKzpup803LV6NqTb6+Uy5EhCh33rtkE1NAwr1Zmytb
SmDRib6qkjW+yt2RRbTkRX652WA+sdLmL3gQTEBhHGcUvloOHBhbgrCvlUU51b3XyZNaCNR1zbpu
m8BdKt0CyFLHV6pJChyYziDtg5Lp9bHJ1BIfJdmstEh1Yn1rjqmAS8cpxVFrW633B9PLycK1xi38
xUmqKkhoetL7MrTlZjTV+ENdjsmjlcxNHlVq3MhdNreLAxW/RZnZtFK+Q13ORphb0juvBYdkKKe6
Iro0tIbvJ5mBa1U8wcGb6t1kLqx+JsOac9d8Sfccn3EZyEEuml/XHSdWPnUETJNlTPe1UhW3jdZ4
VDSMlOO98awRfX+TyD+YloKH6jpJcpM7vLBQKOZ0L4Fhyh2+ko08yXycAfgrzfRsN2X3FUaAMELX
qKZdbFqLu5OZ6yyX4BJk5a9ZZW7V9cpoD1M7Ze6VuzTZZ9Ntk0d3bVMgL3aJUq/I3HwIuYVd5TBO
mF+gdSykd2Y3CNqf660Rc28nxtWIkPUxNhNzwqIrVu0wW2JA8QkyEVPQ9128KXAtMeYSufB2nVqC
wSaiTXpWhNvVYdy8OGmo7rT9AS3JgrbktyJ1wjZoZwmk2CNFrtO1geDaCO/cS/9Ah1RvfUmz6N5D
7CkN62V2rp1JLDXRTpoPQa6t4yOV3Dg+ij7n+S3ojQufJeXymhWk2zhPHeOAdBdrMYNDtO/NwXUP
U9ws4mLKhz7Z0Siavwi7YwlT0hRncsVY41B7RboGKpk+mkvLMk2HsjQUYtUmF9+QQIuLc6I4XrZO
PcEfplR/mBLcLljKlv40ZRprJ0+y/mjkL9+0Zmcf60JN+0g2KktCmevi1mrWwfXTYl3PRu5kI1RU
o9H360CeFbYmkm2hkY3aWUsW/GEDarrRSnFk3ddpbMEY0nPWfUoHjEc2meYxoSh0WhwAkL6jzuWu
Wsls9MwebHSlZXKrzFZxXtFYMHZCKYwnd57HLjQ53i81s7PlMa4MSBWy9pwsqrb1ilJP7EUsMq6C
0nMvx6rTciIvl5Wx6jaqQONMwcCHs6yWftaMXA+DOT1budAHv55zeVJ0RX/izNmOA5WVJ0yEon1H
i9fSH7U5vgIn1H0cEw4YpTXZM13VzusB2Ghuh2WL9pCfIdn8IAQGZ6bTj1/XYcy90KlV9okh5um5
bm0bze44VkJEWQhR1ooP1JoxPW8yH2uUiz65Mfnqn0rdiW89e1gWXMNaddiov+V5oY4I4QNcTPws
VTPbbwyk3lpbq8+s2PCeMqLVC81lawZrufb39qJk0WLL4eNgGNUjqY/Y91R8syBGzs30R9mhaYo5
n+tPJPJ3ub6BoLy8ULi1qJucnGQqjuOAcsXQ9fOdTJxsZw/uQgxleq30OyRpQ7iE42VaW8ZNEy+k
B+4yNKNfrHl75hixeO6mUoRqamSnfnXsb6PppFOYOv1w21apddOa5sJhPCVfQdhNz47etSHi8dpB
zpx3WV2LxAexWT22LnevosVGF6altl66wzR/4PG7R+mMpJgwSfxucZpA4xI5p9LisIhU96KejWL/
EkOvkLwCCnGoRMx0RAnwpnsVYekd3ZxiP1aqvbcy4R2bpRluksxrL22VOrjf1L0StXFcH0U22R/Q
jHUjYIc0n3PS84n8+rxcivUj4Robp47nqzwvusAsLLpeRq+0aGyNbAR1QMOgddsjKLAWtSYq6mXX
Sb/va/fo6H15GuPZOqzDUu/7bGkO7aopUdN1yd4bx+pi7ob63I7d4Uw4fX2selHsSGyQ+d6w9vqi
9+e9W+RnNq7je0uWyg7oqR5S13W/bkc3xTBXPctLD9Np4YmTtGNOBZ71wyj04iwx2/ioT5btE7Qb
4ZwUa2SzXkIxzcm+nR3LzygnBb3UkjsNevMhzbw00Dt1PGYrmpC9WfxBh+xz5RndsRmrlk1C8o8i
UBIlpW6Fbs19Vy1xez1LJblxl9IOVmWtkNZpQOG4MZbbmNQGatuIDzMykTtp5vl9mUzxCdef4ZQ3
dH0tN8ccjn0D9WSWI+QTHH7Uka8iDa3PIqrTaUANTg/GYpqum155qL262nee3h8HL2sjC7jyh2xL
uvJyIDEjttst1NZgOvVRJlkljhjlpw79UNCWroejSEKZJlP5Pepy0/PqoNHm554ij7LvvPOimvsn
exGt6uNN6uxzw6iRenCcvZPI6ci9Ytyojb2GSynto9ev31JFK84WtTAjna19ZUtSGFulLaRXtXuY
7brnVSjFvsCfi2Ai1qQMmrpx/SK11WPXlupz6tUZngONnL5MqlJF7VJkV706iKAG9fJxVJQc28Na
qy57DeerwTa+FBnBhyYK9yxPk/RcaqPxYeq68tR5FRDS3pSPYtTxJXdn+3YarPjLoihzlDkl8hsF
lbyDRdGLIuIMnyQRyXmh28ZpqKfq22JtaFW6AxeKZVW70cDKYqZocqlnenVa4zi+SPJWfp5bd74w
Znu44sW4B0vI7BpnpmdQk8OZY/XdnoRsOVR9vqI4EidB4Vp8IVNdToWnQXhLq+4qLbaqrr5O6EN2
vYJA0sjBXmM+8yhby/5gtoka4T9OzttR8PLL1kqTIIk99ywdKejaAosu6lhP1FqswzAa5m5eTWu/
dJZ947b64rODtSDNlmI3tsILMAQqwj6hFG6i1H6xOqtzgvLQBGlMVNFxrfnCnfUzbTBwCdE0mNzz
kBzK3hv3o5nlkSvG/py4aDxTV41ibTqz3TmKYM92sg3RnkLXRl+Xk1k2SwTWefmqYOT+teuN5Q8F
9+QdiWChku3rDWFMT7WaKFNcF3Fn7USdiSMrNPvUZEp1Qi+2C7KlLFo/0YsiXEY3DVtVgdGq5ene
tczxa2rKJ22lxA40PA7GvqyPy6rIW3Cw1aHkQdf+oA6jh+30ZH4sS51dWvSLOFOGpNtloGMiL+7M
Q0kb7Lbu83ex+C+t4bcNO0hf6BshkKHjE/tjaz811AFhEJGEaz+ZiZ/Snvmqst9PjqPn55Rw1eMa
m4RCQ63slWZxrrLSxHKhkRYxltZz9QvHuZCWldw3mR6umTmHNPJEoLGGn9K0oAddLU17TNdKIsGh
VuW5Lj3xtUI27TlVu/iiqEk/wpyGxMOg2u17HdCfNfxd7lccKcDH03H9cYqLrucggpskHDd0Sf4l
Tz/nCND9uvf5szara+LUuGmQQj17g1uoElXppp6twPUbWlSJc85Cw/mYr+U7rfefTufVSG/eGI6C
sjBX8AtrX11MNWlEuiua7r1e7vZn/rQw/j3MC5L0FeZDDB0NCa9MQsMvjvofzc44dVciisPliYLC
Pcqq4XJaL0iLvrxnxPLODF9UKF8NDWOv61M5JKEkami6DN/vLSfrj79+ZT/rwL96ZS8I+VfD6BCc
vWThlXXjFkFQQs1vfz3Cn+GgADNeD/EGsDVWsy1ayRCZGc3Xw4Gy1Vl8VtxBQwcbKZ7VO9s3P66o
pSCsle7eVcD5GTDk9fjbI3g1xX5qIaoarJUNhGpskkX0OrtjCi7zHsfUU3UFZ+08++zAMajv5r2C
ythMRSac9/NDfjd8+cv2a28eyPbqX32hXDdnU0+3vUh7Uc1FKLwS2NLXd577z8A3r+f9BvSQFfU0
qttzL47Z9UzTrg3SQ7tf+tC6TLFONTo/mSEDLAcFR9X3Hvt7C2v7dq8m6RWinwaPp27ThMZ2lGrG
exN857h5geu/GsJRuyEjnNsmaFKTr3YkQfIi32NJ89UNezDG/a1sD/QV3qMbaD/dnVD4PA66DeX8
9vzx7J4aCQdDGw3RfC4vl+f51B2A47vojZgH/Ut69x6u+qfT/feYbw+j2jUyK64ortOhidqx3Hku
QVw/G0+qKD/8evH8dCw4iiBGUUSD//rj23O8tXctKoNhqemIUzS+qn5IXNe3hib49Ug/fZKbo54G
anyz3vxxpIa65pjTU8AkmeDR8Jv5OGiffz3Gn3k+7Dhvk0ggYdoYtm+OIDUZwDsOPLriyEZwdpt3
cBuCv7fwOX9f5vXPuP834705cqzMa2y1Z7xNNanaxR+qHcmJfcYS3YPQMSN7R2MlCzKw+Md531+4
t+/hfX/2XF9P+c1ztUg5NGLAJEyAlW7hXEGzKgGM8+tH+7Nt/nqYbSG93oOkINmwMFMvfijK5+Y9
lZ+fLcTXf//NMVJSLInVgeVRG7XvIXBpkoaJoQ1tujN/eSoQIx3kfAwQYvhs/DiVHGhJopdg1/Xk
zulgbMzD7tcj/OSdvB7BexOEpWspU29khDRWkZPcHCMqkiXxvxzmDaquSTBLUjuGEfrqZ8yiaxOf
fP+vg/d+mM0Gg3v16me9SDOLlCUs2rAbvjngcP4Hj8tGNB8lAyQxrTfv3mg6tTCchhfSPndFRXnz
cqm1v37+oCTw70HenHReKSxrSpiFzDpfyepQsS8XmfwvR3mztuIpjdfJKgTEqUb4RqLdpTVStLPz
Htv7p0vs39N5qw2nI9iZOQ3TISMPVFSa6NsGUHTeeTU/2ZY8NceycVmBS/AWjIqWrjIBleDdozHR
ZfGdOjnXYL694L1z7CcHDGJl8G1NDeMTkOs/rjKjy4u5aKB6OFQrLxRHIwNLtT9+vdJ+OgiwWkRu
kCD+k/7rYBdzPrV0j3XQOr0534jWfu8Oem+MN9ullMOQWhY8EvUs+bZJm8sH71KG1efkIO82uzzt
ndD+z2Ri23DgKuM7oYKtZa/++OjWxtBGbWOupPhil+En+zNQ0mN6HMvQ3HlnKOo8vBcY/Wxd8PzQ
Pbasn1Ckoe+KHuUrESaFesqN5hAjZT0oMXW+76fPf3yd/1M819ffszD5j//i/1/rZqFzmfRv/vuP
i/RrV8v6j/6/to/969d+/NA/rprn6q7vnp/7i8/N29/84YP8/X+OH37uP//wn6jq0365GZ675fZZ
DkX/MgjfdPvN/9cf/u355a/cL83z33/7/K1MqzClaJd+7X/754+O3/7+26bjzJH9H69H+OePLz+X
fPLuuRNp8/yTzzx/lv3ff1MM+3eDWAoRJfTKNQxkWYvT8/cfub8jcQw1a+PnYQBm8waruusTPub9
jokVES1+lZvmKu/wt7/Jmp4PP9O03y3EfgwE2HQYHays3/77+/3wrv797v5WDeV1nYJC+/tvbwMk
vpfFV8C+DjQ7hhBvKwWNbjR5aY3EleAsgs3Mo7zFvCuwM+jmqKKFW2A2V9EmLyl2Lv7Y7eOrR/bP
r/T6K7yEy69ye54LDD2UuHE1cjdU/ZtbcgP3uLk7tH52FGTW0KOtCGyYRjb/XsK33SG/Gmo7Gl7d
lK1DJdIsN0iga1/PA31WQRw9GvaZVzv31aCcZKvP71w5b4PebYKo2VIzNsGi45by5mYDc4PgzDZB
gPXov6XRkp08LNO3qkWJ6KwT/fqJ6i8q+G/m+XrEF2D8q3maFfXGAqsqv5xz7b5PKMiskroj7VoM
BJc1Bw/bpfvK6dUgo2R6TVU7f3JppgV1W4xRWzbezu37+agsaXNq4TRSI1gpV42yXmgd5fBIjkvn
mLMfK4ioBDFSq7drsfRrlNKfAHA3e60duXCJW5BIwBpo1HjVl8wdYTAv3njplRoFavoj47OeA77x
x2nogZy2SrkTslS1G2qdY/dUdiuNBz+mMy198H5I5qpaWi1XFWDCjm6K2t6Wa0WZ1wGDeS/o/CYh
6AFqoMNQXXSFNt7M2WiHwA6Ue2Gtj25nZeFsFvEux95qCs2kX4ZDr7XZuSY1486OFaxeXDOlHGzZ
rXM9gzhLgrZVLNBRiYWQk1av7qWcreVRUbT6vChqkR0rbTW/NgAuSh+ugXkLPaam7d9O38rcar8Y
HZBv0A1D8ZADeWdPtU5/KRM6iUFjt+JU2WWphn0x1MjX0d28V0EsbbAavOwWYSqPpUziNVimdWwP
bsKzPatspR99byzFHCQ5fuWc8XKc/XL0dBnoBhDBC3PO+idjTHv0bVo7WfwkVk3waXTKL6xyJS9P
m5ICtprt3FFjLehFcwHEtkRbns5qaM+JG8RCo2Q8zsX1NGfLYdErIGRA5cO4T0oZAbufqoDltWmo
bNGuIYvscpAyCd3RgIOjN7ad01UqQw4c9SBKmrxjU5b7zFNS5LGVDIyDwYTXs0yp2yHoHBgBSD83
3d06kQzc1sYg2kA3RQ4sxGn0yHI7JehXnd6ROmdh43TyLOX6ulUS3Nl2iVIs0CLG/rGNHZKIskSj
t0ll2MZjGvRjAxphTpLB14y2gjyWz4PyJfXS6gKQp2ofgfSDsRnS/hLGXlv4KvDLO+DK3RKAL47v
ZeuttwYI44/Gai33WTO5TzOHWaRVVXvMh9L9kNJIuRNEOSKYtEm9RyO1jeasco6EOe35XKnqpQvx
8IPnDQtyPUvxLVNpORrgwi/7CvBKCv6hpK+gkZ90TmrvMqLVm3hcANybivnZHeYc+YpMuxLSXj8B
gOlu6FDSLvWs4iJJFXlwZrqrGhlbsC5TcxjXqjuWOUbFvbX2u7mBVaA2Vj/5BZJ4/qwhkujEq3pw
3LI9KiA9T7gsNDRdzCkqHGvdWXVNC6+FugpcdwHJgC9m4Y0D6Yf3TeR6F7gAgiPVrdDuyVrd17re
pcOieQHFmgxWlD4eHGVyDtYk9c+YEtWBPiXlgQNjOdYA+Y4wObqotwT2VY4lIoxo8oMN/OZQD/jE
0A9T8aK2q+WUti6G5bT6lqAzrOTgWN169KxSHtyxqw+J2c2RXsfFWZrJcteW6bhbs0b98OsD90/n
ra6ZBmqJm60FDKo/aXvHcytbDbSrb4/dzgaXU+vunVroZ5ZlhaC6D2aqP1WLeZkO96JU/dY6tmrv
d+LaZieaEya9IxrD1Z2WnxJaj+BWgHeeJ/lt4YAlpyLLwxu8T+Wk7mgNBwDeYlXzVwdcdzn5o2IE
EFfhT9ylzrwH4Bx5xhU927CXiFEn1y4Vlrl0w9KYfW+5KUAz/foJvNU5wbHExO5pc9jeiKZ/zg64
36fF4o7bFNUzI+ytCAG6vRmiOWIge2gGKJu+c8+9O+ibi1Vxx9hNHQadd8U9vUcjXA9s7WhcI5zE
AyV8r5b6Jqp+M0v0Rn+MH+Ky1gHB854NpE36Ujm6yocFJHHRv2vBsf2p11f4jw8UzdYfh6pA+ZBt
Mbc+3ERNC7BQkROU5xpOUzlw5Xdjo7curi+TY/3iofkScr7NUtp5TFQ7JhScAuVqqsWLANFWpS9Z
1+Gy86D7II0dyZAjwoiWgwaQK3hfe4jg9k8zf/09tpfwKnjB9wf6ZTI1voUqo1HcZ9YDBcU//gcL
9vUob9JZE7nEeQFWzWznMFXgbUQkZUyzXL0dWHzMvKzveeBfypT+v8uBAI3ygv7vOdB9/fUzyVQl
f8iCvn/qn1mQaf2OPDipDrx3upFo8/wrC7LU36knbEaWFr7OJCIs8//OgqzfIV1zlmKvrWskslsd
8F9ZkPE7OF51+wfFmGPX+itZ0ObH9eOi4zu5FBwNVcNRU0Np981RIqBfO0Uj8uAFI1wbGF2G3SLB
vwCJB8Nfjm6uYHihiIfNveZKH6R2zZc3do6ltLB5aFp3U+3uKy9tH8xpWC5LB2EM31Za+7RdsK0P
OQlndG/NDxRtyscmno0PXlI5H+xktf9YRtO+19zKuEYDsz61QoOlZHJhOV48ndt2U7sUrO0xamLL
+IC/1/DUDnF1x3M1Hx2rHW+oc7s7yGriCew1XTXprSPAaGFeJsPSfsktl1vFsEdwfWZGgCU4x7pc
2RnZhtYquxHci6NeYh2fHGGhabdx7fY4v1WOtmtplAUd/ePzrq3c3DfKMg9BEUPXWWJ3N0xC3Oh1
7YSrnlm7YirjfT+iMUe3gdxjmNpdkuoG1LpxPjkt4oTqaGq3WFq0USnHZT/P8HMAjGRP5bjEy3Fy
gGfVuYOnOlgMPzVS4A3xUEcFrJIgG7vJ3dmN1Idd1fMaVPg5LlxOoVYqeBWj84460qsnKn2A8hQf
NDgmL9AWy1E2j8gqNSeZ5OXVGAOnqaBTHISWKmFpa/C6lQycvtsBPbOUxAE1nzcO+ingLEHWmskj
mXpxC8oYSpb0pHEtxlm7LLQVFFXstN0jVRT0ioEYO6bfu3PzrNTWuNcmOKHjKNqoX63qukZkGT68
bE3MW1eKBtBxz1/oGVMKi8GUK+y5sRtM4vUuNg8znOF7baqGnddU4iLv1fy6rT3KZEUVZ2e6Dk3E
tPPlw1Do8JfKVqOTuFR9dVK1BrTnYJG8V5OVHos10+f9aurVPo0H7SLuXXkB+QCJoAlfPrSlSHei
ZkibB1kkcCuyObkRq5E8sqCAWaM33N6pQgf4uD1tQFkg9UEq71X0/iI3q5MbINHe+QQC4UzFUOjS
jb113ggLzUZTguABNjGUGwIrt0V2mvo2xzDLWSHpsvYfclCwQd2oc72LN62/KPXMpgndpcsGHx38
HnQ5XJOhN0pklJo1vmg0I2d9uCN5mzWtMRgoPYNoo4/eeQ5g+SGrOmB0ndbtpSQci8Ep72tjdg+a
HNcrssP2OORLdYxLcwGRPA2ROY0FqCqoM3YIjgecOhj7O1dtoe545KjEspo2RCoCojMIbzGK3ZzV
+b6CeHp0ZV3LENVykMgDMZ1jz/3BEJYKjHmVSrnPi9rLvrNdcpiKD5o6KbwYGFRBT9D61E8JXSlH
5iskLSBb/lDP5aPsJSjseeBhTrgkPZr9C+aV2Yc1SlA8w4ncyux5K/nSeculWZdQJ8yhHb2ANGfV
DlWWlw/QIizrKccYXmNDtHMekEfIx1HV46dutvVP+Ae2n2Xcp90+VpzyI4wc5xn9Lq30VzSbzciJ
R3EvZao+VqXFHkYKZhaHIdOz6TyBi4xVmLp4se/oZvOIkNl0lMB+rchFVtA76+oUGiQkrwJU/9DA
013z5AbpEHE9NpkTmVLGV8nsru5ukYvb7NpqzZ+XKsXf21EyFRMCYLumb+mTkYZF72rnolb0fatk
yUWdd+YZNZnxAUpoE+VWguwJgMyZDg8Us3uWsxqpBkKVpJGl8+k7dcdUAMJnhWXDaCWZ7cLv+Hhw
gd75d/g/8DgWvwV0r/Udr0tvpAIYPx8EKDS3XpKbOvN4UbJmhbjIV19Cw4HnJGP3Uiw2wOIpnt0L
sZruhWYq2lXSDPahznReW5573/Kq4vyq0xFkMFIqG/28B3koIKtItYL6srGgzFK+gJzV0gxEKjQI
U9LmZ13LPpQrSMZcLRN4ApR4CMUbNuU0SveCXmyxV9UN/f+yK6fSg8NUl/O9u5bDFVtCfsqdFHhm
W20rzMATNifMf5hyIyaZUUHksylh6MD7cy8md4qvppWDEVppC36ZBPvZ1V1obAVzpMAuvrn2NppI
S/UwJQOf2dhruWKAfm7hoE0uK3WCL31mpiCt87aBJmxLQNa8dSh9TcWr62GsSVnCDhI5m1FNlW+q
MMwwdigFUdME786Jg3Y7rKyNxOZ2MOncYqOCIUHlna8biQs3NQ/nGLCcU6rxAkj0YTzw23kJ9au2
yZ3MhL8gs1SBPWRqkDySEh56C8WrXjjvVWf2ztkNfJmUP/hC+xITDm2yRCwYVvf8JVdqHrs5shNz
hwWgrgZQegCe3UeT+9HPx2n2XZdJipqz7+XTk72xyyQb4rzWMs93th9D7EtuXiDNbgt/8AWYapoN
6bjaTbsXalQtWEJT2VEwkSpfVKDv6jsSDLzZMxn2gOfLwmY1TRu9r/BSuMCWhW2tWfQgiFlH7Doo
U3bLcd3n3uV2P9+hr1WdfZ+0vWx/G1S53I12uh2DVWMjYZ53Np+wTGinNYwiEJicJFTEEJ0Qlslx
XWuQ9r5HUCVMGplIXsUL7U2ANDxNmdxmrHgsL4HRLjQ5c6MOVqqFZAGlOIFGgWLu7d7tbytQdIee
wuTdPA3KHYwWsKKTA2elWLTLnPbaPaxL+0YpW+NKIiR/WcbQ24pCmJrfZNTTqK2DLahRX/GmyjoN
SdUfhnyqj32etQdby8mYp6Z7rOykuIGqUoWmJTto1NVSosvRVID44/Fzl+UfhN54xyX26ovVg2K7
wuras5W1gxNPeqQ0sHetpsIHey4nYOlqfBymzD51lA1u5GrChGmq9A9Lyc2QgqWGVH8JEXKBTiix
To0Mp6ovYA/1XxRsH4OeqivkwToJbA3D+kVb3agBRhzCbtAQnJS9FZrodey6XuYhAo7uOSTldteO
dbubBqF/02dUKIjjvDBXBnGWllMaAQQ1A3Uopg8Fl96FN07ercJFOICeRi6n7ZL5ufFS3B0V4T5Y
7VpeSVDZX9y1Wz+6qdKea2aZqv5SqvJUDF13cJrcLf0p0ZwbKA86ZPSqUm8g4jq5H8N4uR8UROj8
juPim6suLiebzP/Q+PtaZHVcg1rDsvTMuVD8McnmMdSwgHF8gPw2hcPJsbYjQhiRaXUEAPDkk2/l
0utXVKrLL1QCTaAI0kHZjife3hYQgjAT5YL4tMbpMB6tRTif69hqCljeZvngVZroAqjY8Qe7aHuq
qsMIUgiq0FyETZsOza6vR9CiVEWrB5Gqigs4XY2vZV10RyvW7Y1DXlt1aIFFZfUOzsaNmk3zQe09
aFawg2D/EI7qayTWmRxC4HKXU22U5bOStNkl59gKHauxDLGboFYrly+H94SSgRlUjUeIiruefV2u
q3wiouVIUmuvcg+iTYtbldL1tgFS1zioagUBpqmyoQpHuPZRPS/uRQaA1vKTKu6HsM6lfpmLETJK
HTvwfqjIZYBskKD5iLMW/COhgT+O1G6VwN0tWDXQ25IaLCcaIty0ooFLEjtAyisuC5BBea5usrkj
ouzwEijejjPYZ1Qem4sBMc9rGJX56OeGI65yOeTXg/CcWx3+1IU2wKCMEtuAPbkupXeBnEji+pup
C0EyHOfsDM06eUi0ct1JS6Abtq5KHSyOmNOd67YZN4M9MVrvbKyEaSpdmEilxRs3RlW5xL/Bac8K
mZsjz3FqS0Dkhnyihl8+D7B3+mCk81/uO7ek1hnbVr5PCdkfoVBoXlg4al/5I6p9V2atrFEl7Px5
tIz+m0Ql8liY/QTlx8AVdT9MDW2HotPSY9nT1T1YCPofm7ZJULtt1OwCQkz10ZACxRI91bsINjry
JKXQYR3kDgAglBJM86KZqrZDFsFNUlK6YlFCjgNI5qI1CjNw1Q48oqyyboocoStfNDD0kDUbbwWP
jo55HsAUVB2/6WW8nlH/94CeT1DTAgJpUC21mskiKMANiC8cotz3k6sWy+VKIa9+cqF7FshnSyFv
zBpXe9+Mx3K4qLl1lEhrl/xED9JJfajAph2ZgP+/evWkPU2ms1xAaMB1bjb0mpwQjlSyd/tpvSOh
lWNEQW6Qx0zpmHS3FHDo50HL0JCdHIGIv+gUcTDKfOtGWWlXHNu6HqebtISOEAk9qdODuiZzfYDN
YaZo4sX2HGQqoXCQCZkO0ZQWThE0/brpJnkz7SVHdLgk9q1Qz6GcJCWc+Gbh7M7QEsHiPumONoX3
1FfiStknslv7MIdXXV0u8zpKf502saKuSMzT2Dr2p1Si++jWfYFYlDcXz0hhpB8KkspPq21o5KKz
NZ7KaTC/jp6HO81gOWsFw2ytKHsq0M1xiS3n+QiNnOESNaVMVk79M47jGC5NTVGdGs69mM5IXj3S
UnHQNjDUNGRljecktdq+qMzuiIpKYR6nflCjZozrZzGvjR3GHfJF/4e5c1luE9vC8Ku4zhwVbO6T
rmrJthzZjuNLrhNKdlxcBQgkgXibrh5ndt7AL3a+LWS1JCc5SZPqFrPE9gI2e6/7/6/TPJok7/1J
5ERMSQVh118SxIGND+apA+BxNhvWRKkfrXmzeL2YmXV0qpY2eEojXL6Lwjn6rymBhXhwiEY0xPuL
YOAloHH72SJtqgvfmZp4qZydQQPaIRpO8lRCyPIlvTluZNpXIluKsF9O6/qNVUfKDdQFyr07Ffnb
IvG0sM+sMv+6gEvzWoGC6oYWrvCRE2DdR3nu2oMySOqBXTggIVNHxG+XqrX4ABJz/thUuFikmcVl
Xc79CNIBnBGQAKKZ973lwr4icHVtKGYWjCADIHseasJ/DRM1+FF3wmBSjdHyyz6YKOtT3YTVra6Y
6o29LJ2PZbNA5dnmYuTRp3Edo04GTWrqxxRDnbMIVNXbwlwAHs71Wn81gybmqo4XejKISc1cFaVS
fZjmhjipbMWgA1PLok/2dJoM49Cg0hQq4cciqo1jInsTFiyA9EK1lUGgCPCO1WI2mrqleuxq4O0m
kYfOiWCAgUyO9iOcGZ38fvNR5NW8nxdY7r4WFsEINHo98DQzu4jzSXxiOXA8SPhLdmYLZ3EeiKx+
NDKjufYojp0KvgRUUEXJAF81d06bOCtODU+vzwrfm91YeT47TpZmcQJO2r1OZon9sZ744Xtt4uUj
Z0JV1PSqxZWThwRLFqx6/UTCTGdFdclRia6FXc/P8hpsYADO8MquNfAs7sQ8NudmNEzUWTk2lfl0
5Lk11dCCIc2xCcQ+DeLgIk20YFAps3AoxMzFFUy1EV54eVG7OpQZRd6YF5gQaxQunehWBIBcF3UR
QngBINnNPK/v2op9o1qJclv5WXObObn1yppwpKjZElCTGAcrHs2gVc0KYo2K5NnrvKmaEfmz+cgT
wgaPPPUuVcLeK2yW9SZAy79byPAZqyGdbfxjdWLl9GtpYEBjVWK/0iS5yReN8UG3l7PTaVBaoAiB
XWMT3fya4+jCl8WuUBRbDEJroR0LGE+ONT+KBtpkMntVBbkBE43bvNGAOo9KJndfAtBmbv00i0aA
sHzYf8LsytN0yNlKM3DAa+lBdOdkVHstf2kSyqnz2cCaVOAk0yA5zQI/OaurmVX2RRHq955pQm8B
8+LFovKacyVWjHM9TMXlslLLM+FkkzMcK1HCbhCmt26aQW+WwHdgp8O6gokD5qh5nFd9rM701CNO
heAhTE/SeBJfwLsyvdMLKnd93WyqO03iILymBJfsKJb/wch95SSo4VSJ05KptU2imJd6GsFaUkAX
Zfj+8jLLK+8OnZseO2ZGDKFST79WZ417YZsME2FSjZFVfUmiD2tMnZpw09fhg2OH7utUkjSkUyvR
Tyn3x4B2iiXkRn5iWJAwh/aNHRBtGuitkeWJ8NIpTUc5JxEkA5Zlqr2fOzO9bxRRig9IZORYSniu
53K+toyWIkCukKkvo3EKQdMwShsiGr2oSHbpZHMNobxrgoL8Fy0qJwZzxCCBIalEEBSer5IDGPH6
3sHAgSBQgOEXIQFxmeWIKaKSJ2sWhM1GppKuUSYg/lbpPTUmuMtgEjuL4bwgkpJpsrSuCTaxPK9g
/vJuYKn2b0xilYs4nFufzCwN7wTpl0/O0ndOpvCMMBLFUO6YZUySuCDtSl4tGgqTmnYSQ3pi53XK
FOFqGmDp0mLkq3Z1mdsBVDWKQlnHyqcXxIXlHdxQQ5ixk8FEr7ILv8qNy2VSL+8LI4FUBdTIpxS8
3LFJM/WnOouVYZw6zeu6Fihaw5m7xxZZhTs/N5sHq3LZ4vkkIGBz6ofYNrUReM60r7ukcUsoaplY
h7obAwut72Ic7ds4YB/g6JD0JG94RjQ7e7UQEatWxAImCCcS09vSJKPYIroVRmnJlpL0uJiScjCc
Ctc5nGf2GRPFCoho6sBYcx0fROlmq9PtRf9a22i37m5bNXHdZX/vl56bxGSb3EtBP9YQJ4lB6Zbc
KQatZK3a8b4nIxnTtTf/TM+cIuweAAPwMBJnsLr+c5Rkqf/8c8PpmbSYClX2uMmLyih33Fqll4//
shPw7/3O917hcdUyKPsCBXT21Ie6LYPdw6czqHit31KOatpeBt3oOfSKqVQmDnQZANx03gya2bNd
ocGFTuFv+/UNu8cIEdtUHbN9/bYR85/fBQ8weMxkr6kfZulOjfMHX35PwNZJ0NSevrpURG2/vKn3
QMByMZV6dbW3+udf/putsUwgbY9l2yW8USo/owg00XNtOKJVncLu9uvraADmqIL0ZXbTWkMclgbQ
bbjiu2oA6tsqsC4aNduPvL8LDNFzmMICI7PsBZbXoSlCGpu7LoLLHnBMRzXWWk6lD2N7L1joAQaJ
AQNifKq82maEAzoKGp3Y3VeBPAzn4Pm8S4nbq6CjJulFl3Mv2p3Q3vGAVkGeCFBUnWyi2lN1y5BQ
zs21tw6m1sNmojPEv2wVvqkYNepKHZdB0XuaYPoyiNZ2y+8rBouFooNFSEjo6jo488DsQV3YnTWk
3rOBiMJhsP7aL3wkDIXjuHiSB7cC0qNpH6qDhRQ4CIC7bIA67YnYOw7G6udMWLDwng7MQn4FO/PT
oQIOEmeAMMHed47tHv8tneeDU4RgtEX7NTp8eBPLb8KCQjdae+1ZRewBADkTQoy12fy3vONv60F2
5X7f4M9/f4vGQRXsnPmXH7xtFg23J0HCMHo5m/NxWMeA3SDZEDqZRUXgKPOKKj7xejvsegcGBgNY
4Yo2Z2UPDi9ipqu4q3egECvSfgefjYTKbW8D0+ox5U7om9NyeEpBFb/AGkhUoAwF1l7BvjU0DKwF
5gL9s1EaB3YaUGposo6nQe0xOI0a+jog2F8G02CbWOwF9MLqOjjdKH3lzr6BRuQEEJs02nod9kwk
SoGJaZBtPCeYDk8pmIwY7bobtB4tNDrapU2YoCN3dQPZRMAogFuhkWivQ/OUXN1QyfF1XQhhshKE
0ZyLzYtuK0lpKx0OjsaeOMyFYEjdC6jBz7sMKq+pYgu3ckc7y+CgJLmPDBsOUzswktrprCSdHolT
4BOb3NLesSC7DBBDIhXWHmZ7xwNKKEg/urMDqcuUArhydy9wIo8gWB0A/utdcHDxo8vgWlfi/rsZ
S6dn09vCef9GBG1hJWCW4zSsPeyDNJZd4ykSqfhf6MXnfPLediChAqmNQR1inXE5uFVgB0vqhm6b
Qeg9E3JNGjf+8ox2dCPhlgBh4Tyn4H7Cj/4BzbGpZQ6CMPm8qmKGj+UWk8f//YXnGuZLAevC3Yq1
Q2ygYKvfkyQfreS2gif//dtO3LqqLW798LnWuP3n6/d7eeevPtPzf56Fj8W4eGB4zap4uH7Kljzk
94ficbuetEqm//UUL3hJNt/+u0KTsZ+Ny225bX66s+DJuMnSPcmrXGdXyf1xEI63H7itLXUVe/r4
mbVPjr5G7NJWLrveAT78py9FOMuObkFAZtuvsM7+db0DbPlPf+x+zDat0lXw5bgYp8HTnzsPLdog
tbtsVmQIHVCZHX1mbebJ9spQ1pch4C+8ybOwVWW+zTN0lf5mXDz9sSO3DVV+gdzx05f7vd2+aibo
LPqxSMeT+/nD7idtfcmuwm9CPuXj0WicPobF7g3a/NavuMGQLclN2DKvoUHaUY3rnOqvvcv+xmz9
za73kKpgfDSgyaYI090P3TbPdL4Bp/bozXie7H6H1j/oLPzbhFbfJsz6IcP0XZh4R9m/T8b57nld
VyO7Lscln7A8GmJHwh0tvE7gdBX/JhzPn75s6xkpmDxNV8E3GU882dl9UjJudHfJ6een/6a7BnsT
q3SVjt4dp7tfcpMd6Sp78Liv1DdFyu+L/prnt2lHe+kPPreife3Pdn1d+RsPCY/12/8AAAD//w==
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E5E3AC12-8FD0-4421-9568-67DDF7E5256C}">
          <cx:dataId val="0"/>
          <cx:layoutPr>
            <cx:geography cultureLanguage="pt-BR" cultureRegion="BR" attribution="Da plataforma Bing">
              <cx:geoCache provider="{E9337A44-BEBE-4D9F-B70C-5C5E7DAFC167}">
                <cx:binary>1H3ZctxIsuWvyPQ8YCEQK9q626wCmclFpESR1FYvMIpiYd93/M21ee63+YP6sTngosoEU5niXF2z
IavKykgQ6eHu4dtxj+A/b/p/3MS31+WrPonT6h83/b9e+3Wd/+O336ob/za5rg6S4KbMquzP+uAm
S37L/vwzuLn97Vt53QWp95tlEvbbjX9d1rf963//E5/m3Wan2c11HWTp++a2HC5uqyauqx3Ptj56
df0tCdJFUNVlcFOTf71eVnlQBnX26vI6rbPXr27TOqiHqyG//dfrjd99/eq3+Sc+of4qxgLr5hve
NSzzgJpCSpMS++5LvX4VZ6n3+JzdPbcsJdgj1bfXCd7Eiv76z88t6W5B19++lbdVBc7u/r/lAzb4
wPPL169usiatJyl6EOi/Xuvyugri16+CKnPunzjZxIW+uGP7t00F/Pufsx9AELOfrOloLrV9j56o
6Peb8vZRRL9AMfaBLRVXJpPm/ZfcVIyQB4oQRYXF7p/zR+L3+tm3nO1KuX9rponfnRemifjay66r
R3n8EmUIYZnUluJBGTMrofxAUk6EqazvVnRvog/K2L+iH+jj8cW5Sk5flkr0tR9c/0KFEAvmYdkm
dLJpFlQdcJNYUJW81wSer2ti70K26+HhtZkW9O8vSwu/J9f5X//1KJD/vl2YByYVzHwQ9LbwwcmB
yWAUpsXvLYc8Un8wjL0r2q6PR05mCvn9/GUp5Py6vE5/pUYMix8wiqBhm+z7/t+I5/aBpRgnhIvv
z9ft4ydWtF0j31+cqeQcsflFhfHkeszSXxo96AGxrCkwkIfoYW36LAE7IkxYRNL7X8DzdZ1gs+9d
0nal/P3mTCu/n70srdynwsh/V7ffbstr5ID3Avrv+zCDIHbbFiEmQ4a7YSrIsBBGuKm2+67nrGm7
ep5+wkxNi9XLUhOcwC/1ZgTOzKZIuqwHy0H42FCROmBIypSy1I+82e71bNfLAxszZZy/sGjvoLDd
zf0za0V6IBWd6sQHezBn2phyL6Vsk/CZA9u/ku16eHxvpghn+bKs4jALfmk8IeJA2CaVJn8oR2bx
hCHGc0WVCWXcfaFaWY8nWM9f/7WzPNqujsf3Zuo4fPey1HE2JV3+X//7l8IoB5ywKeN68FNz02AM
MAtwFmU9pGWo5tdV8lNr2q6VtVdnijl7YQ7rIsheHUI3325ffQPS1fzKKE+nWsXmlj2r3FGgWETY
FA+35l7PWtN2BW35iJmiLl4Y1HV2jUzsELho9SttCImYIMwmthCbUZ6LA9OmFiUPEOWkw03j+anl
bNfOBi8zvZxdvTTP9l0Qv96CgBSjbmQoLLfnYpxBfQI6QuC5+0J28AMt/cTi9irr+2fMdfbCbGnN
OyyyV28z9BIe5fYLiht+oExuo0/xaDozFBnApUVMzkx0ALYpbW11335iddu1tvVDZmq7ePvCTC0A
RvDqELVosDOTemaKTQD7E/RagAd818dGwUMPbAroBsD//XP6uFnu8bSzn1zWdkVtvj3T0Nnhy9LQ
BEgFX68f5fMLjEkeEEBryn6U/TzJo+xACWA4Nn8wpplyphX99Z/dS9qumL/fnCnlXL8wpdyW6XXy
tbn5lYmDOgBEgyQOoOdWo4FebOBrFL90Xw/Nku/zn1rUDzSz9u5cNy+sTD0PrpvgF5oLP0BkIfJv
tczLVAvBidhM8b+h6vWEYVrPX//ZtaAfqOThvbk6jl+WqUxRE5XQyXV6G5S/0lws9M4ADZhok92b
w6yFxoBX2/BjSBu2xpifX9h2/czfn+np4uSF6SlLv2XpL+1uqgMpyITd/ABoE8gCTPyGsh8AoFmq
fYEl/fV/9qzpB8r5+9W5Xt69NL0g/ie/MP7DXVlswm8eO8szKAFtHMElQyvhoc/zRCt7F/QjnTy8
ONfIxcvSyDS7dP3Kua6vS6Spuxz7M7NmSx5w21bImvG/u69NAIEBmGZEWSbfnjX//MK2K2j+/kxP
l84L0xOw0Vfn1038S6MOPeCU2sKeIs/0BevYqGwAaltKCfU4TjADeS5/alE/0M/au3PdvLCJgcvb
0gvyXwkREBPZMUACW840QuUBfjyVO3NV7F/DD/Tw+OJcCS8sU77CiCcGMNNfWvmbGMwwkXWtDS5t
2IdCB4HTuwbbo/2sZ8s/tabtall7daaYq//PY/4PBkvu5XJf8W/8ynOnY2Eb9O7LnNUunB7cZ8eP
E4F4vq6Nx0nVH69kuyoe39tY9f/04OuPh2K/jw4vELSXdzPHa3Oxu5/eMYh56NmrD2LaCsfcS+v4
279eI4OC0/k+yjx9xoZ8f3+ci5y/cntd1RhrBq6JCSeLv37V3d7/QB1YVE4oJwBRAYANPYYUYKuP
X1aYpKUohhiG1Ng0SwBHWGXN3TPsAGR8Aq2jKa1TFL2HR8bOs3jwsvS7FB6+f5U2yXkWpHUFNjBS
kt//2sSVYDbGGSg1pc1txigTJp7fXF9gmHz67f+VuHakCrePdf65+bO79p1gqY6D4/hTt5Inwef8
0IWr/C6WLRTB8U6C0/M1grVvJHUUg2BLizdtUOa6isRRaUcWkpZnEMJ4LHrSHAFDSMQSQYCxrBNq
TL+h/RgkOhbVKpXyD7uuz1npHe0mQyfLW+cIhKBEwSwTnQiiiJwRKj2DRq7nZVp2nPvnhtm0w1JU
5XiRGEOV6sjyw/E0VwmJHVr1tbEomy495qQNxWFDUsocFQRjcVyFVRa9a1I+UIeObXhIeE2dIB6T
lWe2g5ONg+X4Qf8BL3EdCj7SqybwmbZFNizihpRH0ViEF9ytMcof+f0hgA66qvyg5k5TBXLRp6y/
cLtKrPIs64/sohDNIjTMqlyRwU6P2jSuju2yoR8Jb6sFq+3+IpQ+cXVRWz5dIGbzj0kuybuk48GC
scw99eoxiK/avvfeqKoXn0nhpp2mqs8vTYPnb9qyYsdl1kaaqD70l5ic8dqT0mXjn9wsZbxoTekd
xX3R5LqkgzqxAtJee01iVws37OxWp7GS9iI0+/TIrDL/mxEl/cdSkuGrXRLjkFsqya9EmFinbte2
tW5bI4t1FQzqyvUKfiujKDwrGpMu+iBIbuyx9XOnImn8RcncdSq/osdmKssjVieRbgpT+VqVqln0
tBFvQz+1lqVoVK55lHtMV25nJbqLrf7IGqEqS5DqpA+L4rgJVL1IQs9/46dcXFGzqy/iXCaHaWSA
z7Hqnci3ui+uNMNIGx4ZFipP41MvK9x3RW+Xb728TxMdRFk/6MSIRlMbDVFn7dh3twYpfc+hwZCn
y3Jk1algcXvGvXJYjGiNXoY0si8NyLTUiU3zL3ndVKsopV2sC8VsnSeu6Wu3LrwTzvL8uKFmfYQd
KpgeyoytgpEGiyEzWkeygazaAImzDq2mPWu5m73NLGF3q9Ia7IU1tNlRr6RwhqgfnHbIG6dUSVFo
y4/ku9Ar6Inyi+BzNWbsLbO7+Es9DDVZBdbQGMu0LQqpc1ZWqziIrqyWFO9cn6hLQQbua9+i8VGd
duScJ8l4CtdFPik39lvNeDBcRl3PDF3lBT3uk8FdVUy0CzsK7C9V1PbCKfJxvMz9PP3AWMxbrSqZ
vIkHRd5nddumjgg5SZwyDKMTnnT9R96LcNmOoWvpIq3SkyRJg3rpZ4N4E/rYpW8SSSvNA2F/bOs0
GTU1aPBRErdbsL5Iv2R5aB/WeeieDBkdbxjL6W3vllHhVJblL6qxJXpUZbZkXftn5WbxFzO1vGU1
2nwhvMjUHoLAdRKmha1dRoJzT2bde2n0qYdNRrNFkgV2oDvFeXPEeZ9epK1rvwmNnh/1Fhl6Tews
8rTopRFov+ziM3hG97ziPivfjWaee5rmkfgzki5fkLzLI62KMnzvuaHb6dYwRKltFbKvfZCQ0yap
cI4o9vOPObV76RCSEMMJAxpc102vFl7Xl8dGzLrPZUvbT61ZuDdh1amV8oT/ORlG/zwifSq1n4gk
0WWZ52+GQviDttqgHh2v7+svvEn74E1vtPBbicJHai8aLKyrTbzeSYRRt1r6Kh1PVNr21YnlW+6g
e48ZnyLhedXCdnuotoqbLF9MdMxFqkb1JswA7jpGLuu3oZXCTiROQ32wStKbOo548TXwRfcNWW+2
UDRkF6HZRZd2k1WtjuLMC49dg2SnppGMn8xsVG+jitSt4zWpGjRjbsIcJgp5LlkQE0eYfZjq3vTZ
ZUWK8JT69dAchdHAu4VRCGM5cs4XNnOvWTYu+sg2rpBliEXNh+Stl6T1yejDNfZDZ5aO4BW7isfU
VkAjd4XBWYCfohOVTHIcTgCyLeT0fC3eNlnLB7cdY+0N2agRRv4o+wbI9LNp8ClFsoWSGPbepFG4
OfG7AjSk7zq1b2k5Hu6mMH3CWppyz8UaBeRi61wUcdb0FQMFI/3ShtYp7VPdsNoxk1R7vtqTOmyV
2Ro14NHr1AaLt5Y/UavpqSw+EfFpNzfTandww2dJV5sVquUePl/0bqyZ533K/HZJxvZT2daHPfW4
HtJyD9E9THHklOtMIZ6LkZaTkmQTaEM074oq2LMRZsndXE3T2OU6Dd8PvSE2QYPTcMXyU16Uizos
96hnHxW6SaV2kzLzB1Ax6+qMwJ1FdrKIsve7lbSPysxwVDdUhRuAykjOS3pM/bMoxhD7Lrsh+zbC
LBn2bTaapjHE2j+1Tsxl8T7wnCzSvQ4cw2mdbkEd9dXvtfrqLeI9Uty3H1B/rOvKzcysTVrQZvm4
jCKl/ZTq3fztE+Fk1Wu+x2IdDfMYImSy1Z1/mTdUR2a4hwqZVrrLnGbOIY+YmYwMnHSOOgwqXR8T
XTi2p5luFnGlxap0whNvsc9N3JUQuwjP/ESY07IvR/BXndSL8LxFBvHW/9y9LRzvhF2Fg1aX6VtX
aTYuOGC/XVtnj2jndVsZG7XlTaSDqhXfusbzjm2CbEonnt3s2SnbaUmkezYRU826qca2b6QRS9Ai
pNdl1y56nmpBAdU8myOBuldgYtsibGYL1LUymVUMwvTft/1pFoWOy/axsnWrrBGZb/pi9BtBKRxU
G9Zv+6E8rMPsiFBWHZOK7Am9W+UmEHunw8roPM/8lFcb7TTpGetkbN8E4WGO/IFItmf7b/Uha1Rm
fqoTsVV5PeRGvES3/thqs1Has0rNgnRp2sFZGQ2Hu3VlTcHiyc5fIzpTVtp2GTMaEDUPM+Xkx+Op
vYpXXq/DVffBWBaL/Nq7CpVDHFeXTrDwu2MDJ0h37ReyT7wzXfpwz3VRYg3tyj/v/rRvsgt6FC6s
c3UZvoXZD1flYXO0h+g+xme2UJR2FpftJG07tI/9pjZzp69VvOR5zjUZi/ysSy2xzIXpHQMzMJza
MoNjZfbtnqVsYx9YuORcMSqUmKmgMJvQ9hN4vbBJl8pNnCZND+My2LO9tlnMOpmZlCXxzUJQ4DVm
12iK+r2NPV24H+Le3ONmtrrTdVIz2aakJb2bgaN6gWIvPq90tIwjh7xJHHs5fLb5KjsPl/YiKrV1
sVuv+4Q5CyG0Uy7PCpAO8hJkCV3lZct1lcbL3YS2Rd11Hmchg6mANI0FcWZK/DEY1jlR8R5HuoeE
nGWXksSya6MpHNryU9B1x34ffrjj4gF3Pb+39Hsc8SbLhzLw/Ic7I75/++93+W16WZe3t/XZdX53
j8Hfzza/xQc9fPIEm2588wTCfcQyZyDt/bUVP3i4geBuANWPGPiEdVJrTVNP8NtHnPtv+Hb6/Qfw
1sL5lalNCDyRwI0LiUcPMK7E5APG7yzG0a4SEu3E7zAuJllxiQX6J4oAogA4CP//iOJSHF0CgItP
siUVdEJ4H5nbkD7g6ofv11HcTRvlgkynAi10YySfAs00jr6eZ5W1qgOJ0KYboC6fVE/KxVj0/KSx
C7ZUYxXu2cQza6FTgJb4x5IEUIJ1h4iu5XWNZWVpmA6+7gDoWdq2KpHpATCs47VRtFjTwxbmpsWv
hRpA0pi/Rw2LKMqA8029v3XmUoOmpEsAA455Gpw1ric/2n3tn4moHs5LZoSHcVSxc8VKe49DmrF5
R1liKAnYPEXtrKD1dcr/rRyLzALLRExORwqmnTJRmzmGvBxKVXrI9YfCTsFt0wWELoK49dVZnvV+
8Fa04wfPjn3NRPXRjuoQpZzbdmwRxUaqjndLfeZEmCAWBucxviCwsQihM1+clyKSdmO0mhiCHIdA
fk7tIJNXz6ZCMcOiAJubEoxPGljbSDxqjMjL/E4zI3cXQy2rsxatiYvdVMikqI0tNA0vw8owLItW
AEbLN8lUA61Ik8SdLoauOVXCk7VWmVstilHwC8vNUl3Eql3SyixWqs/IUqomfRukuXJGFWR7ZPtk
XxHYDYf1AHXFwugk+zWuvc7t0JhwW916SaHjJmmdtmViWai+W+5mfdMzCKhREoyZcngmuAlJZylo
JBLFCwHYN5CGu6jKzNaUFPlRja/DtAnzN7vpbWFtGkZCF+RuyN+edvk6a7ziURJ5HcC+YfzDdl15
HNpGtTDddp8U79LnDa1yazpxiF4YZjimI7ebtJTR1GWKHFt3I69Wll0Oy270xaHPTG+VIDdaitZz
z4usr3SoGrEwGlwypNOucY+arEwdW1Tpajf/ZAqu64uCrJHsIxvD6I+0YNSbiwpUY452AYEb1HoP
FP9LmdVkkUv/NDPGZVjVEtWAu2xJcASgbA+eMHeVII4GjGKYPDYFZ3Ku7cKq/QS+Qo+CkpXrRle9
n9wYiX9cuSmQmAgucozVnlL0ieu6I6umTiLDxsYlQZs8/w/mxDOvhT03DcRTxhmlCjfkzKRfjEYX
9ZYd6TZN8neFSbv3TTTY+3CNuZbv6KAWJvgP58DIXMujF4XxMKjKMYc2X9RMoaHFzfhQ5axZNVnn
Xw9thfRxRDeKCRQH/Wi+373TJlbWNhqWgJYtxjEF8FYB9znL8nLbzJowblonFVw5bdYZiyQy/OVQ
W/GbgZTlwgcs/t7waHWB3p+xh/zkMneRnxlf5BF7yAuA42kRGmi5hVRJ3Yqs/IKeT/qNizoVx51h
J4PezffMw0x8C5NZmAGiDCe/5ulAHpbKHmK3cVgdBE5IrfIoka18ixZ7+XxSkgDPJhKDYEiuZplH
0ZsVpi3aRNdZWJ6Y+dTP4GkJGL1jbr4n2Zh56okvCT+GTG7KCVEZbhpRPRRhELR3xDxAgLTELQS6
zi0zX4TocFwkglF/D80tSgQ1ZK82ZwJp48xwzZhlPHNJolVU2WdlGZyEYZfeBK2MzopkYH9ENi+9
PVKdu4s7TuEaQZFbMFY+C39FwGC7KkcLtUyELpsi1kiIvJOaeosqDVeJgT5WJh03T/uVYv1wRExP
HO3eRtvEvb6IGeuhR8YI4bJzODrM7wKTxMuk8QonoNJ3TLQmnxfzOXIpxARkkhZHPGbzNowX9ckY
ZzV6u3nRH3UZGReNGEsdKRHsiQJzPPSOFkA0gWrF4hLecHMrkbhTUTaYibbt0sg1cc1yOfi57SO3
NMwzj48Skcjm535vdlyLIqjDZWS71tI3hvAbUH5qnEhZs4+4/K54Uw4WfYcCI9gHxj0xZchkfZ2T
jtaSBZd2naAGw4RGHlhOg11+GzJiH/m5W+4Bi56omyIRwo6DVJBpW/bMXdWBGRQFR7sOPt34lER5
fBXYXFWA/8r6D9aitlvt3mBPQtFEESUjJiyAz9zVhevMNRaNSmois4TW/XeoLtlFGZbWh91UtohQ
WvBRjE9VEsrQTREWSeXjHp8cTbDM8lY06PJlUTN/IeI43MPQE2cBhtZJzbRVdyTEtEWKeZaxvKx7
Q2g/MhOnKFN3WXTlDS8a93I3d7N8ZtrIGyRneXvOEqgsKnpHlb24HbM4WtSjpKcMLXGqu3Acjo3e
JE7rFvu6I0/C60T67qoX5DUCufqmYH2Xq7g3ZI/xG66MYEms3nDRpU3t7Fsscgozyg03XQw8a/uj
YegNf5H4eVbs8ZbbtpEFFQIiUAgMYhaDohTXLXpB3ztF7RmRDoLOuiTMKA+fLWll4TIClKCA3p+k
cLFdi8K1MKyElLbRfteieRK2J1S6p740rUWWJZ/qCJHi+WRxzwFDsSkZspnZnsIGyJpERpmuRSkd
WVjpCjZjLKmKb2NluheYjDGWmQ9H+XzCDPNziOvTgbA7fHvN9RQqiI24g900LrEbbWMIJFgUrG4z
HRdV/0fvN1xg5sLNP3WSknQP+S22pBju5wCugJOzOCy4ubuKbEhIJljvlGUWr/zaOMvGt0EGc+rK
jsEpxcOeeLdlPytkTZgGwD4iKFI2KYYRj+woKlIMZtn1kgcxcyrhloe0STonrRpzWfVJeGSWQjkx
N+KL58obN7YiMafMwggCsvNN8m0uKjfwgxTjR+4g0ASMzaNx6OJVgBGWQzMwLU1qK1oYkod74NB5
nwCbCLSRVk21NscVpTNTFmWQwd/7KYDy0SoWjSdyBoC5GbpFGPMRID4mTGrPrAanyz33U4+W5Vnr
NxjaiFK7uUCO2Ye6YMNw0jRJ8t51kfjuycSe+nHcx2ZCM9NEKIQ0W2PZRoKEFZxravvNcVR2zdK1
O/d90iTenvTgqUdBxofRUmFS4IWYCtlUhfAzQgJuIP2SjXhjIW5c5HVr7NlvT3c4YKPJqhXBdYs4
prRJpbIJz/JxcigykY7ye7YKUxeglqaYpsk+1I3X5w5y3Ezu4W/ayRuVCXAeELY5TthwVMEz/lJr
ZGlDwV8UDxbThFPvrVv4wSVVY79UtRDo6OvM9fY2xbbxvEZ5PtaR2nkWhCkoY9LpaBQFc0QbnkbU
uvIpGhoybkOntUNT+6Z/VLXZN1c1n60kP4tT4KexIl/zqsStz9bH3B5TbNHQgMMfasduTL6kmSu1
ldiDA/yh0u1IyGIwhOUMQ/su8fe21yYN7ZDjfF4k7JO6avIG8d5oTSexaHnGmd+cx2ExLqrE+Aws
2lva1UB0OprGoiGVWAwqtFZpobovu/3HVtGiosd+shGWzZl9KDNMVZvDhjGS2ZfLOPbR6m68fCh0
yPBME5Eltm6rId8XGreYJuWAn03TBlQpp0Mp64mcLeMCRlJm2uvyEaNwHa2j9nPqI55Zi0aZZbKH
1zlcOTksXKkAd40yYZoPnzlLzFL10aiswelHog45pmqczu+D47RIiJOVDTm0DeG/QX/ZWJhjZL4L
geldta1gZ23IxXK36Lf5C3R6GZ968hYKxU3+Cx9rKdM+09yOebrMfbPpj11WdWIP31sJ4UI3QIfA
whWf6Tgec2mmVZbpMmjM+jwLaVw5LRlM83A3R/NG452AATcLE6S4suSMJclMVDN+MDq+lBXVchCB
q4VnhJamDKWag5nHsnKAF6IS7fxSxE6Hub7Q8a1oGDV3rSFAkZjQ6E2cWco79I0m+oyB83w4NWRh
YHKhEPtQ7C1+DecJFbYibrwDtDXbh95I65bLNMesJi4nWgx53CeHXuLW7F1RBypfIvqP2TmXxYDR
F+p6nO/JWrZYAnImIGwKExS4QHR6vpY0xWHX95j3xMT+iCEeq2rSTxWOD5xijKl5Ho48aQgA+XQw
D0kaDkrOSLUujesgnpgtc3VD8r7RgtXZh7we9jWzpniw4eeQAqKBPqUH21LfjEkjTcq41i4GqBdD
mjTHARvtUPNOCSdl1njUmUP1zqWje5anRrvavRtnUhVoBQCxlRYaFAj/uKtoU6oJSceyM70vfpGG
7QrpkLrApUc8Oaly0T6vDBZI/ABZ4pQC8iBcTjEHiEeU2L3EHta5IZLivLD5QA477Cx2Nhhe6N2Q
IAnEntxm5rvvieJAi4BPkxghmux+bdsAXOPSc2NMQwV+vJyuPfucYQznUHEf/XbuVhhjbsU+G5+F
rzuqOF/L0ImY+mn2TKy8ZL5tR+mgpREtUsu/5U104lblhyIgJ0HYnAVF+KkFGKNN2S4j4qdAFMti
zzKeKBcCR/SAzKkEQj4fAXKjEWNNboFVNINyDKvgSzbkxhIXwI579tHMfYJhAD5y2kQ4jKKQAm2K
OQ/MSDQjhs56oM7v7LxO3ox90z2bIQF/iStoUbqgkpj3BQEkAjFhfacRjJhmWV9e5YFUOlW0f148
mBgCKQU/QNFsRrN8k6FwDMYefm3QqUyItWR2PuZLDMsO9p6M8YmSBJo12CWIO5ijeVIM4kLXuu+5
GzgWjndUSym61HVkWLSBdtMhaI93G/w8vuNSsgm4ZjAHXEyKKxhnjI1xGudZw4FeI53A4AGiReHq
tO4+ZAWS03S8GIfQ1zIc3vuCryJM4Ggh+j93L2Oisub3prPNWAO4NnEzN2C4yWzXzTLPUivoK9QB
qiJfvDAmR5COurSy1v/qmm28J3rM9yfqG9x2IzHuMFWhdPrzHev0miyqW6wCaHo38FVauu6xnbnt
591czXU53eyOm5MRPZCvCSDqm1Rk0BatJ3iix6xBstT00aop+shx+yZ+XomDEDyRwg6VmADBRXRz
D2MFRlQ2NgTIRhI4zHCDLxjIighmMNtcabvKhO+M8HfVHlHO+093pBnMAt0+iTN89pMMMUvyocHs
e6Ps8ktrtmxhYdgQR6mQHLtlSnSfkurYcAGjy6H/EEZBt2e4cV5W368ByRpwDACd6EFtStoakKwR
zwX7htF+MM04PxJIjQ8lSdThyMvOsa3QW1hlXx+nvGMYaxaDh35RLBy3YwI9q9ZFox3NWtrV9nL3
Ptiy2zCTQyzkSwKp3lw5OayvbZIo1Ug18ZdxcNTubW5TuSe0bdttmO+kcLq47AFXPm3KICjsQpDW
A6pit9TpEkKPO5QLy7Ju3dVuhp54jWm7wVlMBxrR+LKsGS3Lq/oo8WmiMTRAuGYVy1aQPDwxqSzN
CjkuK1kaOkmMKj0ajNFMP/chAEnOsnrVtlWyD7TYuqRpLJjgDCuFwc1CTj1SGXmDQMFrh+O7pmTF
xyFO5apNUrqok9Z8EzB/WJklDz+NcsjORvOst9DuQUfimXFpkg5kgxkSOHAg7rOlyBL7DLhGqg3T
jPgCgZaN2h2Csl6oocrG/wfFr5Obso8159koFVF3gOJxQsszdZB5/nFc93aHYQQaL3arfvLEG54a
E0GYF8Hf3oGwBdqem8TSHFi1MmDtFoCsj4Hs3QW6q6UmSRNe0UA0iU6GQn3YTXWbk0HBcQ/iTH8p
YO5KC8tuCGSHA2ptHC1lG5sBDhHy8Dr3JWZ2uiQ0Y4enwO20YjK+RoPLv6riSuzbaFsEwPCHh2wL
0CGuhpwjeEmR2wazU5SgqkuFTnAQ7etoVyR0wszIvyZu7l/WXYQgulsET80b4+h3YcTC0aYnTbva
S9FczxnMO+zoIk+Jv+SZnx+mnZXuSQomYW7qGKQsIH8wJoaT39NS1jZUlBs2Tt5BxzkOGS5yH327
KaELdB2M5dsSnfQTbH2x9EdGD4PEfGZbfaonkZ1OnbHJiMQccxC5OwKsoqPTYYTq0MDswJcgNQAN
e9mQ7xHrrJKdaCHjwPkqSNXEcOQsekVjV5c4hZii8Jbpn1bNcie1I/9jmGWpExOeOgExyyOehnyP
JT2NCgSDOXBVHN1ATudYRkS5L1oFLxGGuc9XcemG3opQjCw8n0V0ezGOyYGZwDXNkqsGf6es6034
B0O6yI7tEFMpTjJa1h/EHfo/LN9O/wwUKd4XFocp7d62T80FXNpImzG4hyGzueG6Khz6OgGYzMyC
fK79XH7sSJLXy3ooZa77WBmlUyYuer+7CW/ZxCAMX4FODkbt5pu4bltZ+lCixjwhXSZhFK0i5GNH
0RChv1B0yaFh+LluqcDBhKQZcQXrrhMBW/bVtKmQkUwQOjb0pg21XmgF1YAmb6CY/zHOvf5oDGV8
1Bo4d1oZXXiViz48Trohu3g+ZdzVgDYDoCsLRfwm5UTQyLME4ElacLEaszCpMeDNY4yh1XnsZKYX
Lr0mSFaVWVztJr1N2WitAKG7+/fuiNn/5ey7liPHtS2/CBH0JF5p0ktKefOCKFVJIECQMPT8+lnq
eTm3zsTtiHnrKmWJnSS4sfdy+I/CoedO+XbFpQfTLJdg0Gu1gKq9b0K9FiGhXjFki1f97xf9f93p
GK8RzEBIsfyvOz0b60RiQJ9J1o/V5DKxn6eUAjLpm3Nnebyznogf4NE1/7Yr/WzkfxXKGIMhAh1+
BMH/BULVahjCBocn5vPqhUWjB/bRTXX9IGckIjRT1cPV/NpLmBRcS2mQGw9sj7/wf2kA/g7O+Cli
eLshrwCshqKd/NVwzFpKK5A8kJN6HvItJP4hYMNnFgvIsJmfVb5aPpwIziya96aPIONppDuocBFF
HcPQjYr//1HdfhTlPpz4/n+3Yy7rZpjbMWGhB5rqAgqiJK5SCcnwv2xW/11Gg5/gbXx1tL7gkv5q
Rbtw0wT+aSx3w9pfNaSnSRmrRvb/8oX+e5nhOlAFQ9gAqV349z12YsJP/3mhNx1cnG6unAXsilUx
5y0c9x9UmfguM1Yf/vf1/fMF/uci+wd+DH/QG5i//mmN/uOl6smm/dnUQeEzuezMqkXZx0NbZEuz
lFM6qn/B5f5qNOAQgATrJ0wJhRP3Nf1r9183Wcd1uLo8EWl4OxISldHqRZXky/Avc8Rf9eLvS/2N
i5lAzqCO2h6MSTte4pglH4rpqCCs9/dtlsL9IuTwLw8Seu5/tJf/cU//ujC6uP9ZI6lzg6nRpFVm
SO9EnwZ2BMgiI5A3ehmhmtpBizah3cwWnnpzQXo9Ybh2I1kx5EyOQy1eIHVDZ/t0lCEc+46lIJS7
1Oopp82ctW/ryPsGwz6Q/ygFVqRr0SJ3A/vPgPatJ24oZu285RpAbBY/eyr2YTDq1mVKsEkPBtKo
ImO817SEBAFPpRi3UJu6iPsRnECBUqhNWEyu6+wP+xZ1Yb0fZ8eCa5dE/ZRDljnrnUnmntl83bIG
oRV89pZdHfGlIsLIo4TU4byaoAbRkRB56uwWnmw8JJfO47SIAhXnMWQRD7EKxhH6k8jvi2bcvGpp
6faAWANRMGfFBQh/V6p5prfOUbvbusArjA+YMbMdcAcQsCenbPiQzV5/UWIcqwAb7x5pbuibjWZH
O3ntrk6WqWAb/GMwErpTZIL1sLQpOfbAcioBMOFCBr7sBj90eSBpfI4xWMPuQebkC6e/NTsNlPMO
7FF74mOY4I71uvKX2n/vQ0/eABXK3pdlbm62dFl2wOHJ8wZAby409OdzCY2leSATEU+LTf0P2Q2q
9IBjVgSeBwCM/chz5Uav3DJvvmkh3a+yPm4f5ykRn0RpoA6LWJ5q8ARIMKHg59JZFTJWMhfT4D0L
trky8YnaCoR8dFBYtFr/SkOkoKx8LkR//tHyIo5knoYhX9dm+oXElKHOqc+2Pe2GEJZXrIDJntw6
5o0es49wHSGkTz0LVzYGt9I5ovdbmLkb3lPvOPlRc9e2xr7ES7bkzDhxgXzAz40YhtsRWkOX14Pf
fhPjyZek5rzBNfrhLBUxa5kQ6BATki2lR5IhV8A987BR7UWpVBexBIYc+0vwAbeCuUnY6Ha0Yenj
qiChMbXv7+EGfW0XJnI0avWJNq6bqrStMatpEh/qbYveN5+PVZZ2QZ4x6jAup3U5Lkt7Q9zmF1BG
YpGFbqp3JOZZFczZsBYS2OteD/H9MHS08uSQlLqrh8MMPO9EKZyfdVxtpud93mfbzKsl7RYEDyEO
5LXrhuR3u0gQaZvHKtFlacmsP0OCiLgfQPDW7tolGNDG+PVk9hDh+A9snWCHWZqrH0kQruN36zfP
IA2Q1iJ+b4oerO4PclTnTppnoyyOPyZ/0JUiAQRwwIFuLaiFugM0ty5tvgT2R5Vvn0g8POsUCmKx
bHPVJ6s7JTYMbqLB5KRHNoLzFccbT19I3eEhZM1RR/ONJOGjV5u5Ck1qq4X6S7FaL7pK1t4pJZbC
9G0FsdAPDNQDf8PVvC0uSeTe9CieExG8TWCYcwv1eEEGAmiM9cdGTReIzF2um+0Dte45Gts65z5f
YahKwDXWTXi06OcGD6aCIOjuaSK/tra7E5ngO6GZRpfX8hxIDzJK6rY+aLrxYrYeliQUVF3c7QOS
hDtggH2xduITklpT1FDEIDmjliUIL7iNLAKW1hZaK0aiV+ZHJai+5rRtcsibMZ4vZpquWNE3fRjg
gi7gBQMdWYbLsOF19U/DhkykDVUrjNuHofb3Ge53bgEEo2hAI0/iNtqxOeHVlGxBLmYJMKFdHaJc
xgQTZqgCfGNak9xmcJk3WdfkyiMeuCH/T1MjnqC3WZevfrcbeVPvuInElSVZXcqsh0yiYzFaKiXN
HufiYshpQ+ZKP+zcrb+Gy7WVFu0poJLtukyc3lnSTDIHiiPLNPtaSX2mLb1bfHYHt94bygjWNqjj
HOmgDzPPDlkKCZqy8w3Y4GsPOrGwMNPsh8UkBTrVPXwA+Sijw8qiKvCaO07Dk4lZyVhf0bHPxxps
CZ8TjEboR7HNaygLu/l3bbex2PpmD+Htk+TyfUyW0xbVUOXGzSVds72ENg+zw3Zx2/Icuv7GBOYe
5gNdCg+/TmGUswvJiqRVSDkKz7ZH0hS0awJewGoh/G6SYt9w9rVYVoPeziTEG5rnYCcqOq3X1g1p
Ca5AFJo0u7lF+zoFrSumxNvyegqqTpMbu8Vv7dx+qA0vU69yp+29NroYTDcWpAmxlDDxqAEmXacP
nYxypbzST9GFm3p5hiUFT5NbmbfJ9sVNostI0moy3tfksWLKBl1AlFUweAj4uF7iqQ1ubJ08+kK9
6WSbS53ALrVQ8dC3cP/OVuxoKA7KNQdU+5z59SE2/YmsIQIQKNZy5mE5Arj+lXbispIQUxAag3zz
6t9evVVBOuHrAkTavHCvFzJWzdjcUhPdjGMvxzxee3/de7GQtExGwmSeDKG583qqf6tR8D88oe05
mFxQkjp4dW4DYbQ5l3f4RIG1dxn6rEIO2WkzDWZPsUwfKlpd1cx1Dx503YkYb5dr9g4LRPLsYYBe
6zBuxpWczP3OjYksKXEjxsge9mefny3qGf7Eb318qPH1PhzYXduE7Qn9S5Hoei9pUxkZYBlrLLEA
4r5oPeimBZUNeRl2H3U7D8GOmunGzaJIO/ewRhMUHf6t8tpr2iUWrRhXZez1rqAD48XYhz0+EE6Q
90y29GS9J3AHgNugJe3hXtYQjSshb2tOJT4tTj2m3tGefWoPvRYn1unKxBl+MQxXoJb6Qk5yyleh
Thvll6jJorxJU5EHSrx6LUQXdgL0RaJdvcHGo9xbPya7OaU7mij0Nyr+zbu+ENgn0y187USPOr9h
5Xjvvrfu1Fw/h6TvgbjISsYOqOW2G1lXIM7lY5CNzbkl92uS7No+eaI6wE7wk9wnggMP+L7XrFqj
pozGeReR6LZrGJYys398Vn/yOHiJvSXF/uCQaGD8HGgkaLolu7IxffXD7XaQSKWKRbQLhx5BZf4D
9NnAPLBSQ/6c6vW9DWDjjIqU9NdM0cuGCbeIfXOUmbnYBKFwa0w/kGN2P0d1NQ5RyRG51Wxhvsjg
kAVDpYw8o/Vac7fCWiM8/rh4SFdrJockqi/NgtdpBRukFXvna3fd/O1IeFywYL5HKNy15kuch/NS
1HPwIWV2Gyv9QfsMKTdhN+W8E9fYsS84ItF7rcFH5ktIj2taCkeuXeby0HM/aQbwhVr/F3647yDB
6pb3mM+lZVFUZnF7icPteasRE/bjORj0cqv5AlFFc0fGP3yesIL9G4PkPw+iaRngVq8oFCMjVSNx
Cdh7DBpe/zTVruIBYCwdXTurd7SND4jT+gY9va8hmiihkbKYo5uv1hOfluLFhmf1WXndK2frmidt
cAfR+Fcc9FshW6Qj6qykeiwzhzsat5bkTS/x4P2kcBt4iY74JFe+2C/ziNC8GeltBC1WFMl8iaNT
IAO5Q9jMjZPrOZBRdnCE3q5NC/1Pd5bt+HObH8k27cMpPi1BX4KZqeJk2882oxgHpjOkVF9eHzNU
1noXCf0Ya++quGsPVIk/hqBxtzzSFWnp45zakw4R5xjK73Cb75stKpSpd5aYM0OTAF4QhtZPpE+g
00oe9Uw+uG9OC3p81pkD3p2jq5Ho14vDyAngh7FsZFf5fS/zUacPrcfLEPuXWpc9DBAsj9oEjFJ8
HOakCu1YRan9aFnS5GnSPKxxWC3KP9dTVMWM3s7KHQI4dgw021Cog9eJmiLaUMU7Obgc5o7dNIpS
k/U1W3+uBGtM7nVYLCwpWu0qu83HeJR5syR/BssqH6LJwYwwPj9TbF2D8u69LXxYFhqUQdek+1Wb
VwqXOfYL9zokeB/67dTKVuHh6ALCrMcwjBsoqId7cNs3Iyy2Oax4Sx5PCeTs4VzCK4vKgVsA55jS
T0hfe7Bhmnusy3vu3poQIUizKuuVAtXhaJbcPu7ipw4hfCE+g/3ajFk5NrzkyGqEB+EYdaLiWX8b
Lmm5rqJc2AiK5AsvQDWFIXyYC+IM7UWSDE87zD2kwGTC7KAuvkci5pVo/Ly+WeLtVLfNY9yqSndb
Tgg0otTc6NTlxj0lHDttuD0t0RuZf2n/0ah5D+LjZRiynUYDhtzJXNOX2Hx4/WcvG9y8uIAXBOsx
ehbjscWXVMmYi+WdNRexqJdwy06DMGVqs3xVNveR7zjfEv1E6wwrZi3nYc751JWd+Y1ytw/D7ejN
HjbGZzLxAyPNHSZ8JNsQ/4JeJ99mVk7OK6f+K5JekTYi7xDNF4ZX0qFd8NRtpJNCJpfa+zWCIEXL
WEA49zjOy23vs6qxY+l6iOrAJdUTQhvtm1KsCnlwsj+ZnPSLwxo3J33FzYNw6WUOzB0ZXhi7qs3m
bc9uheqrrHtBMlgO6WqVckgpIrFbYkSjRq5UJMBYIGGUUbDkvId9cwM4PM/GAQTqfYRtufHQR7bt
sefHdRjRH5AzYgd2fPy9YQttNswmasMbN509D3sdZbuFNfsVf5d1WbFQvqtBbWcY3mTTVYAZTjK8
j4YdAWcb8qkM/QdNjr58HsW7grM8o7qStt6tGHAsKn+y89FRE/6nXU0Zb9OOREdtbn11EzUniHHg
golKFSIflFpd0pAUS/YxRXXeeyxfmx5cpL8z/JlHdyTIHrrhdWj3LAqQl7JbzbvDGNnXGVCHKDuu
HvaBEfmVed3/TpL7FqNtH5P9uIRotPWtU94u5nWVCHuS060H+YANMfq06dlF6YV0kufLspSjHp7S
lRZr8sq4zJHoiTU2jcMtU/1Ln32G4QyUQ1RCsjBf6/HUoeyHa1s17TO165El4j7uoseVezsmu1c/
QMdDbQVxZjVzlxPWoAcfi3Egp+gnZGLVeRePRd1h11DN4cfr22Q3sz1uZKh0u+62eT3G0HvlazBV
S/A09XDz86ds/lrDrmqjRxO/bV5Uhs1VJ1c+nrZsQ3woAXCc3BCxTyJx7mHEcAYlVCPJESQOsgIQ
tQD0Ka53YWZO2s57iFMxoGSnNHbnAA+B1S0vRfQYZ9PziLDbpEXwysgrrj679i4dVwBL4hJiMTc2
vCfzoYbAP7fmKwkAxyAuL0YLLpQrqdsERoVzUvtPvRlPs213duovWqVFC/18TKs4yv6g6fehiVyu
IEd/TUksC2AaV+GbX8rTD84umPGBARtj8oAQVdBVPogs/oVacJgVaQFtDvcR6HG3huj2BceEpdGT
NuK7XjUKeADQA/ETT9rHhz1mp3INk5uAJYcsUxf8N9omRW7qjhSNdwPM6dADCO8wHdhWXx0U4REG
vTFJcypu7VLNflo1C+S22MsKF8cHf1xuwaHvdOw/Syeww6T7SHjYbaZq6GShlTwJYS4OEzNAlKns
EPQam/emuzIunsZu+lzYXPRZfaDekiemr7C9YmL+Ru4zas7bhMxQxWRlbBKUcMmdR4YmFwtyjtAz
u2Nk2htFg8uwxg9NNu86xTGvJDT37DIWrQL5mrz3fnKuN4HGGlIalWAjGL+DBFJg8kWS7YFQVSns
8MhhrdiMyWIOKz6Fe0xouYrkxWjspQSDl33ymz8SxcINdOfjX6ywEHdj/DC45URIkNfZbxv4uDvi
hs7XZEoRb1qadgEy5SOF4z5t0fdGI556gGhiJk2FFMTdCHZRIrsYiYvRfhmWx4mnpy7InpbUndCA
P8bhS+N7hW34KZ1oibjSKqKPGwbnoPOrpDuEeKKbAUKEokb0fKMn+wKgaae6EAKtZxHjo/5gr1E4
nsc2AFpKy5ZFv3gSPCUWAJKPPrRxByLBPIS8OaeC3qC3OISBeYs99KVhXcLyexfwJ9d4BaX1sZ1C
KHspAn0rAIUIKpoLkzLUUNheUo4BqauSxu7gwcm77ndg4j3JcMsFSJ1EFEP66Dxd9T7oruDYaf3H
76qQHRpPlyP7lEKluI3Dgc7+EecWVmoLSoxyeU/cAdEbeYfUjSFhZUrGso0vYN0VfBkzesXuoLH0
E/kajSOWzpCPqDfR9kFYWLK5vXRmuDRJjVQj4BQJAIT46PDMrNDYPQagSy9U7IXkBeeHGn8JY2u+
8TjfMPz0wR9IF3MPtSrE0I+x+8SC7g05YkAJ1jd48/Y8e4Y+F6JY7zeph5MN6l2KyMSQvXgWNXTb
zpYgwGJZjmPXvGm83wDS4IMMx4O/ZCjoAaZe0SVvUC7cSksujQWCttDhD+vr4wL1a+Xo6pf9GDzY
tf+urUTqitfcgshGjhiGY/CMf6QXvYSReYAO8pEzfNM1ne8M2FMEjDyEYXubGfpJjP/Q9BN2DcSR
17t2GnY0veXe+DgmD1EylLy7C9I3hT3E9e+xD3m135bMV0fOsa2FFLN4g3DcM91ue0ggkQt/4y1r
iRjc/VTTHW/VYXXfI6MlonRhBxdFjNgMwJLJOKPw/NbTVrWzrlL8MYqhRsFmkJG8jj5rFux4/D5O
MwSNyAWQ5YbdTKB0kvR7wL1sMDlAF5Vg001qW2aIavY6tm95eGocSpY9gA/YJ/54ognZa+seuLyL
p/oXi/CciYSkGKvGyMOgljxwY3tIknW9hUILqBHAKNQoulyxiI+Ioi5jSnbNfJiR+75s76L5udHj
btpeqdR5Hbd7DPjHxNJDwt9SihRpNSJ4WsKtZnP4h4s1S/ey+USUCeiSoJB1emgxeZPFgHaMl8e2
3p42vzlN0GGF8lQH3RV5wyiDT4T55yS5CmSOuOlrY3d0wT6Gdgmer4KvO26Hg5QoKp4qE6fKbR4P
mQQaG94H6J2bALKy7qZfHlNO0Gj/Yi7JU0QTtdNLbXnhpkeBWV3jxgpxCiVgiuYeyzkXW5ar1UPQ
CWqVfW2DAengl3gIy3HEuJKWUX1Q5PAjnew0Jv/1S4VPEVAeJpYzcIt8CPAL3FfnmTzZvju97AHo
Xrqt/TXEcOy3aSkjGI4GXqk2LEwTgm2n7rh48WEKr526tunTrPS+mwBlutyCQujpbRc/xxqQhgaY
z/YpoR9zaspR+dUGMNw4ROpbDLHAl9r4nE0vQWtv1wnQVqbKtmWAfKHUSPXBC+Y96deqR8csQO4K
MZzIBBJFyhEI7bwbbPYTso8IBWwjOtN7hJfvuqQ5QuH1qIb4EMju0CTkgSV63wbggut+vnFt9zC3
iJiQc+3BXVHvndej1vkR+GKghZtfEQ8cVGeiM0RwB2m6Bpv3mBQQBYobBH835dTx3421CAHhr3Kw
D5DcnpM1qQJCKxPww7rw0+L5vyaTXjegMYe2zp5ihWGSekoAp6qxgzeryFUcf6vJAbHT2fB78ubp
aDL0yHKqh6KR/ATedr+0GM4pGQ1Els7tM9Lf+T8kZgBgehaG7xoHTNo5+4BwjiEfqNgOnqsx/iE5
Ek1ZfIiW+rAhmCJnsJJDRcgOcM0/TYMJ8mmmzyaaga90G8Jcrdotrd33zr21fnIXDWg3+uROM8xp
W40nokO8kCRpPrtMgDBAcF/qg2/SSiCChfceYOzE34GRw74nUH3nSxaqfbAFcQGwAJM8O7KfFdmA
GkN72d0G6zIXrQTr5eb1l2qCd0PBjma0F3c+zlkoJz+42HTd2TE8bpoPu5/guHKSLTSYQ2COPq3F
bgynD5PAKD7reDjPTv/B0JYVvcGz1WCcCsp6yBXsLUuXB8+l8X3tdSdovh5pLNH3xjPSRmKC+RDO
QnQRDpZzoSQM/tmcb2ygAMfCGIRJ2CYwjHWs1n2uYdZ/TL21e3bUNBSm0nl8iRjgxOcGdxqLPAjc
EYuhgUjHDPSHrZBntBIzfXLxkg6IShqQ7Dk4gNYx944z5eaTxgwmjjarzYHUEudApG1ELts4mvYK
qHcTn2IJXfZbE+2Q/jwkDSAFvBOXJe7DG5thWa1OU6TTz5CBeuAn6mHw3pAdz8pgyDCYYqyoQLHU
J5Cc+j0YI3YQk5sqDpfIQzIKpnH4glpgONLtTSNCW2JG2HLVzv09qf3kyMkWn0OcGnEIW9nvgG4g
zX2D+jOQraisHCPAnqGVO5jN2jKbx4cRU+1RcAyLtFPh1Xday9wD4lYRP7DFlpi0WNVEMAQ089dM
rSzM7NAqp7SQiD444/CH4LI51AHFwEuMahWVciqed22QDUfASjitAVrYM7hmKP7bTD2lC+hMvFNr
jrwXwMXrWN9LRNSnFcFpS1uZpUt9meuQouDDeofWDr9t1TIx+Th1zRG5/OBKJu7dR2bqq6gJ7CNh
c3eH9RuU3hQiqJPFoPtqnwMXicDvaL+d9/MCZWbadRMG8bQ/NCxxld4ou1CWpEi2rzHHIUhUFivj
wev6s0RnhVE6ahJWdL6UV6p+6twCR00TwL/QhWQ6GZtauHqVxKDP/XU9G7+vb9tmG73c1bRP0M6h
3ETWb48eAMGqNXW9Z4HHPhkE42DJXNw/824dTlTUfvlj6qxWBM+gpVoAQKxeAOLIyw5bPbQXN3b+
PpqQzZmtFH7xmA6gsRJ66ghAXcS7YUPBiQ8sJ+AozppE4Q0PEA+2cuqDluyWapQirVacL3Kem5+R
BHjzzmxdU4UTOuAO8q6XOG4/4mZO82F0017FAfmBDv2nOJ5cETAHMLOZmpdgQAJZWXdIYgKhBRIH
x3C0Fekm9RBBJ/otUhw34aueFz0MHzvPzG0RWECWgxymy6pHbPQD9x9V20EjF06tcXukEc7YZsfA
Kv917cADQsacQW77vPX+3dB08Qm3u6lvKOFNYn7kkk0Dvqw2Yd2VQb1M9GKc18C4GAKcNxyQoarV
OVQ47eMX9QgCCJ9r6A44WA4YURyaDNJO6tV27c8xFHW4Lf0uirZhsEceI2UdxFHa2deNbExfjSQu
fdqoS/APoXoeFNodPIjpNU3bMP6OgiFGMOzQkJ+s6GwbsvUE+0XW3DcDCehJ0hknkbiJxd1uTbE/
XkZH1A87JBBO4OfDRgXJStNAuABGDfor9e6bJA6/eATZ4KcmPF3+bHBqYkwINV1BOyVQWqINZuHU
C14ZxIHjvEezje5m6jfHbOnHC7q1fM0Gsl2Fjlp68hM7a6Q5Ub2YV68xCWc4RccPEGw9RBQn3uEA
mFlqgyNBIpyCgYM6NGvfG7heAXyg8NTjF0lBnWFSr73e+4PFlgIlhrQE/0u5ScVg30dlu/E+iaaF
HkkkI/fKmN/To0p5wL5TLP31btVsWd+QkdSHJ5loNhT9kHLEd0Y4BujAu8nhjBVmhEBaUNN5L5qC
szsnEYaLCnGZ2ZD3ax+5HagOvDU4cCbV73Fvg/5BpdNi0AgsMGm3I7wa8E4nOGgHcm0/uu2tdWE5
W8i2K9GPLIQMJePpPuAreV8Dnb33EQ7HAdqA8z1EJYOtr0GF1xF8bkXLfdp6xwyhjYAPhwhHUs17
ZkiGFsJXXjN+4yvbpIJFLAUxB//S9+iN4/TlFkqkKLaJT+69hdIAzWS0pF4L7IFtg3j+v2cnzUAt
8Dg8Y5K3jKLgA6b754CkYVg8tODyn5OPdIijgPosWOz5n2ONEDAyhvvVJIO8o4kL2qrVwMGB+oUh
cWthMkhU0rwTqw+qGZnZEyhdIMamL7nmTL9H04ayagFBY6kCmsEwnGtjPJUjAFZzHB6UCh8TOE/X
M9M8SB85qmCLVMXJ+0JE2Do8ICopEPvB0tCe5gbc3PeKJCaE7klldWETxC6wvE+nfoG7iymBIS2Y
SGH4iMThKO3RfLspWOU5W41vcXNGTeynabNO7LSHfNAzsbGLS7dsLvi2k06XMnTMi18o9zb2O3TN
dJM6cCPTT1RMmILF4fhu+3UTApgX/Hoduoyo0XVphTLkCybMLHvBUSYLR6dLgOx/6sFs3iN4mo3d
1t401heFl6o++Fzi8B7gE8Fajpuahl8bfkre0k6ifOZqm5iDZ9pr4wJnCa/2m/UxbR6h6drEIUsQ
+ICsAiQmCge9kTId4LJZeeNdr2I0f7VOpXgdDbjgN76kS7xnbAjTSwb99PQU4zgeU9XNMEZJLp20
5sMXc1rMHSJTCzEOti8WPJI/yq97vsevjXGq0dxIWUYMiM3GvOV31ND6J3rLf+t6h7OMehwrc1hU
PUc48yrLzpvkOGomVMzlglsoomSPc5eukMfB/c5Yl93WYEdvUSghbdU2eKMC/DTSJx0OkWqm+mVa
3LBPOHpVlY2xruZ+hdfW7y0AIFUT+MKzUUdQruFspVvo1dDOUOadkUAHUVu0NqK9k01rPuX/4ei8
lhtHsiD6RYiAN68EQE+K8mq9ICSNBF8wVbBfv4f7Njsb0aOmiMKtzJN5pW99gDviR2jS835bwx+2
gkfx0Sns8smi3uszKwlc9VqPYFv6Y8m8wlagiCYriYui28nVmMdFHgimIM0vgz8/t3qg2dxH/IRu
9AAXIBzgW6CEshLNWuSp/DFJUUwby2/mAKAgsbaULZhhnizy2nVDTjCgrPxHV7Xj+qKqvoG6zcQv
PHWuIjXahQN63awymhbDOtazzB7oUe0eMkPrYy1JPux0+Mf49dZ6kvVI0oK961hPJGwAfGOazukq
d4Y7vDn1CvJHYpepJJBxrSw/rB3tXZ8x2dzUfc8Dbzj3YmEzmglj14zerQKF5z45i2Pqqq9a9mLL
Dh/vNXFU/4PknPKLrKY4d5sv7OQHTXAr1IJpvXlek51I96873oPi7CRW/8m1gh1gQXdMwO9CWbRa
5BQJCtXYrZuVNUO7NDGMt071ct+3k3Zj6ZeuhzoLhaqrVybGBXiJj68i51YsWc4gr+GRjePBs43q
0UGl+160enrruqXuniy9tOPJSUbj4CueqtCau/oCRwDYU/N9BK+du+CJvnDrqNzBGkLDpaBjA98i
o4yKx3dgErVpG/Wbq8aNVtli44zrsOPH/xtFq22LIFiR0ht0VUD1u6PGVrxWmKHkgz3MrrSjzu/P
GZKWW/eE9TquR5qBKLUQnCYaje9gyc6iUCXRwoZ1dqFaxiA2Evvd6XucdmE5FwpbwZ95jd7aDO1i
sro3s0PcZOPSeurNJH1S3Zrf50DWupnWRVXmSQ8qriiA1mFbW3U4Zywka7vgcTU6dioJ+IDE4wQL
5vVtGHxYkGLpwiwxts3Qp5E3exPtDNRGJDbXN2PmEx/M7LauucOD5thhUPcPdl86m8a99w3eMY25
AjcFqXNB3byORjzfidrBM0/j4NwYRL60ivkoxW3ka1mvIVwppUlly/TnMcqPUMMbx1m58ukGn2rB
4GZNLvWfhU80S6THbrSOQ9oAEMlShL0ehMlY1ejTUBo82BvDL70oELp+nJvV3TptD8MwDjNvHTQD
GqAFV/uyCSce0yutXR52bpmFNS8gqMrHOWAbR9vx8Grl/XTHLTroKi+37kzYlK6WE+ZkFpqrkfD6
q9eYao0gIvnyESiFXsngGvu+aMIq634mPINWePNZK+0XW3oSm1i+DWwLCqWeOSEtOnNM6KM8zISi
I940KirTVu1yVl2dKEHTdgAB06tn3wMBmrJjIIlTO05MHIKS6q7kDM1kG/a8jsO2m8xNY5kHisWb
3dA7+y7D9Jgb2MGihvDOcpxJNUR5yt1AjQW/Z2204tU1PntJGyVUOq6V4AOm3WgNS7uqDujqBphA
iauRMpLUZbUD48A1yMezHzgYXyjXOLH92U4kDmPpWAe+VVpY1YxHZVa8myNMg31/VafrSzaXbWRX
6tTU2rNn4qG33kdhIX5jje+pzXI2gZfdALxeBxt1Yp3aJxjqj4zZ/U4pmGFqd+Nj2nSAb1Y93oqg
mLbVYFqR3htRMtdzOAXincPWipucAzovqVYJ4BjDxcFQ0VOVHtLFxKrm35FjTNswz0sb5YR7UX33
haul/B0M1omVbPcMaQaxokx5P4k5PBj58g/s9qNtu3/90D+YvX/Ns+EB/WIrGIY3iqZPV2jaW56y
ydETWIe+WKi/9lGHhjejT56yXre23mo8GOOCXpbL+a+Zan9nOTm641zrBX8MUwr9KGWlc3eSxcHu
TQQP011DDKea7Xzos5vGKdKLZ5cKBEfna+FTgzwoy9kuqtBjRawRnUHmT+hjEl/Bqk4FEf8bUsP4
pEMpv4lArq+9bY9PNP1Y2zEYxaX1A7VrCPOcZzZ1eZjmDQwUrpbjx2IquuVRbyUPpTsZ+RwFrujg
w7xXAzSH5u+FuCr3Q1c1UbIKA2morTmiO11epGPtUkvXN+tYgiQYtrqWc6e9Kd1dtn6uy4gP8ifV
Hcw/r+ceSeP0YeTSBeE3rUeld0tY5lw/G8SduOEiELnOQLnlHYFylzwLaVHELFRsk+Tmbe6DID2x
9OKDys4yzIFK3+seF2Sqlu7AdbiNB93tT2XNxb4ssyiHZ9nm7Hu1rf5aOrMdOWrt7y7BcqPCx45Z
YDdt0XT26dqi8BrqkCcp/AeKQeELuGPuErtFePpGWDXrHyeoDCeov3Ck1uswpJxrrQSOWMdQX/3g
sKCTHnUqvS+y5GPhUzUok85KjCTpvKY9CRtRYJey6vAhK4cr6iRMt1bw3I09wEOaPdrrLHZBalf3
ngP+QPcM9MdNW0cHm7sJnJ6iHYj02YoEv67fapCI4uv8vAbWgK7n9bArdn8wqgzcROmxdxc9GwOJ
umf5Iu+58soIjuI0cfVygmWTTO3emQnBJ+pQ6uNKOsD/lGr8aeWCs8vAvIPIgAPK0l+VZ/cqkENb
tYe+6reWJsozJRcPa40T43QU5bGChc15DQgP6jcXHn1OYzXdT09YJmedaOsNgrC3yiczSI+c0dGQ
mSxFbN+rEVG7kuttoBohbJ2BS0DX/PPq1t6WjfNrzHkZL579IzK+QuvQ6WE2c0A7Q3cwK4v0HCbT
eAdIkuklTbIg5rpDkt7pjQlwJHt3lJmEKfgmALuo3lrHeDb8GnqsDKAVl+XsjeV7Ocl9bXIfXwb9
Z9LL2G+qEZ6uS9/chAMaiKOInDRAmFBs3pyrExl+7aiPHAzZHVGZ7Ko/+wW+Cd14j7xiTyqdllCU
6kyW8CgsplyxtIAJPdabKZNjlSNj+f4n3+hw9KqLuSzhMvsPepG8Gct0GyqWp9oY3UtmfFnVgoA/
lZhJ9Hpt6SrIIq+lXbsoWJRiZwVVo1PPz9mIAC52KEK2IvDNF1BNuTG6oC4Wop2beXS+QW44nvJe
Zy81OuznxD4yV1NIH4AKDH136UpfsqiQSE8pQEIz0zvXnrGbMy2P+tbSuMTzk5Rl+YYyed+MKfFZ
2C8Gl9JCg1LxFrK07WgUNdem9YS41IIlLw9zNv7l5p1FbIAtCRWMoTtxeUra5SFhZg3NyXikfd2K
ncqIOkRhSIz5q08rVvBKRVmcMfwmQes9UN1LJWUyfi1CfZY1Zo0JuR+miqto35mP1Wg9plW/yxJi
f/oUPOd6gZbh+L+E8CBTPFWFOfxBOAxTwe9UMbbk8mPmKplL+n0z24pSfKJD1yczr0az22Jja5tB
mqCXVRePXutsp6A+0iijjr4GT20lxhrrZHZOqjWwYSv7jyQ0EJpvvraNzRbcCRctE3/CZG9x4Vxa
HHXSFciZSZrthyU7cg99aOf0QaYMQhJdvfCmTz9Lnnqui/Ha5f8JxnSETXHo1/GfuVbJZu1Y7eco
Y9gYffqogYr5mrjK0TvbpvE3Uz7A/gTtC77uwDkILuDY26pAXs7KIKbTxQuHhawrme20679THx5+
ZE9TwybEJ2+1d4sf/FhZHoS48KTYG/udluCbVZWXORjTk8zVvzyfU5qUjY8CoQyLhIu826z/iFKM
fCr+PoGbfxyXad4OtDWGuk+ZZJ2fJ+4Sj2R9rIvP9Re112FR8HxSjViITWChp6h/QcpeJcPbUnSz
6weKAzia+FyE9Z9uNjEtmdouQ75k16i72CdWLv1XePJfugpQybZ+WdPs1ljLhy6IWeh6j7GmqUft
vppJH/JdYVYHby5OahUn2ldkSA5Av6V1cBCaMvH3ciitkZmjnQLU4tFJ0WInluF2wDplWxyLSR3s
xjCjqibFShn6U5Y0vP1N/zcpp2eu7DuOxofE0GZyDvMfVd73vnvT2pOW++r5+7gTAAPvqtgqx19e
w1eBCxQHFbPhlAZXy/CBs7QnNzXY1NeIR08JFVYdAK2kVXhMPr1778HAF5LJsuEEnQ7GCAGqdcWe
pTEu3k+zX9Ne3yRO7YedlphRvapflg+nkTF3n0qbYpoY3wiCwY2ZD1oyvDHnXLzO/Wb9BffhqWzi
XgNTQSTTzmKi0cTush1bJvFdW5Kt+ERkVbC6Rz8Tcd6xdHJiey/jVnEpdevopCYA0fRjzNZHKrg0
JzLBF+BngbwpwhSx9Q63mmHPrZyDEwFrbFTkIQOBzYOqlAs6YmuWL0VmP46J8Wgmrdy0NhuJK4Ov
r7c4sB6FtckYzO4UdC2c/JAVvsI75vSxa659qXrLbG+PGwfjllYHWlheA605ab299xQoQG8enCSJ
ytpn9M2cXd+WUG21z6uhicxKEXJY3X/YCh/BItmpU/BIZoclR2AnjcayXW3dIoS4EQDLs+8WGdvE
kzTqe+YNfdrnjYk5HWinlFEgbCxAhQEYQvXOeXade5xkQT8sfprGcDds7TmIvu43rEXTD6QIduUw
sb2RiOzFr7Rf2x3I6gzyBUmn28z0mySae5KgqGNnkRCEo7MkYMd05hGIHUuPe/c7ydpHU7VRoOaf
iuXymq945MyrNOunEWE3UOOuNdePPEhjpLF4Fis2uVyexaBFVsWpxrLrT8dMstCb8uNkD1FQ2/qO
C/Uj9RrEqrxd1xQgFEmImRprpblZAT0nvPCcvp/O9ega4Wi18mO1/AasJYJfI3HGq/el8ecPVkar
cJydZ+UMO6lTtJt3dxBgkMulUd2V9RUeRjZfu64mojD/kSwh2YgHHabF+iqK5X3xzWenBRxwpHOy
6TLfTY14WvgWhZQV7hv21ygUP9IbzgNZUlyx+iJTqAk/Ixik7E9feN+Ocj4W03VDx+bLQvQwJuK7
p5wi2zQIw4jGer1XeX3oa4Rw1fdbs3X/FqPmkZbHGvursPW9WL1N14+vfiX2xWSfENQvmL58Setr
HoioVu6OvRMlaK177DLKOQxDg3pL/dDRxM0YbBEnKfRGkE8PwZKclCEOReKcrXueEyQGrMjtPx0Q
LzDMo0iR+Kv5ijwnoXvktuAbqynwGJE1T0L07Kseb4mh2Jpd35NLCVXoExnlwSp29TCD+jWMLf6r
AzbQmldvHfeVD3/UVGDn8Oe51h1cKz/3+nhIciKanY+p7j1aqojyQIuHOb0xOBMCzvzHrB12mtmG
qQ/1yEIclhDOdEdrwnnT5nt6LCdV4DDzNfV8nYN5u8zJFgG34iyDQVhpSo44+B/KlKClHtRIH8WP
J/lS3ZESiMBAgtYz6SWyYqGgcUrL8b+21D+pUDpbdv2m6eOTs85LPPqeFhlpc1i96dlyhq28t7Xa
9YdWdhFqfkz8iRldZZiCBjdqw7L2NXs7+vYexRrjxbXBcog56H5yszoykGub78vavY7J9LUG0wta
Ljfi+tSa9RFz59grQpaL/6dzi9uYq21vZJ9ASo1X5XpeKGrvqnt67Foux2b6qZn23zyqZ5fA0MYa
3XfUSie09PxvzTkie9/A7zaXKkrhCqmVG+NGWqdewnX3jne0lNPFtWUfutnctl65XVYHb7IMSart
M51sgT3+S53kkKv8mHHI1B2CoeMhXaNa+At8VD9/6a11NOck5PuxzbX1jwB0xE3/bDBR9KUZTbn1
kJrcHyZ3ZPP9eCz05Q9H0dl4fnGhqQPTBzYw/Z7uHFndwLkqdUjq6Wkxnynbf7d1nbHaj1wCkXfc
3ITrd+TqhHJKPttOx6yaTmmeb02aOTlH5QtN1Y/odFiHxXBk2XSc1eg504wolaTgwbggXghAARqX
QHEl0yCjMakPyF/fRVLGfU+7WNAUz7aZEIKQ09ZL1lswGm9Txqorsbb7dNb+MwpBxWEqngI9Oft6
ZUaqS1+dkhsgyyO3Kmsjd3UZ5Eb34i/r1+I6t6BEJEGgAOvi6WshkDbztMK3GQZihLCPnjEeoAq5
p4idKdTGAiwazapG50OaEG6LUi4Y6buI0fCJNrsoAx0Y84nD3Llkq/nVpsZ32sCUBoq1oer+Dd7l
LkytYkU1w4y9KzGlpG/E/hxgwfK8181D5VJ7xMN59rzKjysWwati/Mna+olc6rUgGkd8oDvMZhIV
jRfJWb41Zn2gbbLnAc104LGOAjo17+eh++4b+54HsvakrXSoLBKrprzqgzj7xKst9TRK9kWlq3nI
3OUUFM6jVuefEzxNF+CRFv6Dk37MNYuVkvZUE8Ow7n9R196mU3uStb1nzzchOO2ZuvWj1s57qsIu
RKGzjUsCuB3tJ9PTo8zuGXp97cA43IXEuRURO4gco9bLrQQMVuubwgw16uTkp60VT3X1l5f+i0uv
aSQIbUTeWCxb0ycKyrVAhE2DIua0v1TclhtYGrwewfzmYrqg3vbhXKAemsnyTNiZ1Dd5gVyU5Jxs
vIQuKX/91r+uAX7J6sGvc8ZUpfE4JcHJW9vfwSv+WaI86obgGcR3tXwSg927PtBJ2423bqCEmL8Q
IPqUm/+KQWJdjNQZVmMdez6JY8LxuIX33BhoMNcBSLFCW581Q96k0USwsIAEQ/KnT2Bic8fiHUhQ
0tDsr3nlwY/r7L1N9V1l+vvc5tvkc5vKpx2KZEjIE9qzMuhyVQhmXGTr4tu0YM1aM5KWT7jOnTAm
Eoewoi6idLJVZIkpu8rVo7RkRp8FMHAxLbmwGfbIl9ZI5ocxI8wTuIo5THjNpUtzhbZvLqduUdbO
d6XcdqxEfJQtyUoCzD9j6rZgliINjQ6BsNJ18eWRraSwl3VgVW8WkQ7fc9HNvgLrQn1KGiyfLAUY
qNOYbuG/SmuODHp7DufYm77ndqJOxN2NYv3tCyP0UDPSeodbfOjxfajFGghMQEwQVeT8NryWUYOa
jMI8Lg0NqB2mN0oemvklU9SnNOkQytncg4IdWrIVZckAJCpAqaSXO6dqt4GhrrRfbggCbzLyhs7Y
xI638IXVb4JC8oTnPanbyz0LTy1pNDBqW/5w0/9//RwvKkN3tekxL0VUklkS5Rx6xiQjragOMEGb
woJbStVXqye7aWx/K4eEJjmb2nQ3WpW/iInroMqKs1PIj0C4Fx4OwnzWJqE23WuIxpD8sNJjqvJT
Ck3tc+HSfsZJ59Cl0CI1LnxY57w2961NQJarAZz93mcxZu5b73Vq/wRGdxFFF6N9MOa7TRGh4pQ/
YmqGENu52PazjEsz2BajCazW8/syIlont1xsw6qvQXTz84wHQ/jpUaQ3fqqtmPEvlsn+0wrjACIV
KjVcbFDGJOUH05K3LsVSQ+7xZBlNZHmdeVdW6EeIP4GbvBWaC8L42kwvzfQTFIDwHjqhrG4lwhC2
EI1v80fpjuEgfmXuvaSdyzo778GY1atbqG2yTr+pGrcWBLkz5vE4EDjGK/+kEQAzllgJMsN4jyLk
T24jdoNR7y1VURoDmSqMkqGOL3E7/MvTi9Dz3cCbRc7Dj9uoC8HQqEqZFTCyYfgbJ1yFvvPgue57
KVefC0XgHfFJDkM57Eb/lb931JTL00gw997nsAxfg7fEii9yN+Qnv2+vXlOfmpQbWp0/izW9BMN8
VJN1Yl3CuVmXC0HZwMoYFZG6UTFVuZxsTz/XacOvc7KOTHwPeprHs+9HOqvsCRw/k3cl1lYc24D3
pTY+ZPZCzYNzgdcxIEu9y2wjdWvrKVn97yp1Nyn97gE5TY0Uq5z1F5kZp8T409fqYK7uaWCubhEB
y4WOj44ei41sOQK98ZOH4DdwNIbQYsuA9FAth8G94WU+Z2Z9STp5Kegza8VyI2aBw3wMEE58VrUu
d4MxMXc5HsESoMJNrYVbq+16T96s3no1Pe5Jd6HUn7xvofKftkrIvjmuQA0Qh9oxzuVQf1d++8LB
FM3VsG0o/l7+vwvRYImHH8tc/7obpUNSnYwie15ytgKTeOAIrj7cpno3S98IAaIuVQJBqrTnIKc6
NecXs6zbduANRhn59u6rACvJDRMJaGN6ojiBgJJ7xUvl7tHsDKySsmxODZ2uTltGvhwQ6/CRaK6X
BLD59dz4+pyrefmr3MrG5SKR0OlvguImz+j/UiiIjbZKuhWyT5NBJ6+G5wl93vS8vUqhSCdvfUkc
3luZSSOwm7x3dznPkS9UkGLzEeDu5D6HzQLQMHetQ0FeTeAuR4+Hk3kapPZodfONzvS4sI1HL/gc
7ZVsexPqynlzc/8eL4eFKbk1WA6nK1FAluDwf0YBt341qUgWhAEmmb1xmTnU5EXq/ikZyi+KiEKv
fZx0i2ejOhooKJIFWnq/RFrSxy3AfU1cv8Z1dZNp67bZyQLUHvzjUBhcX7rkOncQWqPce5Z4LQvr
uBCGWHJeKsGw1eBRk5W0G20QFn5w77x2yfTQe1oLoKD8zZjoWwzSztD+IyETIouQFMt/Z9u+zcV0
1rv3kTLftEz5JeY3XVZHIpJ7bpRXTV/361hfR+JhwWKRQmYRKoAFlw5wGQweLg1BRctWyvBbIASP
Etm5rH5Glnsgi3eHAQ9hsOQPY96xtpkvuvYeALHfLWPc9aYCqNcedXM9dJl4c9VMkQkROvhdTcQz
bJPZeY9eP+/Jc4GAHQjoOJyUKecJzQP9+rdWNbUt67ZXc9wKdnuuDLPVqZnfeFEceUn8JRSNmK22
8fXX3A/gRWEEF+4QRNGCLnj1eXFxcY6KYFGxW5hv5TzuMmHsC0sd3KHcapIN4zNvCfxsn+nDIPFE
w3SWO1E5+o828sds48L3X0W7RnkS8I32L8wvB0cmmzQZY7vOv5jFNrbUQgva1gaobRHNOibBUmiR
mMvYaY1tBjKtg+4aC9e8dmbBnR68Kk3/hQzZVTUDssuCiQ37xE5mFWyzFOm8m25QbWflIOo4QDaS
Rgxh2TEHX9TnHuFzgt/Nqp0bO3hXwLVD1hAMcf+bG8L1wxohTx8KjepMYqHoyGxTWp1jWeIz9nqc
BTdtsj+sHPjXHwh5Ej3xtK1n9uFCBUSTBlu8jogEGCrxL7cC3t9iZ0jrbxySU4/kqWmvPg0jkdlO
N7tejjZ4RIPUJsBDNxCj18kbz8ptH/vCjjNVnosG7KKx/rtbIfls3ibbeJ8Nsadbc2c21m6VA2Y9
e1IoinJneaimgKygiAvQ6tVJjxTUH2XylczllRccNh+FFK1gaHQeA8MAwRYxf+13y86fEC3/UfrX
b1IPIY30C4K/HVdc/7u53nqppIb4dSGQNzv0GzgrBMZUkE+wYyovT2ZH5xemsUxGm4GjT6HraN8B
Ly1B6dLVxhQeWA/w6eOE1tgxeWG9zaxj2GACYx7ztUv+tYLI9vBw55t6Aj2LySPsvlD9BGulmyFw
cRwgFJj1Tjj9LmAiHdDaosS/mLgCUl2s5VKWX5380zsRWv6fRf2RzblkJc0XW+R9ECMjWo3iSKju
M5uCA827+F/F9FBL66PRXEY6iAYWdxAqWs5N4Yeee6o1c+vI20Aww9b/o/3oKis7HhfvryHzwOZn
emWw0miuEL06T/a3XZCzL+e4oJNhSZKNlf0N7QIirfBC/7jDEdjtf/KCMGvinV36tjWpolp2CGDZ
pWIY9+G+ufZnwmLypeGKfNaZbsE9Gi+9thx5qpTHhOuV7/W7sjgkehYBNHCA82A55mmRH6qvI60n
lUcv1gu2Houv8/k6Vta32/NaXofmyhj8LwW4XjgKOBFIvPo2E6zbDV+V099s7Z647ELH92jQSL5d
AavmZB1jkduEwziEgQPtV/FR61kdpkNBanF4nFX5WtNFOvR3tbqkGQLcxcgpkJLZe8d/mkWXD0vd
nlM+0MkEwSbWDtCCpMFh1ns+0eanNPlu83+8mEL7buA5Pp6/DePE2TKs/FzrsOycOrt/qMv7nBuf
Gcr7fV3hr9PpILPevRaD0HuWMk2p9kvoBOtN89Y53b/c8D+d4Q3ZWo/NJdklhb6tnewd0e0z8x9m
Uf6pZXkV9U7yXidhQXnKPwrJtiYXoTZ/phvsnz6Jc2DIKGmML5UH/8mk5RQ7sRoj7KvkV9OtvaBx
y6Fpeacr6olcanjCgIXkEUl23mw1rRHlOU2YxoS2XEmc5U/+vCSf/f0rWdbqNc8tH4oQnxBibEEe
NvPYr/zmUbVaHeFqLBH7KDIQHVMnbyn9k9P69sFsFY0ctE/FqrROUE2JyaOQ8fjSd7gXBAijzlZ0
aHjc7aHF6ZWwKPooPUWSvurS06I7HXi/6sLZsMiSaPYCtut/wcN/rUuJhRO0n57JL6827oq22TzV
XVNuE2/5mhyDmF+AEajNZJnF7NmbfElfh87lf2kDS7zN7rLO7rDrbBRQWVATOFnzKRu04eBo0D8o
DDR138ucVEcpK6rdbTKwvakRrMJU4E+4DJSjk28BB/hjaows+MeHcfGf/DH3UFFri0msixOTsGE2
GPmmWIS587P17CIcctCSzh2acTdK9wvwXjJwskDHS1mtaYPOSS9FGhTfLESlvcDgb2BTTUrAucZv
2pipcTPL4HF00K4dd1/SpxhSWJsRksRV94dnXwz7Vuc/gabKqs6t6/fRrMSBOqcvH53EQw4pZHLT
NJzT5Z73Gaxz0A9330p7qZgn186LsL8lApH6hmHEQxrDrDJRdchU2eLKHw3EzmeaJla+GVqHfIpa
v8uZB6Zfszlea662k0F5SubXmH1zTyBQv9mmf+DX8x+1VC7JS+0g3OpxogZq9JZHZDIR9x4lV5ZD
7B/IA3G1bLeOWZ29Bl0MV/NlAm50yvk9l+gNBeRhONsVlJw/HOp8DTBiW+bBwP3ux9W91XWD7JX0
DY3qXhpSKROtHEc5JWEsMzz5OkOrzOR/FAuT7uMKHa529WKo8pdtFpeikkQT1dNg6s+63/xnr8v9
LYQsRmUy4bGx/XEtDXBeZAdiBVHb25+JT/rCdsi/BwUmVd7ZMML1r5G7BpggIQXZMBg0AkXZBiUU
vUtOkRCHG6wHM1vgBygmP8x599C62QWm/b/VNswjt9JvPtcfioF1loITvTbMG5jc513bau5TCat4
kZ/6MOsoZmC5ah4unsEuMqyOqfeTDcWiYzhlUxZmxfRpqPVdkkOb1/WrvCe/u2TYdqZNT1CSXJum
vJg5xxyXmHwz1jklQcNaAlWmW6oSFQwCFYatMRdbs6B+wuBUDm0erU2hmi+VmM8rD7fgwea3SAmV
MnkYMwqQD4OFFjxB7GMFwr4JmwaO2dV/a4D1eJGEXXhXvgWt9DZgZFCCBUUy3HdjZaJcl5RrGwsB
NLj631xA2XST11HPRsbL62jSquEr2BK4l/X8iwAw7XtpksMqxkc29+4xurkdlQcNOJFKtSmSd4nT
rjS0ebAQGmaO+F5fle3HLf9AtA9yZZqZPm0Nn6JaLplXk3g3KCdJRp3J+27pT6ZxdihdilYxThwK
JvFeLs5ewYFrldoWc2ebjTpv58o5FU6qdsnSvjRz9eUH5Frr1thV1A5vipn5ckyvVscFjmbizUQn
SpgaNVe+cty6SfK6Lu6DEu6PGAJeUk1UVeI29u1np0AfGw0Xkh7pKC+44pjmcwtRRoGOsKNJOrQL
Z4kGv9+cujq5Qt+f+9k8Fb2xt+zBQ1n+x4IGfVst7jOVc6+jD3cB+fMkluGnHLKHZWAxROFdigKF
p4Z2v+e27My49TlSiGlWu7wdHpRhf8o6fV+n8c3ozHdkfcZQ3TphlG51pSExB/+ZwLaHbJJztJio
vHlhDPvVB4Wv1p2V6b84WpvCudc5Etgm6kx009ksTdoR56dzcJYpxQAFcw2HZWIPB9myqQJc8B+X
MIuQEbk/1+q+2hLvSS84JzHFrvNUPxXFfTpcoU91k36+oufLUTj9gyj9evs/js5ruXVcC6JfhCom
MLxKpJIly5azX1hOhzkHkPz6WZznO3XHY0vARu/u1R4LyMQoNT9zuHEEBgPNTe8zXmIbp6AV0egT
nNjS8tZb4B2wTrohPvlhRCTuFwgesu+KjeP05Iec0dlFbVNs58psgjZWRz6n1pYF/VNjuPge0FIl
caEgG/kAVuHMV7on2kP2OpqjBw6iU5ca326XnaeMJAAIIuBHuTcGYVOGu7jG96wZeHeM6S4xzKvu
1v8WDW1+dphToXNiWofXcqQ18dLxv48da4/OPIa1PR/ESK+1I2F7mQ3U03WZtqSwrJoUWV2U/d0M
w9JPZHdVdn8yYUEtfOPx4uxBYCQsIMe7wrSLAG4ZYZ20BXfPVlwK95ZWxi94dvqMB4/bOxWMoeEq
PbEqOPQ2d3Q1cs7OWc/hVAL/QXdNgkE6tzjmnAEccUg9PpMdG58Qww+WKWbDaQzizvvohHxzYNiE
SXghvHRwEu3RK5KTFCwZKpGzzaU/ZsPT7kZ56Z0CVLoZZx6qtZ37eV9BZDBQdBrEIPJFmKSSzwb7
xcKDW0TRtzZCGZoMTizUbXyYxpEpnEXsNCRPvQtVJHfK97JAFCWbFgz8pxerR3ceRrSaHBmW12Fq
z0Ta5zHdQWE2t3HU9YfOg+RJRKc9R9rIC7zGmDM6+MSkCp0HvOHOoQ3rMx3zj4Zh6Tu9tF+81NWI
RwNNW3obGqFBnKVKwFSOZaP5fWGlmL952zvaUkM2Cf95A4weZvMtbttsl+pIwAQ8sTU2KxABEbSW
nDSqFZxk/a2tFY/n6DVFxalT+7Oe0PstmO/0p+4szApbMy8uZZ694qPiT7Oy/WOAF+I06LyOTGwC
MWc+NvBl7g+9I54X13gYHeuV8pyNZO3vLtr7DLcqqxIAwoZz0WY45325U20WLOPgzwU1DXa6utfX
PmETsGNT1S8deLy6JQYpY+2zr9WRwpyj2TjvjZo/KOHSQKgMLOWF9VJkgEit1NAPCd0EuFGilRU7
sxLRzTFwlQG1xKvPI3WeduQ0m7atPtg13I9ow5uINR+8P+0pixkQa1u+LFX31DEVWGV3FA5Mj245
rG/PtEqeRSzuiWq/xLF9CT3B876/s2LzbLRXZ0aA4pWzcgW2el3d6QIAxCj3ZEqXTY1ou+2gGgHo
21ntdLFLQnNJMX1F1ZOXti/wuA8sck9DvtzKquOlA10joxjIFgi+qHFFj2zJmDXEzgufqXarcKIa
JM+Qu8KHRc7vblcqQoPyn2zA0Ea8wTQ0V9YSIJRTmxe+teWjHd3hcWxWk/bLmEfXOQvvYtaEAyAW
+kg3XEq+MxgvMPB/sznehVpx3yMj9MNX1s8XC0ZUmrlvKELXPvdwrbJy6bvDMHyxAN4ktcYcx2vR
Ws5hXo0rIfK7Qsj1hSGu6HTYZdM3bB/bvPycHXhXs/4iWbsnmjpXTX9qHYI9sL825YCZA2s14bBz
1WnfoYZNxuUStsz+eahsIMpwGkESRIqB1Ov+IUK3ozxisNyEntwZTudXC/azKXfuBIdpTYoZD9d9
NOZ3s0rOhVfuY0D0bUXQVWstAC5h8RrWw5sp7FOOvSYexRsoPRib8qoYWJBzXb6rLuNBMWBZKjtI
j20b+6GlcfcPs9z3kuds2e9jE0GgTd9CXA6UA59ir/cRTNBh660I6/2iXBiEn9QB3ciXHciWfoar
5Qib/DFFA3DA/XpierZw+Fnll4aYpteYiDHodPoCP8M2CTngYi6iQz7ySZkj/nnlW5jJxRKhiZTv
TvXgceNGUeRbFoiE/qcimsoIXGNkX5K3sbe+EGgQhqf+m6nhiRipDwV5T0rv1jluUDnOQ5M7v4Qv
IHrMp3oUf4ytwRCiqunuTQERHId+V9gef/DSl+G0LTiGCfEugb1YRxv5kKclcxNWpyj7Z2REtOcE
bykyxpKpk2M37M9K9dLwjuIu3+n2uNfd9BRaRLYc8WBhHM4FO+FsxLOpPY2luSrCnBCAJnRaI3Yp
egS8MwmqP1Tn3mLYrGb30rPRHyvtEVInoVYrY228nB1Oenbnmd+kfOL5IfZjDkqkMmEGLgxiS6c+
+8beW2JhUhTLO4kQlFrjIFpxJgD9qDBCRATIWMbOsQ/S84CR+G52+u2ctm/RhHlMK3h8jP9M5oGt
PWEfaJriENfhRcdMRkTsrvKqu9YD0RoWPW9xXTrsLYbU7zMAxhmlkhvHcA4y1A+uSeLY88DTNFq/
1dt8KyYyaKxCgHG1fJpLwqW1IcAWlXcTZErfmPv3qGrf4nzgyJmYcOgd3Yuca3FlxsdGemyYzOmw
Q+OEqOdyLTsmTncdnRFOcxagrb8W9NdsbEdulQflochmI8hjw7jj1fosdYtMPv4zbh4CTdk2Jt2/
9RbM89X4aZXVg3JmvNztZnCNe2yq3cYoQe3FTftYJ97nXHjTdkzD58SGolPzFPDiS71iyQm7Hzi+
XxCl/dCRG92ZT91o3RgbeLwLjlWx8Qp1X4ECJEXn6BBnMV8qoe4sPGO81f2KfZmio7GyvyVkkbqA
AYL/ZWG6q7D1ZSAy3CeteIEBwbfMJbTf3pUtj33WlxoOrzh7I3wDGAlBGxAbKKOK11KhVYdx6e5c
u3/ycMMBCzLQsuf2AWknhRIU82ID0zUxT6HF2h63rVdUNwTPatNjAZ3j9K6MZ3yY/IlQDMgG1vIt
FPBvK/Bgve5AyopfGFa3em8GFOd+6My6OC852UyP5M7YiPmI9XCfYHTfFHZMUkaC0Il77zEiYWJn
4q1OixvEZMWgaTxSwwPqwf6Z9eQ4tuzbHJCwLLoVoxjuj1jZ+d5122Coh5XRyN5lok40E8m2cP7g
mnN6ccpY3KZ1lp2GkmnB+GQ3GXRtijr4C1Lf54LZhrl2nhqYeZQE0iay8rSdSyhT5OtWXBdQRRsP
f4ofxlPla8bwJh3zugy4c0LHevBqj4e4LZjO0vAkWTAP2HX9Xnd3nmo4fxdehfaTZsRPBZXVrI07
qCI24MJZq5nQJuvbnriZ8ST7oED4YC8ak7DVJsyK1Y1+ZhzZ+k+LSm+6KiCUynaU2NJE9LxtyGdn
1n1NB/VehO4tn8soYBR9iHN3rw1Yr1gb/EYN8TNY+s+tyFzoC21G/04MlYbyZjUmj6GU95jw92mc
MD3gA0Nd6/ZWxkwz9LzbkhruS08f5VDML5Xh/VFJwVsA0anDa1TFbHAjyU9WwfbCqC4jwsRg6Sr5
aCPbbqsM7cSxBmwX8TM5sZ84z3ctBLG+tp6MwnmhARPLkhnDfWoPAGqvzrqw5YnJ6Zx/eEJ/nh3z
e9Dc+1lMjJbh3UKqDFWElLsipGHXVCqEqNq9hBycGg066KgekkE+s+ZjeRCTFijsP3u6J3gBPrgl
t1E7MSJzmL7bk3xsKvMSJumR3KVf2rgM2RNZo8K2z8+g6W9joh9yDuqoX5caXcvDjV+OwbAcdhx4
UgS5a+00ZYM1gAk0zwvnEk6U0l8K/bleiBs4Ybcnk898H/qx5DkBWFhT7QdOkImP1oduhVu3cw/s
Pa29YSAYjVF0jhedCzFC0mYZ81ZyFSZ6DJRvPuVhgXpv3Byr4gOk8ehpmV0md7nE1Yphta+d1Z+H
BqeVR5VAxUY8H6a/lu9yuaT4qnSN21N760yuArSHd7nQcGH04p63pB9qAut83m8notezdiuUsUXg
qFYf01ao0Vdcaik+4TAeL25ini3lHXBC+LoF8chwHkJL8M22OZoztufI7uOIZoO9MEH9TtAFeFjo
hxDPWVwNO9e8xRj+oxFCiGEwy4aO+Uoc94pMlp5Jk1V3Xuf9ysk8kKY/kQEkexhmRCZw4Nk/ZjPv
pxAeOR1iR9WkjATZAzyUP4wfXPMifB8tnJJEUpZtn7RvQ9jdlvC9SdhvpNNblKub3qblzjEAZdB1
95B2U2BE+Owyk7mZLbjStDu7nQr0tAyETOVuLTiiRoFTnSyBH87l4s8LySnNe2yXMiAoE0yWw99O
JUExj0+mTZCvLlv2SVaMdb8r/pn2cOsiPdw34cQkgRmWKFaBZRpbPjJXg+t4sZlZ7Vs0Nz9awm2A
Tscr3YvtDc7rnTTLc+R235GBo8xzq20XOQXPEP77WX17Y//RDHoOL9IIeLgfNF2nnAeHY10Un0TA
GBYb5kk+oY+o3zd+E1tYKadhnT5M9mZuf3B072514arS2Fk2bhVPBoZXfgrssVo/HFXXnL0++UI1
OyZViyLCsouGrNg3hdrPXX0P1/pI4Ruigbxhv9S3GgFgNvBC26E9/DVYMSjzqZhg6/1g6gcL/2TJ
qlO0LH0rb9LhiXRfw3QsDXIr+sKXNqLLJFJwfcajLau3fI5XPAhe+plylIyFP6Ix/hSQwqnT7prG
PWj1zoqI1xo/eohfkP8ieUAUohK5ldCsoL7OSuBfgFg5WE+TwiveF/dRCDctbZ/Z9OGtA9RLslYP
88dxmh8XUz7htN0LJzs6EUo/XuqBz4qXz+dZMZjJxPwjzothWF2HkAcpJ/0u5aOqtTgD1wkvlYO3
NWZuXf7iJCikqJhW40ArFy4D+lncdhQwz1N+IHoQkMRtko0uKfOl+aKBqdhSELHygDsuuLrkN8eS
2mC6BeWy8VicshUAvVZwnCdl9yc5l1lDGB+GPvxrFPDbInzm/XboF3ldYvMiSCsBzhfc8IxagqzO
Vi/H93Z9mOK4ebNLHEDErD6SEZlFz59qj7+kXbHDccYNJjJmlT+TV0uXRnKfRCSfJrENC+JIpnDe
qplOFGB3313VBypRfh6G3L1jQm2FqMi9Y98BIxioCVjYSNo3brBnxd+Fgc0wFVD32QL23MW6o20j
R2fmqwPHTAOZsAaZl571NK4/2XsAglu2YBmXrVanZxURFKrT+ZzPebBYVB0P3MBtxh9ZGReQDkcL
QIwRU8WTZCAfwya76wVOwdliNDSpTkEXc78aUkKDNd5hMapxjwzg6OPV6V2WwyYGquwq+VSM3k2v
OYajGEswZQTigWYSjzmhPQOfOkvyf5VqT4NJpEBrcN78omVvhYbCnemfPNTxZQliPOCXb5PR/5Rt
1RIqBjUhI/HuTvZTUStGn04G85jvSPxinSsxsKf23mPo3JA75yE1Or8kgF+qJXwt9O5nDtHEUFhO
xvDTmgjBVhbvFzb0IRlJY8RmkSQ2lRqG+leWH2IhmOC6TyUvEIoR98Ui70z1VDjcUzru8THhSex4
+pl/4Bb2zPDYVh5sTX0OuftK7hNHEfCRvUwmPoeJ9p5m+nWcnIvbjf9i+m84pd3qJEP5XLv1z6QR
SK/X9ZfJbzcKQS3E8V2hCFra3sHlsTGk5BZbdjNVb+7i0njNtfqPlO0pM+8lMf/SuwMY9F6iKxi9
8xsm4r7kl9xO08lOrbep5tRusyNV6GfpIBGBOO0i7cGJ0CFEcUkUC1fG2MXtfEDJfAARuJLW15YX
m8U6hY57q0e+F3dzfG34r9NxPKbMUJ4iiREeQB+tRx45SGdrYsVMq4Yf/T4HQTmzeqwwpRa4Ypf8
QFyHSNm064jbq3g8Ul3sRx2vNHzNo86RtTSBoeXP3mqS4ZDTebktJONyROWyY2fJKnhrtv12iKxH
DQm/zNMAv5aKvsY1uFW9GIwnLdZ1lOZbQ4NKD0SRD8yrNqWnZTUSimKf2fjwzSk6D8mXTNkM87Vq
qClAex1qcXCmghvP3VeyvFiLdXGtX8IY/OXTTU64dTZ5wTjlpnVeU3YHtsQ2F/26i7cFWfU85/YX
q3g3ylcvPRhJOlcOY+fs+paUudsjyRnfbKH9dOr3GSqHFn2XK9TcU35csObun0fUp5kbsBLOIUsk
Qk3G0yTcZyaf95K5SjO+bG4Zinf40WIShywyUJVe4VdcyrLezfEXtbE76Ti7CSrtavPG6A51oAg6
dL/CYpPpeCuPdDOhhbujsTUGor1NcRIsKPK2PTas+auV4htJ9CVxHKnbapHYBvec4lrX8ff1HmoJ
xC7Fsp0dHo4V3gbMRnX5XZr4GyLSmAhGUbjDjUcYNdq3YjgZ2ocsMQgs5qaCm5SYeCO7D2GegZvy
54cBMD7PBGFGDkMC5Iyfx2oGE0tCFD4eKG1OZ674Tu/2DcBNcKr3Q/VK5fI2d8Paj+Nz11o4a83f
Zuba41qpCwR5wYObRe78ZAznXD2V6qCRa/PUYRmO6dT4kqpVWudRc7h2nHyfjllQRT8u+kQGdkQu
N0otdprg3bDS0u0TDJJ71yp3NmYFL44+XS06z6X5zwJBPnugm4Vebgdj8KMhglOqP8uiQkVuPRoX
HBxPw/hrcW5G+JG0MQ8oweNc7+dd0SDcTwbJ3JZqBB6hEenA+gSv5Gy67oMsZh5QGYHS6rdt52s3
XQSkHTmGd4Ytgimh0B7mWMIOd5rbfcfda6kn3gup+e1OMautw4Q2VyuLKUwPFEg73tiwZphnVUMc
E5G74IvNMndZdaCO6op6OCJHsv6gUxGfpLHUZxCWvaU2WQScUei+S9yoWmhBjpzD0n/1HsKn9I5K
PSY9MDdcTRnhdAYm9PWl2el8i9yuOHdERK37KAbn1/DG13vnkcA1nQjXvjmN2rPBd1FPfEvsOHBQ
6b/SCMyx/tZWRxHTv6MeFeNF9DB1L2V231sGjQnr3uIHA9OmZh3k6kG0Lg1cK9B7DG7yNWU7QyJS
TvnBUKzpC4DAqeYng7WZnPXRSZdE1e+6yAoWSLEGLvICf7wG5ixigQGciK/LjzVCEctIKq846Xje
m4N2s0o6Dpyz5ux4Ja2wej3+Xtq3mgdRtCDVMUNOMb/dFBIWwTWB1ao5ulwQJh5+Ze5W/VMvPjHX
5c25nr9KbNQ1Ea8l+ud+hjVJz+S+5HWKFOziWtS5BCEGwA7aStgUduBMn4kGYfvKdsWedmynUc4I
0u1Vu4fjGDUXZyWGwwNLwZVBNbR5JMp6V7hURj/brT/iP7Y7WLkJR353ltGfRe7PpI6sW/xRYIHx
7l1jCfpoOtFCuxEWGfmsPFXcFH3h0VrQojlOQUszT2t6nBOkeMgkRiYRH5axCJpBE3PXM39S08cQ
d6S8xgt/bUlbXnZveOZ+csW2QMNw2V/PcnX5Uum3FGfLO/KdQ3gm/N8gBJINMOw3L4bEamQHXL6n
LgH3bGd/VSq2fdX+DUICHtTwAExNj4eP/HhR6LdVs6bTI+YxFsdwGhb1bUVw7CvApNSFkSFeifR5
+uIZGJCkkz6wzwcpAMUGjEZCDKSanAONcn6BXMDY55sJbzd3RxtaPD/2oYKt/GzVuPIIIozlZjGe
ciiVrZYGAKsJ/QOZHOxT3Jlbre0fHCZJthBvlWQoYCdaxsmx0K6uBsrxuZcP0XhBldoYPIvFQlXN
8jmxkRosccmqj1EnCYE1kFBWIZO3buZsr2G12fWdHJ9EKgIXGyTAQb9PnJONpRFcGc8mX8l3jSAB
RhQwRpuCRxpai1UdCvsdErgTEkZu/RKls6w+evHW4RfRky5wxIKZhvgg2N6IAipt/ZZxX0RPdfwq
tXfNvmvD+1FF6JX3M/jmntRezRbMT6H26fOJedV22N+hDls/GVbtdcUBGpMF3nNRzywFsmM3ejsj
47tLA05B7FVSwpNbz8Oyt7xbRe0ReFGckdXRIMA9Wj96M5F9vbdS0EB7emwu3vKhCLRiQQoAh/kJ
9OqBBziCZynvZ5yOyYvjHnP9ya3eIZhKSr0VkEfbPaThk80HUKbHRd9h10GGwNTh6u+0YaJd4C9h
r3pa7Yerx1dFh3EChEsD1kvi3dss1AmzeEPuT8MO2U2mOxM/r8nKMyHL299CepckRlIvP8cNnRJB
R1MMn1BFfDZUzo740bnmQgUZsd7VmxzaAq16aHZyp6fzzasGAeIZyphtcnm5kfuOjKBoUuD7gxwZ
JiSXseUSrPVeFnN81KBh6iMinehPQ5udGkVepb5WRcW7/YlN/Qly/kMBwyautO2ULFtYPggK9SZm
/6ln3meBIdNhAob6iIDv+NZ8YREIb1enH4G/QwcqM2l3kuY+pAKzfW3gVXXHjsqsRTwo6xw1z6q7
TqQh832ZlzvXyH+SmA+q6Ku7SRDJgvTHZndr4r0Mc3MPHvdzpv+G+jR7l2nZvsRf72Cb90bMiql+
7ovsn0tKopPqkcHuJOi2aUmvc82zjdIPJXsyhToe5ee2Vqexo0RFIMytVcHW3IMhbohLTVv+f469
9mu5mq8lNkQshqB6/l1M7TaW4+viJhe9W/a2QFAbG07dyvyOHJLAcL6WQm4sAdmaNTsRFTDBIeeL
Qx2OChfsaalBjO4vEvXDMAc6MkX/MbHrtb1NYoABoGKRRcp8zBuyJC9hzbw0+/3cXM1pggP3uD6W
4dccwjkN6O+hGPKwFOqLAkRsJ3ieuzIQznjK6COI+uLN1eat0imhPKTdyPGqNm05PHQprGq+rReA
fyhphYbyp/kdbk8Wpu+FwO9vyv2gAVC1/sb6bmHKdorLshh7G1HHnc9Cr4OxuUYwY5SgBItsA7vr
MdWwsnb3OeEmWgtCA2rsSYS7ikdhNptnnKwHVV+JyXOiUDPVY45asAckUj3hJPdHWqKaHiku0x50
W+3HvnkBc3aWuMD0DqO/80I+Ml+bKnniGjgwpCkea0+8WgNLLQay0IgPGTiwUj0QTPm1hPdQ1RMj
YgGXhBo9uqZNB4jXzIcVdAsTE3ARTGyhz3B8Y48KFmAlAsV7MwEz1VpHNPyAAiI6IP8NiJJx964x
QUxEnPCKefHJEu8lu5tW/KipPBrarw0bOFf0NaBItPVlrF8B5PPlZsy3wpNK7LPBopho7X5WcNFR
3EeXMxP9MlFbzzF25Yp8h5Fd8o/FSwohY941Fma3oT8UE4nrNj5SS/WcWuEt6S9DveyM6JcTCAc4
kQuFDXDhVWUzeefcM+IsLetYgM8ZxseeS0J7KlvnyHdfc380hsGif+/a10ryt8uPWfsSk41PmD/T
kCRPEz2HuH9zPLhYJIJMKrzjw79yRSOomBEKkC/TLYanHLp4m1vAUAOPd7ld02ZPciOvbb8xSVqp
DwKcsXFqI52rSByJLE01Mileb6t+m+PXJaIVKOItEvMuLB7oDuNfYQYNf2Z4m9ehx42w4Kp3Tx0v
mIRUW2KSa8xu5Ob48+RBSH5yHPlNqYmuSAqTdO82SX9OX3rjOJYzD/VHUfE81cUeymmAl8oR/aWI
8fIWPN2l+Rbyq8YHWpbfrvPowvJr8DCU1XViLejlr13z0RmL39l8sqd3lZ46HFU1NXAsG/hp5j9c
5OQKJCeIc1jvXDdtDzQnr28uphadu7ubWn9WWJuV2kiQaaxkt5oHcYo0VjJ3uxrecD+z7SNASnkj
Cb2Fih/jsFaehKLapbjMeerzlIJD4FZ3mVvv69beh6T1NVO7YIR85paAHifYE8/4vpKjGswgy8Lt
0KC2xO22JI61rq7IlPi8Q/HzXpxBPiZwt3XcP66cDgVf8IoTaAF0twiDdhjrRFrtAHnljMHwqIWM
XXX2Sv7oKaEaEEDvdlpGv5k9cDAIv4CyYiqz4rbfUK0aJDlhDL5ttYGCaZNq5Wtfjb8a4y6XC/6i
LjzCpvd7zD/pQrYg0w+gi49j4T1q3qdMk2tMS0KkxKGWwMRbRlwTbAE3/GwVvD01kLKaXxAuNNME
slRIGnH2m8h9Sh3OxgQqS5juSYyfCacebcLWWwf71XUJ2QbrJa4Wxi47Sd9H20HicHgtNDNVGKyr
ok3v5tAJ8+yvgTtbDnAOx+SSGdPLgrEqc0p6NpurQdayGPK9NZhfIiXvU762cnnO87+2jDBrqbdJ
0Uesm/cR6fDGTO+0OLoq1R176f2LJu8tZkfb1hp/k/X6eACnFkTZrSs4LqX2y/7kr9dH37X1YJgV
7X71CZg+uKIG62GDDeC1rLAXeqs66jK0dQuUb2fZt9kQ4MDwXau4G8fhvuqb13ZukZ3O8JgBYBNs
gZgl7R2keSFGoC3lyUVXiqv5KUZJo4V97zja40Ax6MLg2mkjuq95I1WzB8GGhP1eFw+jzdrfO3Fg
43ea9QBS+c5WKrCm8cR58p0l/IwcvJDj/mAZXLOYLCbZesvkk472kPJzuIwo+VgeBte6ZPqaKrzo
yhtJORnMyHDuxHdMKorvlfOxYGnvjS8moJzKBaf4nTHc5qnw4yl/6TlMYj39ANDJIUimRIucTQJb
zub/MjXesAshcPz1kpWxk/OQTHiLSfs0LK/w9P5/8MwT2UM9u4/DAL/vX8SvXg3aVnKJkW6HH8Js
7ch035KzqsCoVKUOQ/5nzJ8nOs1Gu9kZJNpUaGNZpHHAYqPl2pdprq5tlftpYxMlJHBbtael62Bl
WnAqac2Y+teR+FiphfdqqQMdLZU76Qxz2Hda9LU6fjCQNNxC/CFlvsrsJfV+k+YlFdBNQ0mxGeBr
XTHrdr61XOdakmPrIRYBpLO0r9rkPsvwqkud9ADf9gXMp0Q+KDFnOHPrV065axwKVLz0wA3iq4W2
wGw8J4lxynqSdeoRM8PRil/Wxg4qJvnVJsxnWYAh6ZrkGMoH+mXa90SDKDBMtL71YBtW8Sc6i2QI
mszDx2M8RllzMJDmVwxROPIymqFVkBE2xEm5TA+DeZIJi9g8hnPl8aJmQrOS7mZSe9rz6IfsK3XG
ptLd2dx0gqpEmuP+QcXnS1YHeW7TX7IkJMdP2YDFnVahpooCGRGSgZN2GXJJUj4LvNoEvxntMMx0
gwR6gWZLT/VUPKJ83bKwJy/gPNv5egix8+Tf2GBg6+RJousZnr3XF+1DC1fIjGQDCKNF9LzyU7x8
GT9CL/AyF4P+qMn8pA3DX7Z04I3G74xYH9M0KKN4wtYwFSCFMzOzN+Mw/wATfPSm4V7xU26LJce8
Qe5zdcgz0ItlxUbAwikKuWudduaXkOXPOOK6aznP4TVuqhfXorZbtwKavrnqi+YpB4RF01H/OZjw
Fyil44goQ6x6mfk8x9EvubdXEWd/wEBekSH+piVm9tY5PRsFISahby5wGubXtNa/1TDxLDBZDlWz
GgKzUYSX1dLBMM/kHrba3QwLO+RPXbcDlmjZ1rzcq3zvSeIHyXS147QjGyJ+TTN7oOEm2S/JxHIr
vBW8XvyOX+xWWVVNwCMCt5JZL4bi8J0V2VW4nvrem6l5kKtr2ixDCnL4b6YOmmJH3RsIGHFANJ3x
r87ItEW5iXtlVPcOqXp0S4dIh2aL7VjpHv70+klDsV5VoQcDQNsW0CQfFSk/omTeu1n4MJT5Llqq
U99qh9jg9C2NZ5eRUi/NvTE596T6HV/X4djYGV5x69aayPeUcW0s1fyrNGjkkfEagXglTh8DliY2
KjVxitvyuWPo3RQm2AjyeqZSb1qaAe/J5hdTS16K1rL9crC5ykETJsAbMn24IysK3LTHx+jsy7Vg
PHOiq3RxF3kObFsWppXGTlAWAlHcIfGRnUdabZNZne12PLGwOcCyrvZpsbwlFelwePck3xx/jHhF
jmKHMe2mcqTHsMZ/LL9c1TwQKAvM1HvQJkSjCUMIHPUwmz5wpJzrqkOBwcyLJGnGDu1t7SvFCJe8
bx+lzoOUzCUZdM05G9PC0tHYTTRntytWiiMOPeRFIbmTfLlVVg8tQdMPTWsflMW2AY2C+6yp+Q0P
xZMbRY9jgtWkNdy7qsu/4wThuKOKaUACiJd/7EI+rYZuZTX4vVm/jZK+q9hES8vkU2UuT/PEqgze
BjUUdnYWIScOlbieberMX+EbxWSPpj4jSmdXuyhexzy+qD76WtFKpprOLfInLRvHqFrqnTkMu9BA
CmjY9pZa0FEeZib6fW1E/9BdwXFNR6lZxw7rKFHQwleTWW+6npGiYNCJB4EUqN1nusspZBxgyxBd
wHtWc79Sddu27jFlU1uI6QTR6tDGnQ8/BWNgz4zKFgEL01kIcAC5/dK4LB+MjFDT+oypecQVs3Od
jYynV7LvgAvQHUjrhs2atjyGs36immPn1jmYdcBJHjhHlj9sfbTsthjhrqwhYow/TUJJnTrgSQim
mswftx/tg5vczbdQH8aW2Rc3IvrFBav5no6kY+UaV1v2z7CfjtNYPNLs7EumzGgodoMuHvLmL8Fe
Nkpc4GRz9iteOA7LR3fOr5xMByMZ7iYN4gbrGFE5r0MmDm315CzvkrCINjxrmtjRQvDpirWg0Lkp
4wFg8X1kAiQY0zvFpk+lpCt5EmDC3y6z89iYWRDbBXA9GiJtbA8LDqHUrU/OPGP9rbaed14pVhRF
++R+/N4hbMAcWHrJ3hAOgyEdEM3A/W5h47PPUfJtrDKdaE4m4TFMOJ33Xc6UFvXg1lg+xLEZODMD
Fl/GEtRh6rEz8/h5EEus2xLxTmKzV3lvGuvhFs0AEZrPM+XjmnXqw/BSuiYNX5BRuEUHu95rBvGG
8K8YvN2UW7vGFHuqmg70WASlQ1jbMhCN/uPovJZTx7Yo+kWqUg6vgETOBgMvKnOwlXPW1/dQv93q
e7qPDdLeK8w5JjZ1izl4xORu6o0ybknqfb60PyXPfmIBHVYzmEhw96JBnggeQXhR7hitPJfZdDTw
Yud/1I7rUrrJSboirGJW6YgffLuIo10J4V2MfqL0nlfSXBjUp9LvBpyYHsYnjTz2CNU/YUjztKOE
LhhEoi3ianEg1+Go+QoAhqfoZQORWHtWL3WFLSGEGZIp9IGMjaEx5jKsrrhsLjLiKlECfx73G2vw
cU/0c0lI6NpKhAQIngE4mcrOTJ4mE3VCf5iApjbkBS8+S2O8FGnrlIlWNiWGxB1zkowaDQhiBhqj
p8pNK9mZpDZlxwGOh2IAvFL/09ubNM169es0ampM0huJhPM0a0euxkoRhflo+duSuj/DRuKR8+U2
/wppG3XaokK6p43/iKKce6L0kcmrn4UjI0O2a4XLZrmGMqIni0Hy3lLkXySts9Mg3AVjsU9GYHk9
d33prlMrsU0Po3fwh+Qq7PKz3pb/BI/0qM6iGghZ5eJTYTRFTMTWNMk1xq+FT3Bt5sqyRbnXG1cV
2hD8AuI5DCTpveOi2LLI+UFG7xi8xUYEdij/afzvxCQ0h/mKhKhXBhHhT1XLMBEFGIO3lKgq/jyo
OKgAdoIqbjwfv3fLsToML46wBTf4rqi8nciKuhmPnvKwRFvovgGesuoDXyt6Tl8Z9yLsf1LdILIy
x2+t3KVB/+N03EBRBuAg7rsEoBIbKzk5S92fjl7Fo5UBkom/etI2WNXewrhgDFeRSiubvtYsW6WD
ayMBtWPti5yleXcpBI+wrX3CMFzn5apz+LYA5BDRydKtF9K7W4pvqS4wUuOBQUvJb9oUoHJGmBv4
XxsLvgcfFsycVS+Xf50g/wOiMYQ9qymfYSqpDRwWTNXCiMimcVPhmWYeEwtHY8qJRaTcoQ0rGD5W
Am4UzutERFJVxatxnDY+/TaFVj8ogEDYjNc4tEMl2YvIzkxEUm1RYkEqF2RZohuWSKwFMwNI/y9U
LVThxcZkF8KTXvMIJiRLNxicSLThUb9HI75gvtqAJXdXBJML6E6GDa8l021ce+R7k2NZQHOIly1w
Aku9VfEFH3zX7akNTRTLwjb3VkG9C9H7wq8YrVVEl4MGltz3YtjniO680K7FFaPLql5zUXdgOo46
6BXrIRc3fXwkLaI6tLuj+kiUX43ViLnRtZORSTbTEs6vIJ7XzELxfXXKCSDkKADtgu/1I+G50x1s
pCwJIZHAzZa42Q0wADGvHxIAFDWUc9WUztU7JaeigodQeyfDI2Z6Uv2CpRnDJXMA6RQ1O6Ulp8Tm
XZoo9NU/FUQ7PExWdwM9oT7cwAiQO3AdNfhWQGzjratiZ6PWXCZs6wLdX3bevW8pQfy9Ab9LA/h9
NZV3H6JwWEjWAanfqjJeKB0w4MoA0hKrWXvyqNlG/DDTW82FSeSUHUAjY4OmYQPol563VZJlI2wY
npP8bWdhTjO4VEEDtuZAjNQXlddc9ZHMCWhjWHG/hPKsB39Zfy40KJew2GDEHYpmpiazIgZBOsur
j4ClvfrWk6Uh7ikLk/GfGU86StBLwEJIylJ2XcrgMv8i4T5MzigEQgEbS3fvckTJdqp9goCeaKdB
dCHtDeletAy+AaCYJjinSS5UbIHql9qapJnYXKitIxdPulcRkKNbAFiE6kE0dJndASwY2cUQQvjZ
9C1rIKagEBBnJajUYIgBeLdTDI79nyHZ/SmnpzKKQwwoR7qm5s8kZjeM/VCy/33EqEHFzpYzpzGP
sXyvp8DJG2iXETMPIpyx24NgzJMfcUrJGOyADb8MfBvLhEeTACZbxLK/jANzn7TeWhdObeJkEkYW
Tz0xRuWumbvwu2cliBjr1PRAmok6xOBJSldAZbVM9VevEmLoAWzLNj5Tipg/VDMbEljohLU2txSP
/Gn2E2epfyAOqqt141/J9ODVwpRXvtNu0WKkbJdNgacNFAa89faoZzcM+1yXGcplTBQeK37yd1Fi
8/bUjOwf+XdKSI/GyfqPJgf71GFAXeKivlPIecfNytTlq4pOPCkGjhpLOTJ0DnP4Z1MkihPT6GjU
bR0YP6yyGfFDDNB9Wy63YvIt89NF/jnKfhugB1QbwknLgcQjY/ETx5fXYbeuq3PXn/DnbfB0FeqS
RUrLJe63CPg/gD4DY6VAKgbazwx6hwPsCzi9PBke+26r8KVbFP9RNblr8XMGRBIgpUpgrgDRE/ms
QjxUC+UfVCHB2wDYkcZDb96ElvCHBQoj/yigAIuBm/Pi4JotSIJrgNOsOsEkfHJfDWeF6ZdEz1BG
470XbHc61rA958keHyQyzKWGZ8RqFu2PN37ISQn8P1YnptDaIt4K4hXxnXsEBZ2GapUw5QWgPj1Z
qAUW3XTu5XcLbVspURfKf5XsLfwBcRuaEY9aX+zZOnzhMWiHlyJ8dyhpMvVXGddIOcrASQ07JZl8
MBcmVVjl7aVmDSAmQg1Itq3CAxKZJ8nbStk1wQxVQ20a/oXprpR3cPBoFvawFnPj38C03eCF9q9x
5+Bi5W/39aNp3b3YETBgMibt/iLef6LCmqsF/lRc6Sy0m12CHIpCy1IOiKgro5tQHkD5YT5QKqGY
HfaDcQ8IPJc4CZ20BTcBU2STaj9x9TRyp/WOUfjUFCdwabhBzF0xkOE/LJOfgSdTXfJ/ZeOCOMmz
i8veXPspi5ZkEamb0N+1uO8EddUjVxilBwSG2mKRC5GJABxzDeXdaDBYM1MT5cERJuUrkYkyBiL0
UeM9BV5Yi/9EzIDVdtD2hKuTKjoMn85/18QacHdCLsis5SDPEZ75HdU5Pk0SDCY3+ot5uB7PMQ1n
9EqUkpx/2tHEakFcCk3/tQ22RbMiHlAN6YoYYzCtIkLQ4Pgb4xMjrXbcNerCn1bK/8K6ZpQ6H599
gb5sxcvptfNEsRlZgVNFZK17LMqRBjbCMfHuSf7IfebKbGvaZDxgay8qXLXMDDmgLe/ly2/R+kpj
4AbTbbSN2JNaN0v5GgFUGvbEehJ80JiBEyeXcnx4LKUMod3Jgb/wwvMUPRRkXDftu6I18xZRvB7C
ve6tzHgJid9pmwdWWhTTzxjwvPgJlJ+kQM9Bp1Z533X+xJ+MsQR4epwy2UX3Y/feWq6WvfcQq29B
DjamLM5x/vHYWSz8e+UWIeMsVX6Llg8k+/I/LMirS9h3G7PF6znMqnaXZG9KoIWm/YzRQ2Wxirgo
+Rf67oJRCWzPYwnZUIYKXlBnAVp3tWOvyw6bRB14OFLR+suHcCP1k9/t6bVPrW3tfuwXdYxDzGd0
gsxbw34AVakev1IOLjyZsBU5lUlRKlBfsRvsSFwzKCBk24Pon6HlNGiiyhR9ogab/QDka0S3Emer
7hLr8pG1RSYcU80RJNRXyk0Phpmh7tlYKA9D/BfyHMa48VIFnhDqWxjMN9+0scXOTOFtIAEC/yKH
X3qyqqJ1E5+s8Ka6R7xEKDNi8D/STa8WZr1FaW6xEmo5LjkU2e+LCJdsj5M3AL5Uak5qXZoG0I3y
J/HVMNCBGbqVq6uI1DHVrrAb0dsux96aFV2vzmrtjw/PD48qkUeqbpMmQEX15O8Ndg0hk4h/LPfg
JmfXuonKudbWknTo9FOZfycdSF/HSx7quC8B48skmBMb4nEcwl1Ay0CDnmc7AXRDSX4AccEil/NK
Hha5cUvzp0TR6VniwoRtKTBvZHssk9eMDKXmDoaiNfONTVsTR16uw/pPaH967wzMAnHVApo3qP4G
1o7dajZqnwirJP4s0n3n/DVDfFYDW7R2gfatNgQiEWEeUCqRsYku7a9iGQz7i8cJ/VXBt1iuBSrp
rDIO0cAwF4BeNhem1Kr2Jgpn9j9WepxEri5j7WnhcE5BnQWitldMFdoyRqBlKFGC/YqI9+JXY8B/
Yi83vqXux2Lz7WvKUq+3Zv6tM0IRbbLxCoxlNGAUhPjzGMGo0DbDHmKksEyx42S4crCilAivw6Mb
Eq3NChp6DVwpdelza4zMmq+1/5C/YY6oOpsKwi40GdAmNsivvGInX/+OyRU8RR1vSqRxzHt8QlpC
sPw5TuDPEC67em/qb41LqTp1w5uF+twfHuqwNl07tihDuSdYoQrDPfBZ5dBwzjsBcAdjJRPYGIGC
K0NeN/1WRKEfKltUCFb/l0I0QFhfkTTBGs0VxH1AqAaTakRkC3odqLSDBXFkVTD3D9iqS+ju0WN6
5UFA0DyI2MKGeaPcUZMF/mqKp+iZT2ckd2fTjqfM6Q2wuHarQXJc/eZJz4T+FQ1Fg/6mi/6S8j1i
/5QMUDSgRFjyMkduBDjGLZOmvZqfJAjKvk61wGMxMjdZ1PKnhxGpJSBrwlfHXKWQlwWnExhlDSZv
uAqLL7PBEpZvpZxbs6OCUdcG51P3jYNgIBVr/GYsAFp1w7PHyjNVzj7TumKlFy8dGJ/FnBek0FOS
MK9M/wv4SbSqw00g8mKkDIvyZVn8RCEBT4dBdcYOO3v7xJ8wScvwsdqggz3CoKp6R+IFk+1+XgD+
cqni6xR06SdDp9+Eu4bpZ+kg0pgNPAYVzMAoOmTuX0jdJ0WxY6iOkZ8UdFGQszk2dP5lze48znYg
2tgA2aF/1yHU0RuBq0ODnFa5m+lTpqlFrucXX4b0J+enygIEn8+mjOqswNkyr5CRy98u8w5sCGz4
CHdJzjpxLhb/i4Vuyn8mP3QQiCdAF/rkEZ8mZ+iTnGk1yBasLgMRtCSGhpzDMg6GeQxxnDCE0lil
5p3oeOaFOh99UN6U/l8CXdJ4oyfAgHU2n/DMdM8p4kM5/noFlQBJ8+Y8SF8xgta8vns+1zc/BU2/
NXbUj95C4ApfSP61aplvYHhx2kvOE1AuCgQgjYYZcuNpyBgC4HQLvfpTK2K+1pL8qPATaxYKwuqQ
Gov+gC1xPqk3JTD8wDM9rnrAYY227TkaXVoERhZesg3AK4zdRxoJjl4Iwy4k2ogOB+wl2Pwu+A19
Htm/LP2XI2Ehnmsdqb/m+PL/aagjZGEdKy9sXI6WhGQYLTu+tnJ6rL+Re5rCRcjx9hrcKCyR62vY
vlrERKqFugu79H4YjoRlkaKs4UkyXOLdHBGpM2hljhVJ/GN1Egt7V9gUAjmIV9qQli11OR6aEMdZ
TBY6SF/NXzVFvrRCQmOhkOj4OugOJOlXJwWMP4NBjd01qt2jjjUNU7M5LHUPP9hdYQidGqqtc9zz
V3GOglqzxleMLavMP6q/baVd17gLkaokiBcBvuTEb/fEkYv8QlG0jaDpjXsAe023tfKT6G1dlhnu
XbugnKu7hy4wb7vFUOm0wUl9mi62tD8qiigTaZxO/lQdXYsP2XMwLPz2k+EjZN4DAnDvIXCFlCrf
6UcaoAn6ynSZi87BHSbtxEaZ9eJL0n/DnEaYFc1ca+9G/im1LyVcAw+c680m57WUoQJetfEAJd4K
mfDuJVYCrkoZMn3FCnfv1Wh/wuCHnA0fW7DSOlrmIDkDQ8QrzxLZ6O9dDJ9gLfoc67ZkznPD6ZK9
1s/ZJVcM+rQ1l/io4zeBNoIQMOIw5ekYsjX9Kv6/wVo01UUzh1nRv0buJz49kYM62sOJrlDHRixj
9SstHkkrEYN1uWWstiGO1QHxiHJuZvlOlJ8RpjLR1ZPtGBxc4dvPnkLrMElTo6ufYJJKX23M+uEq
iugclyQTwIs0UK6WquOqJ1M9tJINlSmIz9VwYSXWBvjJ698IcV2L+XKYfE0ckGEbkKiyohLX5ENU
7Yb6V8qjVcntDtprMZIomv1MB2CUYKYPGOgV92yypjPCVIpp6Eljm7wM/51L0UbP3yYjVqxtZssK
Yp4Zp5TmBRMYeYps1LmgkGKUjmDuioZ53yrp9mFDQDhJDsS2kcqIyrj5gb6AqmwdJr//F203yfzy
8QyqjK8XCabMijPX4mjSUU+D4Gq4uNuMXj28qwpGpsMEnO/4enwfR+3Mn7Ix/hEDjqpoT9Svkqys
7FQJx5ZjmkSVloNm2MmkBhMgYGoc9xtZJzZuE2gbAjG7D+SeJv8dZaAysPKAbqBpBBGOEgEFcHQf
2Er4n3H4GIgCGorJpNjJCoLUnmAm9p0Ni1ReWZ7KZZWdDDrMUPt4zKrFELvgfYhOUXXt0lUlIYdc
uco5tVBBYBrPlJkQQlLiFozQuYJxQP+TLdoepSl5ijXCBqxmJUbL38bD33rVvJafHhTB1OIx1RCg
XImVSC6Dt4e3EjB+xwVmje1eurNdinj5ms1En0XBQueDO1VHsctSIU0c9XfaVyhm4Ew8zXZECwQK
5SvSMUjO1WjLIqGDUs7p3Dy0ag/M3h/XBNnl5j1uNjCuUS8BqSrolJMeiLoyE084v3guzBN7yqbe
gaAaSMhSmkMr/BnKIbgLLo4abE4lshhWoSEghZiVeV5x1xzgc5GTYOM+o7EyK6672YRPNBWgh7Ps
i0RaeHHBPJLY5UwdHhGnKAxqNjwzSjCzXLFIxZ2JQGX6A5V8z5NrJk6uPtwNdi089Z7ooKVv0mfA
ix94aMYFeWAp4gLuSehugodw+7fQbK/fepWPErfnnrElnZgPzN9XNzJxIIHU/lGVa94vB/YEmAJV
BtfYlVBOoRIUyanIeC9QJc2GfWh+kVhCDbEgdFUtbqh3yPWo4leGJQqeUAWnP3LGmA4ERvlSsVB1
K3QIh4aW9eBFTt2eQYRQzeyJkc15gdILezqh12Bt04awk5acwF/nvD7+sPONV6j8+Op3Nf7rhYvV
veV8xRy3QY3NVtNqYI+rBntWzojyJclXv3YZMM1ZAzDwQ3jrVMVW1zRcGJDqjipbMi3YpDh5Mfpo
JAWb+JYN+Wqx/w7yNQMMQlchxPAP/lFeiVMuAJplrPzLKNiIo3JtUEdK0kRxL2cYbGaytE3g2cSf
DEOu6FBqS2jHN8bVQPjTqcPK/ye2+6I+ZGwA3eJXwfrbMiClCRfZHiuIhJeeeu/cGWVron74uJYN
r5Nu/oM5EY5YgLsc5fiZSwTr/ihtu+YWNrji+QLQ9UEaqZ/VT1SeguTQR8d0fKuIGxQ2XTl2lY3P
cMXYasV5sDCLchuH7IRQurTbCo0Kow8Fi+EpVy+mSWlWrmRtk1e2C0OkZpvbrrz81PrvFlhwMQK3
bFobetbShL6edh8tWuHaaE1SucVdiB4LHhhBXkwwwGGnwVdNfm+c/Kn9thB3fsynZT2LYV0HJnp6
PP1HMX9UWW4D4EBBL5rcGOuAdy7rViS5Q1Y5ReGyRzQSS+AtyP7kR7DigwBWkM5HXZvkJ9OOxZdB
wjyjHdVPKGWoN89iu2lHwhOTbUKSl5vzxu0iNhTiOhmJweE66uVzJ53o5/LoFODiYow+1+mg5IPi
OmZkG5FCclQ3F6wvzNzYtKDiZVTh3MmjLXAk5hg7SCikYvKBhCT1PeOUQZaZFH9yZyNMk+nABw75
pqpskqdnNe6fkGQf1Z+joK5J3Er43egQCD7P0QRH3xRNIntb9/9b3ub9axQ2fRLXBbdYNU3/c9Zk
lXZOtEUtmlu//0ngPbSAhzNqyQaVX4Wy+9b2XyA7HItwF1WcR5oNLBXs4Uds35r2lRhnHdUqsjfq
JWZj5TfgSqU4sSJpJzbanH10QygpURujHiwIe18mEYMKtBaVC4PS3+NnWkUkBetB8uOWOy2+xqCn
GDOXnH9Ui0+0K1jJA0g0WMhMkuqoh6oV0+4WyDTXhfen47y0fNzQHuOzPUE1pKoY47tiWBG7W6n9
Uz/GcJR0R5ftKsG/wKfyC/t2AGQZR8sQxfFwpvhTGLaoX3q5qyKe9qXessY/6uVKUjoc03adymtA
JLScjhdi6EPCnZXRyoIRWY3lF5okkAVDoCy4EXuCAMOK668McNNylg/zMP2pw+1UiPgJ9XonzVJ5
04WvMF2GtIGcPoTfDOqdLE1tUrpt+PEqyjZNXYuo4NZEcFZQABRz1z/IB9KUuaXt2A+57duMTwBs
NAPsU3iNzKOU31neIZRV9WMnAu9CL0aPwVewtZJT2V7kjKg7h/VRHiu22Z4YcCvmlo/YDS6mdikR
vfoYX8d6Y4gnQTy03PoIf9jdmEzr5OhfJ2GmQCmGctzL950HUDsEutoc9eoQMWSXqmPQ7AcAXy2D
BvKnxOlMIreVIdp0x87qYM2YWTepZhB8wK6TCCHTnrKWM3QD4sHeo4y+JRCokf6PRSV6MbIJ1+Qd
OtgpWBySWkUk7jYz4Wzc62aP3x6OFUuYRw5HG/LUTNX4as+CcrIMfGmMoDL1pLdnLT57VAmyfFUf
hXYbux8yjmSCKelhsosff02LWRdbpvpRvaVb2372DiR3lWoAkPPvor/76aUjLI+UQ50Gcl0X18Hl
Cbdzi1y6DjvybPQxNpDzSzPMklpAPYwCqju5DLRTe2xYZKItiNcu01fzHElbYdh3FgfarVJVZwJT
lkAhY4r+T2gydpGcOP2NRWVfa8y9GP+jht+FyhRb09nSCKsfh6Wr0jqbGRrIzKkoDwsVCuTfNFaR
hxXhBlieYj4Hzo74ZHSXUFoM4ilQj7m0AxVGMRcS4ctyJVGQM5IMUc9D5Ykq2lUWRQvg5zcxnYSh
LyVNgzJcZaST8+hL+TfxnBBZ15W/S6mtfbAFZRXMVPdL12xznFdoIKvgYXHqDMNZSz/407XOGZG6
sR1FUS/nR9b+ReYjLL8nGWlDS5caifO54tqYnDuHVHrDZ8B36TWQiPbtZ5SGmaWPGzUnmHzy/d75
J6sKCkIF+UFHN5GilsDvjf/dZJIdPNGn8PwD6jTdm29tRb4gbgsfBkf4l09HFG95Gf4m2YsPlb1w
6r1qxnCQVcxJS5ADKEx28u+QsZHlJkI7qqDrFFk233S6UVdm28WKAdcSk4eNwRumMk07QxA1Bo4r
vFDCD09m1C8JKTHwGRcrS78IDCxLeVsUS5GXrsKzmskrPHwR5seQvIxoGoXuRveXQgSUNEOiuZKt
ighN4wIl9iBw+zF49gAkNG2xUjrap5uR/1MqnUCBj8h8o2cU0f3wtkG0UNQ/dg5FsjVTpA6INHhT
twyurBCs6xPdCP0anNyUuV9GUsTGYh2CLy2SUWozXCU6RgG2ca1wMQMMlqxj0zCcbong4iZsbXYP
8t2v6q1lvaT4NpHNYgnUrxnOh4PvH3P6bSGxmJUVoJYbuxSPQdks+vy3QTAgLRRjHcJAHqXvFFUh
CcdzYbyH+j3sTxBdrNJJwchU9zqkfMzOfs0QNtoEKgDW/CWynkiJ5NDreldjNwy1XWls8jxgrXQt
I4J0FRoW8WqwOw7viv+Fj9oUWbIfKiFaGOIxH9FPXZAGWCWO15OrOc3UZ8gnqKJUvDsx+Oo5mkyd
/qO31XxYshM04YtldEXIbml5vwPjLjONGwAnEjQwdLYRfovewcJyUxS/JaEwfALMCdwtbAH+Ld3k
4IFh2VB/MoTL5hDwV0F48fHIJe3DYD/jInfR7yY6RSTEWCm5YCOKnegleGe5OKjF3ezP0eDk5ro7
hMmeBgY8SBc4I/dT9peipcqiNV5GppxdspDHc1JTlje2iHsHlHK0Yb0VVyv5hu5M0Vejvqyzi9rb
iUSzb/cKq4KKwTMyy6z9SVCkeOmVjFQc7edUP7KmYlTZsuLYpD0w3IXXn6EpyP1abb665iUDKfd/
5OjgxiuFybVX3DrNYlo8zrkobE2t1rp66vUvEQiEaP1kEaaES5RQTPS2NjC+xu8yVwkOpVwr/waK
29y8xfkhIvShXyv9J3FXkzFFG/SFFKyG/tfCd5cgBuVvwGujHdIe3BlnM7E6Mj7pyHujvCB+odcR
GC0pfwUL0Xd3UWLk7gRO4vxRqnXqv1HBBsYlmtqbJbACVz30FNZ8wGH4V7Zv9FVRup7mnF6y74GL
MDXyDSfv6b/xl+IVbeNjan6J3dnls00Q8atI8W10rGx32PC0a69z8L+4xNZq+5rVXMhMuYR8jwn+
VdOa+tgeWmJrBVAgfnwKUPlDVlWzhwnFOLFB/JndErV9E14Mb4vtL8jfgvFPY4mNYJBVv8pxXQVL
nwj6YK6GK1m9DiOFY41+4EsNsPs6zTMnukE+9WiIa5Ql4nSzNYQiOZ13LmBoY5JTPkqEvwolKwNw
9CM0iE18rfx923CEWAvRvTLDUI2C/NRLgjonx/rlJMEKp2NfndraXVjpYdAVbPt/aKGWVZej4qrm
jWqtYLAvWkb9Y3QxJ4l69VInr9RLKaaxLeFxEeNrV+UO/5TNPTcBQ5v8/LSyLGtmAwW4QgETUUUl
/DS1KF7JrO13aUnGIMOypxc9O0qOIjgJBltUsh4zgIEMHn1651x6lhfZYyl8r65xiB6Z7AheUnpO
Lj+1cQRx1/QvQchWXAEU8yKHSr2kaYYwUrq/MlMkY14rB33k+V6VOjwKZ3gH40r2KfHHFzwVgb19
179V/eaDViK2gPiumWkcBWFn9vcpLGVYBq0taM4AkxuniHodsy0z0kFdVfwiyr+g+9eCK5kiwONu
26nPJFxLw8OFPVKpe08i5ftEIyTgkeqwBKEcM+8ZQsriOJmwk7/qWaT9vEQBxgJLbq4K6pCcR5Cm
Kw7sUd+r+mFQNpHxSMh1zlbouZErKDdmtG4KxXuBc4MiFnDTzEBTPvJemlPW6j1lS2pw24+mPfK8
6in0K3ZW8E8EA2MBU4HvqPxSDYZwP2MM/sH9U5KdqG1VhAnYoVtUhP4NT5jS32Vlm8bUojwChDfQ
TJclzO69xosR6Y45fZ0fJdtV0zyu2uKijP2Lgg1MpnDpqXAiFouDd+mLax5pFLA/ZnKUMlJspzHr
Mmo2SEww/ybwkRtv0ysvqYNnmCz0t4ioGcZKPRxDzItZ/PDTd2idtWyjPrx6bsGrZIIMn03FScs4
QEqQkiMylPk8KSzL3p+BTPD0i1hP1Cx0WjEXNJ2xK2+71t+0oORCzlqCaSQEiZOyfvIr1l6zaMTV
oDgCRLPsnqG3HNSzhicgRPEvp3aSbgXcWVAb1Ln8luWVRBsXu8cI+W8qHOkbE1TawgQq+1c0C3be
Q0pdgIiPVcPRAkHWEXdKeCp54A/4S8ar9s/xKJIEBnATHReIJeKnmi5xzKGde+N2FHdS+ymEC2nE
gbzjY0WB3QxLHB+z8keY9h8t2lkGf4w2Gx4EE8uaFizM4l/i2npHheP9Cr3dqR+Gx7HraAAcFIme
iw7Hl/7lhTXTkdw0DCDURyTPC5+5wi3mikB67mAgkPZqChDsNihoaPK7IXy3IBZi72JWJ2xiDCK1
9gs+ceXdI8NgwEkD0ax6lA1SB6UBF5xnLTz+y8gEpzPQFnByt8qPUV3Thh893rfRHjRYh3M8djdK
8YejUxff5rBQSdLF4SU3jiQQwj26fJOfvjmCamzbewuWtre+esoyQX4Fcr7U4/OA0a5GlevzoxAU
MY8YbUkTgW+SK7LHtELcPAvRW2ZhaovyrXZXExvKsNXxMTDLrNAtNlSv2S7tHUvD3pEcZZgyxkot
N4SecYJvjWjrqwf2Rnj43gUxYqPCmpiYl1E60QHq6j5r9h2h2ckmyheCbnt4f8UtXkM1e1UMMiPz
5mtXs/kD6pAbpz67Ik/kMCiSHVdyGfIa20NJ+XxqCv4dNq3Qfci7hf26qIpV6u8K3vMqSRa+fFHR
lsMYnC6i3F8N9TWtr+jVgXTuimJd/3Ctcg7lpBfFN8+nq5nFEgTmBdqQxLi0/ZkhvjkCrr8k8p4r
qnvqMqq9bxBU8+LKipmVBivMgDssIy+D04bQBOzm9QrRk0ogi3xps6v0SqJL3bTz+jtl0ynyqZIE
8pRM7taG1EMxsiUiuziOUdkHwRUFUcbvyyiH/Tj6XvOq0ZtNeQ8VQu0IN6uMujyGepRayhbrHQ/2
U9+J1jItjg2y+cC7us3alRapsY3r+gSybBEwMQo8eIgwhckAa9BxyyyGl1i1C5WB1OhMuvzhXhoe
UusLXmYxpuxxotLmQsobO7i1ZnuFm7pgNJOObNfCAwhcuHNu+wv3oSpJRgnQDZKvpeyF8aw1wMWS
i9ice7ib7laL3xHAk7j/zbRTlHNHM0oqHRMBDUBeAk1LFqLtKfKf7vCokbBzID0C/7dUEZmaW8B2
OWnFVr8ocmspUPoJT0oEc7oqsfhCTE0oXEQWO5SC+OkzJDaYYdl4J+2X163jux+giVVVAGVn1Ec0
xwKSWfRhPcxX1Dal9j3A7WhR9lrWb59uRrYYpvvpxIcsD7YHHV5vnjTKQw5i00ReAh3KR4uhMoSK
A87VcCNodnvTYZLi4/Y3OIQY2ubxgss9h2CH4ldimm8SuWt345txvdZ+JBQVPdnbTFp3kbRJ9V1B
edhrty7aDsKq5wuSB8hgEhuQTFtzzIxadI5SxuDSnHcPVLzCb+fX3x1pf3VNQWtAgbqqyj5nXVWe
hXEPzmhOU42xhFMw9R0ddAs8JaK+XdFu+QwmsbRqh6CKq3zPI5eyN2Tskxm/CWUWUwTIRpXOFdK9
K+PYxweVoK4mzDm6Sc8BcCz/DAYMFMbvNYq5ZC/nM4PKa0ANizShWPKAq+FBE9cevT+5lDTl0BOK
GTOfSn9JtyD8h65bEO1Qm4veQymfRfirAkMWyaQdpwWgXN/zYmPBc82/ZG5kzP31Vu1PfMkQFVTr
MJFOOvb1pI3T8BeM4BKmw+UnV2B1bmUEI4DMrZVeoedELLhqQWHBPBS3rkbOHmq0alGjhuK0Z74w
SS7Q/XO+5LwHcY/0oL1jUVmU0TXSR0dvSQrp65usvzGyOaOGGwksrDcX1IuKDlrN6tkgAOTvkbLx
Z1NZZfvPX8e8PEhcRNXZw0DMQHbSqTDzeQbDuiUbndSbRhOXqnxNykcolGutvuPNLoOnm2rcWahN
jXNrPJsAByczKaW9DsxjY8roxpWWI3IBKTw01R/BhnaFqE6mMEAl2P/H0XnsNo5EUfSLCJAsxq0l
kcqyJFsOG8Kpiznnr5/DAWYxwPR0uyWy6oV7z5XTVsQGWuzwuSK8vObjdxkcgiYNm5UCpKJEmGhQ
niXmZ5LtuuK5rk8S60EEmVjE+WuK9d/FfFdpnhI8p+gfRbaJKMBdGDsTSd2pbjFXWuTNjFqMxwhe
nZTL1QBQjrj7ddjqTwZcla4nBdGr2LuphMWiI+0hIWEJ8+bg30S2WvjlQoNjVcjGtjm2hGqlzT0j
XkJyKjqmN0ovZmYLDPhpYN2I4wFeEhE66Fcc9tBzbLHHYjGE8W8gDReoJ/3DlkipXT+TUBVsHIIU
KiYYccsZRo+Dt2llDOgoGLMIsrDcKvEn4zeyLMoOHf0LusXJqydWJdaM84WJyxpnZc6Wz5giVIs4
/LFOMUIdYShYeGBdqh8dEingdR6hEzayTYy8Kx/fCI3ZzvFtjNircnEk6H8wGCCuxjqmmytdw5ZP
Hpphdy+wQS/IzPaGcBFgpuhbm28tgHdQN8kT64o43mUEoEyu1yym/Fc5/XXOFYMV7sprUHMOsrmF
TWbkV1f5UIKvzDnCWVyN02sfXFPtw6g+aqB5dAfzOc/PYfyp69eS8ErJC1dz600jK0iWK5QjEAom
+Fgh5w8zw0rPuHLf8EyvYu1FTe9G+znH75p7alijTc5DRa3DyjNm1W1WwUq6TFZ15tQ652PIvUVe
JPtDRi7z7JyzsfJDpl5Rc1r896WKiqv+S2LnPi0q2ZBUxiz6cUtqRviEOV01tISnWruohM841yHt
noZhucHAeoDnTNpL6JQHIkfd8D1GLK8LdIcK8UwhvwO1QZ/F25SZYY9PjDy4VcagUUfdZ2G/KE0B
WGT5QoeHiqff7bln9GIzKsqGvQKIblbRVssEk76lMrYEOnBhaMjFf/qaFVnTSk5scSyGisVt9a8F
MmfzVIAp46IGqC4i8FXVpurqLQTvTYRQcewpaqIAaebWrE9DbBDalty1+icm1TEljaiu36pWEgN0
IyrEbLfDuA/y8hIZCV4d50llOVUJmtd+2hBEzTjns1h+9OXDaLrN5FrcBTm7cMtFsbq0VUBbIgYY
+r7UTb6IFiBs2//LRHxuTO1PQc0UDv8LVFYds0vFeRHWhewCUDRcMPBCTNEiPB3xUXfrFDUCU1PL
xUbnce2FLe47Fh8x0Cg9+sUZAVSTmilEn74zzIPO5gBJamBcA/vd6Y9GzHE7+EaTHqp3ndpmZpFc
YHptbXMlk0+7/9+sRZS3ArbnRGR3hYSwbwQQY5JaktiLqNwGJXwKaHpmwABugylxuGcJF8Q2Y5pm
OewLZyKQDIo/1prHRlt6w6thPUeDy84YMB4UvcF30dD02Sozforid1YTnP8z/EGvZrPclN+oGc9K
/B6iPlc+HEo66rPa8To0vug/I4mwiKXoTqt5zA5lCw5I7NWW3CT9pMovlX11iUpFXTGkey6FeZnM
7JGzqqMRMfJ9B/o+RY43a+SIJkczNJZMhJWKJtDBtmMXP3Y5ed34D8RMgjmiRqDGOIa9/gKZF2fF
8Ht171jikOQ2hquByl3wZS9kMKAB1GRODa1yvGnWDxFtM/IeePb4X5r2W6C7IdiWVf0eaItgdDgO
91hfEKxPrWD4ZpLpu5Us7kK8P2teAgJ+wh97eqZA1pW32MFIxAjEQRWT9q9lBelBfS2SGNAYtRac
3CXdiQlAkB2z4cXVE4x5lOYIUfR1wdPU8CVo0XvlcJ2Qdj7kCGUdSKFenH4jfpbdrS+vRgW4j79z
unKQA2CRe2ptrPBotQ025swj10IDs78e3HfkBHEu1oKNqC+DV0cBGKivVc5vxek9ONtPMcMtGCoh
ywqOrMRZ51Cowl2i7ULTAnn8GAPEZxA62Vqxjvk1eNYr/AiF3XgmFkkSOvmTJgD+TP7G5O5adJ8D
n9Yd9WvNv1XB1lCf1emQ1fvxXwauz5mUVYVcZOll2bJpzTP5lag/iL46Fjka9Od5RtLBXi1AUnOm
aYr7rYZhqGfwN0ZMDdpzMvwaZgWIGOPAwdbJkNb4aX+Kkr30wixLqVgHr2aoZWQjiLg1+EjMULZp
P0nMU6k6b2yn9xONeooY4QzGIGrKZjOB1g+wBywUkd7cIn/LkAZKtdjZ+muEdH9Mi/Xyu2QMU4oW
H1N8byEESr9qT1O3VxzmSbvsNVfeOvm9eAz4p0LQJTZ1sM/gZTVgYeYXJfKQckp2P4JH4IpPxylv
doR2EqZ5TaSjtqwAQWoJIFc6Vo4JORI5fFfMnacAtUrB/mNiHJ3Q8eayOs/JstCFZdpMqocaygux
3Kd4D4iz+5poAtq+27VuikudWZPGMDZMd7xTZHOaTCqrZ1l0PqLLlEdDEq93YIo7Gf6STwA8jlSq
AYDOBdNSKLyc7A7VI9zLTXbpuLHS55QERXmkgSDkYREiYxSXhHv2zNtxNxLC6qDJZIY5rk0G9y1Q
zZeu9OG9mIkPrQnbyMQCptxOuqcLdBsPBZf7Xa8uhb4q8fbkJMoEcQKz584V2s2oIr75c/om/lDZ
vkrVG1m0sAPG94IywyUBuhHfBS7Ssr1Y3a7O7y2agPGvodauKy6j5o0wtye6RaIHUnNJz/jpmbCP
9cxtQWpHW5xSFvkNB7Zq/48WncTHrF6ahj2F7uvSPdJNM6EzOCvm0DeMaF3Vs49eHXeDGBUUMg+d
FiiJ36a494r6KlO2SHJXkrGVsJ2F1JupgT+aVA4XqWPZH7hKRqY6eF3bm8ra2SCymA9Q5wMzyO1k
M54xLn4t+38zeNsGPjiOdyJyzv24ac17hci/dR6OWlN+Pyfy2EYnmzpQV1wK7GMoLm77bNqsV9SD
mz9GO11PdNJW+SE0CKsqgduYW3FCVgVoxVR6C3RlTE+ZuNbiX8haQtEe5YKyH/Yulkcz+zK6jBlc
joD7RGQz8dexoBPjVzSkYJVfWUloG0wGyqWzo15TEtqwb0dvRbIlyYgpDELe7RSXe6Z0WvBcoIdI
sVMp9q/LITHRTNbNve48AVYYBwggcxQ3UMXAN77Ettc1cp2Hyb0gx017HqNTOH8gGojcZaLemjXZ
ZMZa2qSWuu/ddJXmuaIKhyHvzfkWFgtmJmHi0EOquij0AnzrGbnybzMzjo4Xj5k6XmpJtmqyUazW
Q73ZQyKImIIHOcUx3i1UZpqO5AOOtf5PA00TDw7uTV8rd1HIdl7KvRo9h8NPgupfL3VKith3TDYI
ylvLQa5habXk4uVECrDwp9l8dPFFTSl8PZxmuz46z8HNqe82cRBWjupn9LTiwsAMajIKT9rZlhX3
tzSWORLMdCQef5G+TolJCt6s4dTnSIcQBJkuQDGU6rFxU95d11q78iMmxrPiXTGUFTot4tksA9vm
qmLhl7OlCLeZvbeh7haafpAKC2yTxoJ3O7462ksCsgGKjtcqM0HPrZc2QLtqjRkygEkEeDaDWU3U
fhXXrNh+HRohXPpPNqIFvuukxYPKB17jKsHMwJ2E5nYDaMdCo2p9GOB7onEXWPsqeBvHg1Epf+zP
73mTs4q28NlziRD7oJKLKjkKCFfbWk7A+QL9q0AGr/CX1vFrq7sw+dWij44V2mhPu27Y5/VAE9p7
hG36vc5eglo+wncxMBgsSZwoMojcXdZ8xkqE+cldp9Fz6TrQBk0baToTKs3qt47u7pant/xsmA2Q
Wo5WuWQ6Nr+qDo232hNZnb3N7Ib15KtDWFNi4clQwRg59QZSjDRA8Va6f05/iseOLSEmNi1kheNu
EHd+RYzhAi08tgJdmWTAF0D+rfvT3E4oSwDyMxHvMFZIk/wywDSBy00lxuYwWP93q2QB0ovJwFrb
9IMdmVpKXiOux0fTjI1foT+xdHzq3Lw9e17KrsRo3nOYSfgDxp1DLJquGWAJcHSM/Biz9ZQatV/O
D4s5L+WyfJmRxbikA2k6nGtKROSNMXN8oeOC40lLRbNHALO2G2sbzfCQINtVrY1eepmNvEYzmO7Q
3kiTOFH833q/rtW7OYYbAgpp5R8jj7/OdLAnJo4wtNb6g8AArCM65Ql56DHbmiwf/mGCY5zWBCy3
yI02bG8qUuwn9uRJS3yaOFpTNlHOXSmYyab+gNU04/BIUNwHEjYmTp92ZP4I3lgg+I8cXm17RztG
dc7aFeNKwMeMGW5ltxxFTf2uoEmrsYZ3wd7uvrm3JOKXAgNDmpPeZquPiP0XUDRcFfZmJgQerXlA
jq1ilNd8FgRLV284a7Op/aksyP5jAc2gwJ5ExiCiyCQK1kr7NamANgxxlLydubOoh+Uu5aApzIzO
ENMDj2xVDV7YMp9nVxFznfc8NEWNR1zuWmboQ/uVdc8EB11IFV8Rif1kY/p2kVmZ9XTOrccCWVDd
Y4qOYJgDTLvdykkRurUJrCeXcAkDqYd0w7PFdsOufviF164QO3X+7AsMncyn6sxrSaZzi+kVowFr
nXwhGW8ihEaBxsgSJ3JSuwcnO6jgy6zK9bs0ulQ9s7ZM+XTqSX/qAdbaXyHrUYkXM2OAFYuVAFmr
xIjq88JLMKW7/dbKjz2KijHbibhbO7zK6ryV6Lan4qQgHXEZ3ulgnPPhp6Rzn9DYaD1Ob+DgXOb8
3Y1Np19g73lzjcGXFAYb2nOdgr4u7i0KiWD5eEf+iARlujkh4Jg65OPnEkE6MeZPsavuYzUjRSZe
5Xq2T2emK2hF0U8V3Ssfw46sOxhXXCaoC4QmfSU7EnrDeA2OeVnNWGIWIme3jlLtWNXhpZ5w/2CT
6aB0Wla71Qamv2ZOyVs/ExC51Rc7r57eMnvclhhEDESNBYtbvb1ZXI+uRrPb091XYUncmEJK/b9s
SqenuusvUUgaJgw5V3Vp4XyYRWu3ydZ0Fr4iqJLoRAP2RdRWfcd6LKSSNF8DrIVBwykaOf1aq8SR
/v8lCZnWO5AdTh1kaoqotYv4Ie/KlaBNVbAUZGTfTB3kWphulgAJ2zprRcBsx3AFdKmDby2EslPo
fDsOkIcY/E53vwea1IBnOTa0fzO7Me4Otq3GytHNNTtzzDcrFQt3IWgPRPIem+UjpMnUWOy2mc7M
ovdarDgoL5/6/s+G3zdXFM5hBS2Cub60LtoQr0dk3ylCHQjO3uLMZo7nCTmw+6R+0Pw223eFtTHj
F5uxvkICYzr9mhFkXvEzVeg+vkwHHE0H8VrEJxdVs2Knr6M1fkzKCWHfqKN9dFKS3SBI9n6ulg8S
RZC1DwNORkP+FFNy6KW76GPXeVm+WPZLW5iQcRrA2IWEhAHjp7269avtnGxRIN/6dGvisEY8hxJO
d+tcy3a4moi9A67shntYoLXrHg0aK8JQEljX2etg24dIuttMNMgCONWy6RIq7u9URZDzkCaPSGLq
EOfivXMxaxbUvcCdCAbWTeSS+mKluhe9wmzb3EetvR3igE06yoYKdBwpD5h3Uea3OPUi2h7jF1br
qohpXRdRA9cjHGrDjOlw33XxnjCd0pPvzmbUHpt/ZMvSPWmAbVh2Skx9UbNNJrL02pA41pj+4aLx
3Hcd8AXcHYX8mhHzBrKb2NDU+MtBI4XlTc+x3CjmGsUIfv48/2FWPlZkRWa/tev8uNEi4SKwRRvW
BstEVgXsa91NwXBtwsI2NCiqcaBZnULIyKWza77rrYLaV/DyCMYUxZDf0iXrM6BcI2evHx4lR2XV
cwZfWGOqrN9CcQcpX7nH0qRyqV9d3EEx3Ut4EB3CGMIACoP580eMPVzIgPgR+mC231EnWYedXHvZ
ai/6ogHV899UfdcGSFX5nCWIgQeswJzXSyxGMYGp7sCDEASkMakbbQ/OPe1+TOcLRKOKnM2gi7sC
H2NGQAWje92zrc3wq1ncy0EG0jOItjPb7HBZ/vJgNHxnNUg/NVJfA0wBna5CVR8Q9hrbmNgxpbKP
cxTv4RUSKra83GR7g329ZA3BHwFHZYym3sCxJ10QZ1wlruw9bZHYIsphzy7+GtE94Rit3HozF85H
n4wZ4yzbp/IjCC5hyQq5kwg0C840GlXXvI4hwwIGv7ONKoiHUccoO4a3hu06/yPP5TfJU7uohQPO
c81EFsP83oFAVLcAztV3g76w0dcDam+zIjs7h51zr8khabAalhiRqraHe2k/lfn3bOJqZbzbCBe3
G6loZeNZeBfsDLq+s49xIGqsh8as8mo80WpW7yYzpmWNNgqL7VI/pNM1kO2hIU45q9WTwJ5hFOkq
M09Bmm0jItIh832Kvt1njgCC0RGNuk+WHDrzVqo6q0B0qQxo9D77p7BVTFSFmwcaerYkCx8a3rPK
ROSFHEnHETMwdowSYzvIfFf36OfF5GdIJsmM2STUexaSRt2J/LKBrFVXn1Nvv6XWhEjrp2ACqQGu
tQN9FbcfWSFOscn6mcMqddsbceVrwda7q3XWnvMZoNtTxICiUmEhDMV5UcUnAPYKBg7g6m4QPwjB
eXFMmuSWbWKrrblMCQ0WB93pPLACdfE86t2SOfK7ZCeP1LO1ehvj7lmj5slnm6Ku9WvX2pHG/WSk
1WsbDvQVb3j3QK+mG5uqpaiqjWb0u4nixG0DyGmPRWqmUBU6xC3qVHc9trWklLvBmg6G6vhln/vV
0vXArKOcJyGG/ACHt4MdOenEMYj1PFHf6bZQpahejLBQHaKXSD5kpl1MFxkwM712ImHpmqIFqKgP
s+kWqMTk4KHC57pzFXBnnF0TB1qM6y8P9IeOzZb9RNSR/cm+TCcKlnA/L08KL/ifF2puKHp50Xvf
KFFYBMTnzsUlZrBl1BuHV6xUvrrs2bBioNFsqcg3HSLAIDgDJ/VcNYwD6+zfmMxeSbPUasHBDSPf
SfPLUOf7CjiDw8ctOSBKMEd5/Y7ilG6gvfHhx2ikDERzfTffjOLYG5QgTsTumqJKgULmNNSKuXtu
ZXAK7ORid846HenbSESsMLuy7YmT2h8r4cUkFqZ67BmIVt1E9XTN3ssIjBptsMpAQOMmwQRvq/oJ
2GzRvBgUEu5rHGEfDSwkROQ4lDQ9NT/mL8scR49WAz78BtkWK8TVWBWXAaemBMiTB6Q1sDUMDFYD
FMU2242dxfKgLEe0gvj3addVWyWupPDzZu+gZ00xWZUws0zc7kA+oBz7AVway4bHkr+FNKhRnXDV
MyrifsrL5OCQSmXX8kQhiaIuOEeYXYw+34QR+ypFbrXJ3jZtuSmpywHtI9dtbm2gvNa4b1u2AiMG
6JlRyZRxFgfdhkX/0DMLUUM4c9omgJ+i5gPvMFvZjeC/EAm2skW6DQ3mKkOwL8k6sixITfxQloGV
7GG15Dcg/eQzSDTeEXx3JTpyBzOq8RNUn+QHBvGbxsQhl+raBcWQA5dyiy2VkR8F85trkW0VDtyd
9EFYvU3xXQMKC9nmD+pLlq8TFZ0ffMLeqFbDTHEYWM+zqTAiIJbGBP6DgmPRitgTQ64cHJcAROwO
XsfgNejlR0vSZpKha8xqXgWkzrAhAuAfNcIK5AZbY0bInlKK4dcx4vRgWu6vML6TgqpaKndXWKdB
G/1BjJjTtc1E6T+GyoviEkrRtqc2+NdNv1m0brkcY7nUR9rBdhUYaJ+N+RrP7kaqf4P1p5jBTaW/
WOb1TfVPWMNKIpMYU5V5rNhXDn1OWm9A8K0FThOVOUHGX1UXVx0u+ZixOaadTDgisPEq7HChugHZ
69DFNdCH2fdh/TEqoJpIk+p5SzP0YoUuhjCsu0yJGzelkw/WSQO0whnmdxu5U49ptNOi04QTpgxH
P1QYbFbGXhPtrkzDg8ledaxfjebcjWx+VMaAQWDgyGaNit3BgjSEx+qMA2+rqQrSDfcKKxDGNuZK
SnEUDdvM6I+S3bGT4FmIMM7qDmainHyUYGej9dBUJKNdzv+UNps6rb/madzZTFacvvKtGU2a3XFd
8GlP5CoAQgCGfpz66mE76T525qvUmaHZ0c7ABl5AYO5V5pVzdOjRTasTUasWSAYr8eEw++P4Jp3p
haKPCam6SVxotQIphFHAgYjMHP1CigPd2buwZlTM7xILZheQnVHUYBZHBkESVSrLWQTJeqIBvW9u
k3Xu6JlTUnrVIP/XQE1/KmJxlSz5OoJLGiad6Vz5eak+J0gcOlcnEvUnkq9syX1bwS4B2bGpatS/
y+4B1kxvQZMTh5pfrTRYR8GJseY8tKxcDM6IAZHvMEJZCTUk5cm5KaMXXvrzNIdvjplwT+hWvhq1
h8ZUXq8eDJu2dgF4FUFUyY4qQ6ylVL8FgT+EOW8B9/5NpQ9/2wsR+YXtB50g1at8otDHWITM9DKE
lNrCQhGTgzLCU4vLKIV2H9uHQvup5K7mbuSZO5iT86KRxl4Dh85GPoElypAuIZjnQ++Ov23CwB57
W0I2S0gmpSY5JcH3TtQtjvnZlpFfsBmeCpytI4sl7WmJw2lsbiP0fGFc/eYj2Z0WTVfapN6E70Bl
SN2H1CMcPw4wOc36NzA+UiZ5CuAi1JAOyki7q9pC8aSlBhpnGndkuXhKk5UOZr7t6E7REpjog2P1
10TwJVUVq2WFtQP+qiGeR7X2lylsrludT97t4sYCWydhX7yM7ZuKtzaCBxRMe62i3lW57EvYLWw2
jyFvalWZD5JBXhFxXoMWb46VLYd2BE0vOtLoPNsxLDwWf61Y2xSqCqE9rMieNJW5lc7IIGe4GYTC
VxXtNHIeRxOYyMH+F+XLCpffzMQCYbB2BpbxIZkJjAj7ahN9O+SdSfHGrLhVLvOlcNrFrF9dTLxZ
nO+lwWaurdk1Z6uWaLAGx4FiVbtMI5kPj+k00FuH9o+eD4+a4yZTdAouA/2bsB9phcCR+rpI5MJ6
YQFWHYS85XBOctk/p7OxcZrwXQJ1dIr0MGbNrWdjoE7pTql52pb8hwq9jEhe+W3ujf1VzeMprG0G
QuUKwP6mGHhVWyKn4PHp47QZ2P7ri0HIdt6MkMZ1LPc5oIgqRZ4i3L82NSM0qx2wHftGBGGEp00L
skfNcUMUAYLyaD4aCVg/PsNCqgR/5ZtycE8dXjF17l9CCu95wjeVgP8pgeQVHq/Mzh4lvoV29omu
p2Bn+q1ZqqeKR2tQwWkS/0HKA2E16OX0Wn2L6ytGMzexduVQoFenJEy19EKKw7MxfJfpY+jnQ2Vw
Plbm0RUqd8/3EuZiAuUrjbU2YvkD66y27mEep51dVsDkXG0ztIyVQiz7snfJCkCnqLZQibJzC2XB
TV1sD5TNVXXXcwQteeSrROw1CdIIh/lp2x2EbXGFSJJMOgo1mgYTxWrQ5y/lZG0tFcGvBYCoMvdh
9lADpChLighRCJ3t3gtwSdUw4SFYFn01FkQmUii4pDC9RD8Ns/WQdbtthDj3keMLdo5mHq40tdxX
9ugZdXvI2gIZEBIzRpb/qiA7DBXP4XIJDg3e4dQzCLUSEwsR2/KGsn4MyZfMvucWuElVeAC+OYbY
MuW9J2a5z9RhFyXzc1CWGxfdM1sgJt/JypixfeFsFvNRMAMLOnvDxYy+KYNtRMyl9tm6ZKu7awc6
aaXaZ71hT5Ko2w65SpaeooDLRPbk9/7yUGDoIT0PivE400JBZyTdnTvYPMsYTCUk916au8GFpcgS
poAYUmk22hzGhlOic8YON4ed/0A2SxhFvk7WEmYJw166hsXlau1JvwIAzkqEBWBImq1aDLjL3BNI
mrYvrgHiQe7a+9R06yHHTmBKdiOUvjXAoFn5zuhKdWSYhqyOaej4cWz9yAHNhtpsNWPmQNw48X3p
QWK1eaffYo2QsmzrUJJ8lijjRsTeszrsy6hGYvwnWxT5Nl7NRYrQon3Ryv6SqdhTNPUibMc36xIn
17gfTZD7SUgSBNtvxdZOtRvsAmFvzL65KZqFcQ5yBxNVe5IY0s4WyeCz43caWLuPXOs3aclhilIx
ZWLYa1hqi61sUMJScptV/Z0NnzUS6dz9Mhltw559cWfW23bhEx5HinOafibcyGE0YcoZw0M4MKCN
22/LCu8l6/d1anVYfAIW8IY2LDakBAO0aj7s/uKU+Um6yWrM7vZiqceU6ERHtUr3GQ7hng0QEAQm
bLxrw8D5aN0X0kkO5y+Jt0X1ns7xwW6vBgSZKJlOmD38Ck+Da42XNJ6xdOIEQDQujAHTd7OKR8q/
BSwwOB8lkgHRDS/TlB3sQb/rxGypsnwYITOy0dq06IGeJhWeIFBXa0ANSWEZmNni+J9vYTgD08hu
ml2hZSz/lCpg2TcwJ4p/tKag/Bt46LrOBJsTj++o7EhDksyFmshh2GHUATFUgR9HBCmRZmkDryjK
xFfRoszVuZryq9DIuEJ9ksfZs6vDIbBPiYzAVzUZ8XeJQjFiHMvoV+Y23SyivpAtTWWmHhO8/YhD
si8AuVTaW5gxxZyaRW0MBAPirZFkhGAg5R9/O4NpOrS6jRp0e3WymP6UfjJJDPGAwFv9VDX4hdxi
HQxSR0dDlTa7pzDvbwYS4JijTVHbs3Ssa5lEZ1udPD0xt0PecX92OCxs4msuZvE6B8/KRDkz2pfW
0bD+4yLIymtciMMUNjsH99aMxrjRlWfFsbFKMhgm6lL03SWBOF2HMPnd2d1NElmjAGy9zJzJXkgU
LJh0U0rdnSRk5WihBQLJgxjNRZ0dklFd1f27m7a+NLkioccNdr1qSUWMOIb481gyIeIO08NiRK9K
FbKv7lOfL4hvjaNL+kmX7UzFPCtc1oOUPPVEnYORijKAkmQEmSOd4aJX55KPBXpelcEkWolxpsAL
zVWTLVpytHMiZrzYYmbnANfkrlJ/J0IjdPZqaazuXCgoCcBi+DOkd4tdp0/bSuG3zHRMFujPTPgX
gQ2wdwpBfw3X0HbktWi6f4jwtk1kvoZV1DBdoBfDlIs+dUDhCLW304uHs8R6x4g1O2RU8dIH415q
3eFC5YfWAnOZ6XJ28bF+pfRpzeJ2UdhrpJrxqSvtsQ+CF6Vo/jhKLlNtnqe4+GfYqIJytJkqvaI1
Q5BK2JsWZMT3jqsz6NEZVnb0jRk3BChV0Lb2zL3tRIIXuvsuFgF2k2F/1APr0CUlgF0H52JYha8M
kteykHizgAU/cac9dSXGoeiz197r6V6Vs98HCXs6glKHYrdEN9FTPgkRerY9/bWy5tSjVK3qikhP
qOhaTnXMfdJDQodEjgamoQecI8Jm4mynlelLbb/pgiempngQhg1QGT5SAJXJRiIyNiTUDnSuisM2
PKqdW6IAytPjfc9ZNcF2sAd5MFJxzgjcAdNkoGbnJ48A8fWy+phK/WG4xGHT7iuZvUtbAwQJ7MpA
M/3MUbYMMFfU2FsTKlXsqL5CIcx4zxv04SXO9WW9h4MBQxcnrpI2+yieWGBYDJvydSvZZ6btvWHB
54W8+fkweBNHqUR6MDXGuQGI39rFV9cOe82i1c7M9ZyWpwxunmD5myv/guIlIQqP8Sw+bUw6ek7M
74zAh9gjmi8Ghrj5DdSeSgu2ETdnHuPoLOOXjhwfsygIa833SThsnep7oM7vmnnV93eL2oZuBWc5
wrc2uZX4t/CkAqJ5OMX4XsxogQYiz807Xe9Hgacv0nRfYE1W0pJpTwP3GHePhCvJfa0sQAU6rD46
yhYpWbwIP9YDoM7AIA/Mao+NLG9JPNytXLspOdThWQAlAfeoWi9jOnyZstuW09bBHlnVyrrsqAFN
0jeU4KNsrNXMbtZh4KAOmD0ZU8WThixh4ptuNaYN6W+kOMQiLT4BNfoliPzWT/jPO815Hcr+s4Fb
9hQ2CyBdO8DipFWScI3mXNwQzt7sGEm8MuLoMylRNPRqpbDAVzm4t9TPCod0ygeY4YcttBHm24wH
pyqfGyvZa6Qb6XbwAwH+yCIe7q+8uZhDOoNvMx+ulbCfK0HcCplGOqJqFCJXLoaRSRYTLQXla5Rd
MrO4acz14qlRmJQHvlEXBzMn7bOkPSyQRiMzMRX3sxZoq1X1RWm1kyNwsA2yJeAo8gWamFkYZyN3
fBnGfuMiJUKuYw5UWrH+AsQfkhFsMiY251FlsplbHA5dyO5DjaghYN7oTX2PK8PTVOe1qGhs2mT0
6k5SIxqoyshaycxPF0UA3q6/iPKE+JGr1YUWJtoJ9zPM9SzWTGoFJCxSIew9AFAtl9yhLlKX5G1o
I0bM1qKW9avWyGfD7e8DTSgDTdCLOmC4sUDGDjmNz95vgDS1DO7ohS8ZQhA1CZliNkeXr7pUsvlp
dAnEc2RBd5j6WttuLGraJlauTC2ICOxhC2MFnIa3oqFnxhje0+BHeg9kibIvMTkU2zikZxne6DX/
6FDxCaEwq0qGYxXEfBTyTB6Z0dvGo2JdkeK7TMfmV+/ZferkqFTzakxRksvxqLPrVOAX8+HQLGe7
KRw9K3c3qmHiMbQ3oesQTA2sAsqsRruCSHo9QwBQOn1t4f2xobwaSFUsxl1dZN+HPu3XmbPEgqFV
Kd33QoALpOywmob9U/3FDWutstDZdVpFf4FTPBrdGP/6gqSmLV5A2o1U732KZre0zjjxCL8N8JMV
gDH+NR2MrPw9b0tKNnGsjenQlNahbOZzmaXXrE/8IIM7ptfGLhIvISwg0SKEtRhcIEE32MauplpH
oGDr1pbJyHMTilWxzBnd8sTC+y8tweDaYLeKiGS4bO5OKDnR2GfxuQpBqOcEAKSKw54K4WvB2bmZ
G+Nuc86GQYGsssQziiUZw10WQ6gqUEPHdn1Q6vbaF82ZoDuvpJQAGiXeyxS5RBl3bOiVZFXUDn5c
C76Gvin6ij5V5HdrYNo6lBemYmf8LhgFtEetdyqaLI51u6N3KmKLXjL7aoVVknHhsK9Vq72p9G/F
lH+78bCec+s/js5sOVIkC6JfFGYQbMGrlLuUKSm1ll4wLVXsBBDsX9+HfhmbsZ6ukjIhluvux+86
J70y4mamBJ6FhkngvvGO9PvPECLbdw1ljIbXkLA2/yWAiOAF+kPWyynu879VXFJmJu5yvOle7fMo
pE/ugPWff4h4wUSqM9HODhgVlfGdx5EoU9gSG4EAkTB8N+QSWSCpGZFQ3Ra6gk2O4GQRSYsTjrSK
o5gmlW030XdfVvf4+w8tPQaxgx1WJn+tfHysJeBfLZa9neNgDmf3JVHya/DAZ2bYuWaOackQ4FLk
JA1qfG6Zx9AjFSx+eDP1TDorWDGV12cbZS3H0RmpoCZU5hmEhhA+MXmeiKha01UXGdVnfyr/5cFA
1zf4WB3X21x2FPt5za4aqRcT2amklpjtRp84p5JqwPphq2PFncZv/xR4A80SP7QWfOsAEhbzLbug
tb4Ib90ge2lya0/RLwd8aM8ubd2NaV+QDrcShjflSqSSEuuxREtc3H4jbOxBtn+RFudLPRMpkc2R
Dw8TmdiOazIq782O8dLduMhLlGKX4cDaVsNZWs6zTlnwy+qc5OGurKx/ucDX0+AGUj4l69LEpMLr
XQjNEMsNWVEbbY0zyqjwEQV4VJlmSUxsxZOHsexmRg8tA4Q2pnkYEMneL8vLFEAONLEgiG+p3cLp
esIoZWfpXRAgR+Uof5bdYCientO2u2Thsy2LY2wNd2nq/tAXttV+dldbbMiNdZYd0rdDkVWAPw44
ZVxHt5Oq/yRh8tLEM6407z4P0elnBHVqb/GcACjAHO5WH2WwvKwflR6Bv1l6x2tAPJZoD7JVzugy
jieCtvG/NgK0UAv90IvhISFkKUK2iMw5e1Ccs2HZZ0nIDUYSekn+DRrctnQdh4DfxJkNL06iL5Pw
Xgw6lugRSyTJwklBHsFDcaOLglm34p40SPwIHLRAr8m72bb2To9jaKYAzmUnSTrvqZ9ztilgKZN1
paT3phq8Dbr5wS9oaeOcfFNR1VnZPcB0TjE4yIfefo9CDProyVRUh2TtSCtBGi799mJ5DDY0YbfI
4347cU4ndE2VYudtkpowypyW98YiCN15uPO6gSBktRpgTXJaVPBaZhTaEdFcM06YVI6GhE9r2R+N
Pb30/upc0dHeCpftMA6fgS/4u5N9ECSXAt4uvkV705LqgtdzFT3iu/Hd5ypqDt0Cf8uOT35vnhY+
d+3hSimBQSdugkXjR3mgr9L52XMU5y5ZIewVr33NyNUPObKND0VoWAGrp567mg8Yzomq5z7OXiw/
Oc398louAiGK/E2dP5dgE7QL/ALpGhWGkTLYOgvgPXVzxDkBMBAdGeMjxYRccGHJ4M8arh5xf25d
OxWvVHd9UJm3dcbi7FEaLUOgeVYffiruIIJFPum9EAIcLs1p/DHqnTXjw476Z1sxIKYgxLOf3cW/
TTW38FFce6BIM0dTz2+fFAkmv5If/hw+JozcSkrBG24pOACOsn0CM0t8ot067msOPoWtB04VchHe
QDmLyzJhphh4YuoyeE0Rj3yiKb7b/MWi9Z4EGbnNV2+UT6R0/jqsxDp9Rq2+NJl39Ca4/ukfr+D9
xA6iPXbeBnKwO97bJf6XtDJ3tjOdKTEkXfrq2gUKZ4q/LPf7+yxYa15wiccpfQK0l4UWw3YXE6ie
v5sIBYhsqwOtRRAKRAF+nGYeqsC/nfSb8Aypu4K7NLi4Rh4HGR1j8avhA3adPsw+UHTZGw6rUCAW
w7fbwWob1GujP6acjyie39IBdzRTUhsQiy5oUCZcOrkMtnRCzwjFTTO7eL+QqAtL6ETwQvIKEAao
6FVrWP6kGXaPyP/r2ayVFQCrHFQghYKA0ZVLGsz6arkNj2Tc83Gmdrq/1zmo8S48E3i8RKP/6bAt
1KP8UE1108JxGFX2Otsube0/Y6tfgxjA9djBysQOjFZkV8NekHMK0nt7GUggESVzQhwQeaGZmRYn
bQtGVOFKF9vWFGOpgkIQn3KYKTtnFsgI0VoH4fegFpEyUopCpwgS1MJJFS71Q9biRvNU+jTG5uLF
WEjt3qMduaeaEw0eDQZXy16m5i4lXRu4P8sqtvj+A7kNzmffzeT/5qp7WPQ6psZhUCReyI2IrFPD
PGUcf2bMzUtAxXkq3Kdatajp8yaCDOEgk8CYNmivDtmgrkl/TV1hleQrD/v5QuvGbsKuxrT/OGO9
7lKaE3hErE69g4r/EC29WOTCNPbO0gvX1kVxUxn2i3L275cBr21XodN31R73lLVpZ6STDCW6wsR9
0zq6Ir8BZjovU9bDCuQN7HYhvot4xnoYRodg7g9W2t2FFguzFLRHl8v0IKYC3JHhpFb+COVb91WN
YuaPhIF1hV80j+kPHEJD52BNdMMyy0dnOde2MMe6J0ErOeC25h+hjWtSI7Myc6foKcTLU7QDNQw6
xM4y7ImEkpkq5F93JrA2B+KzxRHPEdAvb9aHQ3HPwfGAbWECJlINDDdth/kBy+R1qQy1gcE9phLy
B0n60K5IMbtBAbPGizvUV6dn1M5YALRDdzdOkEPGUp7YbbinzJioRx+dYZT5BehYAEACdPtSLt9C
1w+yUtc6YzDfNPzMuP+esrK+l3F1cGvKrQPz5HrJSdCl7nX5mwHJMBIlKqlawxoQ/vGYhrUc2c0o
AH6l3JOVCxm48H2iZiTv6fZbqxpsmG9Ox+eeNdABZqs+LgUmdBFobPnOObXK5zBuvkJc8mNgEYpw
yNSB4fIBeFGn5Tt0Bxcplwy7+AVDvFnyf8rwlQp1AlB2ncbqi+nBI0UQh6xgcx6yH5hIzq4PXOxm
gP3QkBhts5+ECBVp4R0zNu+bMfxygTR7kApaQlqBV//6rv3R58uJSeSTN9X7uEtearXsQjnRqCqY
d8WDIp4Wn/LC4kQkSKqDqKJM5DbKuhevMc+OVz40Ggglp1VcKZQW4xzLFqrYCQVM+D1Cts9cup/Z
EG+awnvOWpzPMyeFGSxUlo8463CmTjbdeYruQ5uIqJLNi0zD10JCp1Z1+OJazisVD39HRh2TUZBT
oUUEyRGIx70/D3DMVH9qPes48fLHRXkf1+0ZaWqrLHKugbiMkbpVNulzqztEKdy7jPWbgzWRVK7R
vvtRuMBOupmY6zxuopTL3OAR5MZzZ/spRLyM2LQDATGq6WMX0SHXyZ208odZ2u95RT2csXfUH0Ck
WnGIYFydgCmwj82gHtpL2BNUBR+Y2tlmDB5seIgT8x9PrkUMVvvUh3rPlr9LJv/YOqfR82xAI4V7
9m2IbVXySHX0fDvQVdVV/U5OBZ1aTDVxptozHjQPB+44tXRKzNludjwKaMx2Kpp7J0f25tekoTV5
7AtYlpFjbQl/5lR4wbiUEzeHeAShvfQrtosStJIZ8zKCgWksBp+cV2YM57MWLw4On9nO7lsDtriK
MVsIzoI13cgeN8CNnKH35WI5Da199bLlWNk078w2bhuTt9Rkej9Dry5d279MNghWU1l/pHE+VMk9
sFkh4SPOUl+T+QpNzpJa4/ieUn0w1bJrNYKtTMtDRJhwKmN3N7b+simT5LVTksQby7yE0xBNr9lc
vDqGPhG0ehYhJVbaDKuU0f3RS5zPMeNOBvL3IeVUvrPHcLewEPnC5RQA0Ym5hN5q8gU3xs6/dez/
/D/ll8tH6tAZGy/iXxz6L7UVmq0WREupwTyqYrqjpu+cp8uXsiJMLot6VSVZ9a5NTvSr7ifIpOx8
hKAmKGc6Cd57NX/WS/zEjG9f0BrZjP0h4a6GsbJ/hnQUgTGNNn1VTbDoYR5ZhJa1U19dv3wV5WDj
Rhw+meaWh7VpfmhHC9fVeIxbFtNRrXfrDGtHNzHTglyM8sIot8xLQopWjWdupddVy20to23nji+6
zAiPZ7Aihg7dya0IFCalc+VMvPbM1c+l76HbYmcyzl06qvdhJuIY5fm4VquxtnX2c2s6vsAEllgd
V2c/Vxe3GL1bDhRUdUwjYsVMTga0pmWh0AYDt4hsDcE2jn1Nwqq9HxWQcf7mn9FB222U/+YP6JP2
yPm146Z/I0L9VsKgCEeIAmbiQ7CEaHc27axhXlCGPHa/oiSOPZKAAdADyEb1zTcukZfUmt2NaCYo
jvIqhvGzymo8YDb3bTdODvGYM0yq7toE20WKy32ho7B86KPmx3U5wuSS5Heox7OxvT88qN+ccg3C
TwMaiR+NKwVf66RmEggekME6ZfoHCeEldfvg4mGFJz9VCLb/AhxakEW4ylKgTrIIIDj31mCND6Wd
cHafogTtkDF6WoJLqap9xbQ3TfN/A6g5QZ9X2fd0MdAbBCjTqhGYAojPii7uc6zfaH7ceio8meG7
ZXoRMbglTptGnP+yTyD2qE0ZIuUniJmnmF7usOL+urD0Cm7vfW8QcSoekzjeVTUR5kKfrX7+CmhA
y4MawHyPTvcQ2tZlMuPO6vWDyEiv4D+K+cL4c55D0z1ajXcDKb82860Z7Kd5Hu78YIQy/QU5a2Ot
1g1E7EUGX25c3lMfvK8JxQ90C4wYbzcebRMnk9jlvsFLR+to992a5i+HYhJ+Dp0sA3mybZ/CqjSJ
qU5T4yOPAmRSYd/cTaQ5Hwcbg4lrwJMxU8IAAVy8rf35FHRFdm38piZArPFkFfSXxo/5Ah4XnH9X
M62llMCnPLZf4R0TC0xHasXnwplY4dWqIjLAWv4rFzSvHLZHCxkFyBWZo/nqYDnDqYW0ykd6P3Gb
UZd6tdx/svpY5b4EONN++OOmby7dcrG71X7CJcI7ZBSf57iUbsHqDdk+KMQWkultNjyD9E9Q0iVq
SvO6BEfPfDjq2GhqF0q9VW21ifSXjuGPip0EoD3RBBXEB2CTGzsvt5GBDxBuMA6PRIFp+OmDRzU+
9bgUzCepTLQSVJ+benwjlMoAMu128NHq/gzSytEg3g8LctxanbGy/3mGMLweJBkBpNOkenZmBFRc
qmtLwqUc9lzayfzmuEKq+D2Ghh35+LGvk9mqHg4a7J4F0AI8H12QmcXGmV44MBbc9x3vPNdfKdmq
JAq5bv4TwCcpFGAc9DcmSzQM5W2Gv8530gdGm7yy3PpZTQN0vpDH14mz26xFJhdsEx3vruguBbY/
n8Rhyt+ZEhMAiYKbjaEv2M2vAW2LdsLu3mmhFetjE/J5QJ/+TJxTJ95R6qkEE9Gd80RwdIN6zfyd
7lWk+1sZ7EuIp24CFZhQYHzUIM1h4KTvs+8fphYj2o385OuxGwqQ1VZjuOQKhxf+bmIy7rKJIvFx
09Lpwyr+N81bTXNAgjKNyqip7NWcDynLAPSO1nYsqm3q4k7ivMLFm3QLm86wDp5vK1y+VvkG09nm
XaCyTLV/kuTEY9x3eyYnNJ95w2kadnh+bloUtORGcFaq6r/rZ2vu6ures1eYlq7/VNnR6R4NlJCe
+EbKhOu2mZBH6tugOg/FY2JPt3iw7L8tA13QB9J5oOTC6r+nBc/HxYxPOWhbufdii4ayPZeMG/s3
4BLvMxS2g4NudwM+nmxVebAo55egupJzCwEKcqVN4L5WFF4Y/uj3HD9Dl55WnZ7wKvbZyntruuvc
/K1zwiTT35rWA8XFImTeQ7VYy1eY18cuu3Aza4klRCHGA1D6oC+r6sZl/sJ9B9tJeZfN49WGw6hT
cfK5FJCQYRsknHCn+ImW56a4q0KspFwZgAc1/B7wCQLywv47YfrFvbYKxsGbIQYptnV4FP2x7X76
4mEx18W5I/6BPZS3Iub0dgX2RJ1CycxNNBt7Zg2OYI8uMBOLF0kBBagPBESmRwR/AuAWX4QbTPLG
iXidgy+H0d2m8WbSGL4PS7efYk4yA+7sm7G2bgipcEvF775fjVmoHoXP3sDTV6XMlbEvyo00zPKv
MCAc6OXDV5Q9+8FdaUvyiu6hWpEZbkUKpt8qlEtzGbI/oij2ywrlt/sbijrwykjzf6x1reXl9l2K
cw0HqgnP7fr4MU/xN7b+51hPqb5a0x8ykiWJVZwIwNj2LOqUfOTJV94cGueVuaDHQjK5PEsgAvJH
/tfGD8i/aIyOXOCIduRnK4UQ296XEf3rGwtZqeam7A9qFxrcKFsbh6n48obouZT73uMPIOI3uwCu
OXWQukN4uknny4woxTVsaxJMdAO49PqZvO2msUhguIhIKV1TAR2Oe2/6A4lkBzDgVpF+iz0OMD53
ycfWe9LpNg73GRCGRT4503Fg6rGsTW3mNcIl2y0t++fBF6vo8YeNN8m/ErVrJviC9Ztx3zQGL/FS
5itNgozDbanqmyb2uQZ/Q0NLh10G+NPv7nz2mJVoRq0sfgfnAOGD/hopthI+mAQSwd1xTsGswOdX
h05fUvmeMk+QsGXy4oIshsPkJBZYptZDz4Y89TRduZuh+wEX6nZ3U3JGwM41LqVtP2KATxFnbjue
0PIpwXfN9ijD33a6T+Zf43yBTG3w5momLfl0X+jrOEqctYdsTcJOp2YGtpdcpr59iuv7elxuaXTb
5xkwfViM0blL3+PkNyTTMGV/Yl4rlq0B2IRV3/dyD2xgSF7x87gPmfdIy03Ibw4EKNQ7m3xhzOfT
Ou+O/c/iJLNsQueDK6zr7AJ5Z00PkCXxHJTTbi7IyDyOOAJHliNeMaot5/xdxowLaX6bHoOKMy2f
SH5suFbRKlIYCDbv7bphMPllNnqT83zraMcZ7+hRNZQcaiw686UZX23G8d63IKCV9PSWPkPAv3Ha
FV5QAGyow6fYPFbzzuPEHgGugx/sfBjqmxDIW4nTExO5dyLlUrb3LQ5AAQAQGGnfHQqiyeUSsqyf
Evuu835a8RmI40AdRka/neeivGztT0MyxsLdaI52+muDkenLJ2HeFuGQfgJc47F5kHZBe614K1yK
M5PuaOiHFSJ8z2fKNoBlZssh8MFGM6Tl6JzEG9t9yzQcglOrzHZ03gohMZcdK/+jM481XSXWR4XF
JuJ63lK+hidtoEpnXnkQ9xMmSNLylaTB5eql+caBbulHJ8HLCyuIi9rGYYMp+ksk8UQx7GJpKXcy
bPemAmTPE5deV2sFj6eMHYIJh5Ul1cNxZAxIPL0esTSTdQB0XJ4a7uQy+UO9mi5OAUDOLLtm4Wtt
4+KyXuWwjqyY3iYhlStPFogHZHT4BQd0JBbeT88qgGk5uPjPbfoylR9B+Na3yEIHB1FOsZB5I/vu
+OkxSS9B7xPt4LZTc6g8+0WNAanfUAq361R7ixmRlQGq5XzfzwNqTL3vctTQnRXGR+PMu5nJLbdS
rvofmuewnQ4g2/eLKfdjdXFdwsPORVXewQgg4M6hczHuAJvPDm7wsfL2M+h1+Mfa4MPO0y32xVuD
G5Y07kKZotJolv2PrS4eERjs6QyccM0T8WX/IyHVAj0Ag9arZxF/dZLEFkHMMIXAMZEAbgEUkrxe
zVD++BbAcRqT4CB1c9V28hnRmKMaycOzBs3wNuEjsLGMK0UJElpwpDX5eHlj+vCMykm9xXQSjXju
BgblIWmOYs1rpH56hHuxT2ies1OcxUBSIPL+wbHL1a+ED2pV4G115LF2exsPbcOiBj5h6ynGYtv6
ayiN6qvJt+qzbrWEThnhZwnzF/whgHiBQZWWvE2D8NCt9qIqSZ7xLKOb4vVwUhKwYbCf4TSQOzd3
lgeUblq5BwLB+LaJnL0XBftCRRSaRdlf/F3XWvMAqa6Ij73XvMwNVreQqfBj75noKBO4wHMcUmhf
T+VGpH39nnUNga0ZOjvm1pmzVtin31P4/wQE+kgzh/djGBwnp175hwsBa483wHF5o2v6I4y3JNDg
e+8YV+IxCOL8EJV9c+oDTGuzqTCSetZZN/67su0JZBGP3FjWjNhi32YVh18OccBcFD/uTT7671Ql
IzIGo7vzJy96w+aAsOB0IFQnNFkIiMxvgtNSQvXHJ8l5bpkuoSCwU9ZOsH6aj6N2+ztLxM1t4FI/
FYzE6H1pXxjycp9azgVZh9BpOW2M813KQa8oJWEZ9eCEDBITjla3siVPjbB4qIkSd5n15TikKHv2
D4wD3FDrW6uV/qZsEGo06kfp8srKtB8Z5EMX6YH++ZSngBnI9XyqFJjO2ftRAp86sEy22Y6suGmc
/SQ954Dt5DClazVRdvK8ABBROBGtcPl9mnK4TE7+njI8IeurjguXnRmD/mw3aHgkw+aVeshWa1DI
tQI82fZrl0GOSFVDabR8nx4LegkISClCKzPQ+CjJ/uHGpRWYFtfeu0qaOEUGiTntQJhVtKzNGMq9
nuGJ/pO66jrg/UuIIGzMMOy7OvhbLflP3KCP8LOh6EzQT4z4mhLifS4iQdVZX123xsPFr8ziv4kj
XrUHDiXkaO+Ic0HvV49XwMgW4J0+Z2567BK+cVFeSpVs6imhjZI1bnGOHQf7wlVvmHewPobVGX1L
orCT6OnKI4nD3RBwLVfxIQMPnGbkqWlmc31DqNOcnMDsHct6K0e8kth/MJ+lm6wF7NgRoFh8siV+
deFyDBHOz57KlgbzvHtJDfclE8JYgTgoDBcY+VlEogONYpNG76LAoTHYDqAVyP2g5tH6C5NmIqDh
mcobvy0ndf2vOMeW+msPfdOjrYH+dyyasQqL4seRQAMkT0cUOVJEpYeKQ5f2dZXLXdy6mp2kE80C
ZontGWk2ceoCgcuEoJQYZlC0Ql9iwPGRrF+c1EI+JFp5QIG7MgJdeOtUVejSL2kga7CfBm2NF5a+
+ZZxFluaLhh+LeVqwm4lX9sNwLuWymPisq2LpLmgTX/PKRedfxbOS0ocgsVICqRcMUTDR8S/u44G
Qjvug2szBCWsrjIr0Kzw/kY9hwZRzrX6k0Q+RgaGYEHSPHDXHeCIamVy1oYACNUq8vR8Ve4md0XH
hR+4KJeGDk2Cmciy2IyDmCpJ9hU9IFDejXk5VMWmCUpv5OgRc9A/G4fqb1BtweDUt8aPaakYk9A9
efmYlexCIxrFxiinhEVHgi6hsxhzbcWVNMfOWHyakBHzfFtZiWY8lmNfir4jDz2i3BKmc5nlp3QN
szOVfVr0wSYupshQRuRF2HOBfcSUBegkWrwGo+AwOgewk5r7QBDV9GvcBgpVsOTBw94JU6ELAcHW
86T/LY205aeD3wrkjuLp5nrfSmy5wOaaxNM0qXpmjN568CfqJa5UXMOEjHzma4s/YVejdll4HK7c
Qvv9P6j9mhoO08sBnnbZqRxIS1XV9nOn25axsJU3xfiadxiWcMshvGGzw6b/G+ZgRen3NEkn/8a2
bCbwxUPW9+820ye5t3muFrE6GxswXmrIK5ltAYPO9DS2bt5zkXen0lLfS+bLPuPMYWsotKWIKss+
FZGlyn9FNVrK3VhDwCnBVc0kc6Qb2TLJtXjI/dXoL2pK3FzbrtQ578dOveDFjwO8pN3iq3CfzHkR
OgxOOg/Ot+cqHQLwDZ15ehjZ5fA9Vx3b2Zg60bQrmkRSTD/OnevR/lAGEWPgMfbRt24Sb1LRRzdk
KZE71bVz+psGKiOMathb+x8fTyVRM1aP7jgPYl7TrCZsbSQ1E3M63AYJgY5kpO4eeTIgMcmUUA5D
bjBsoJem8tBVBMrHUyCFpkdrTrIAPbkXfgqCsYTHkkv48U7o0AxjGWmLXR/WenrzCHQQps3cLPe7
LZZSzbQ1H4yPRmt3EfqTnKclb3GCV0U0QB6KuwHjtEGfwZro13ay5Wdr1UE2S4PS0vlitfGU5E/j
AZrJSuKP8VbB5OmrlvsomR/NibHr2gGoXosNH0kokOH8VioTG3FXmT6rpq0RY6zM2XK8ovQ3fRK3
hqRO4axE0Ggu3PprUH28pLCeTOP+kfzQuFxtyyothsPQBXN3w8sWMwPBV9ANaivTNpXPRkZRQS6T
5azuX43WfklEh2RA/89msN+Xz5WP2Fj9dY2IsdpmeR0u8PSttGKc0CWpKr7cyM3tc5wnbsOIV3sV
1rCxIQAN/sbWLin/WQRluJb5Gr9/i/Ixl/M+b0cZTjhFmgTjMSeGgXFZTd7PZVEWtf8Qha0rT1bZ
VJQoSr7Dl8kZNLdZYmf80gGuW2TE2MQ8BWWaxc0HBiGX/3ODN3A4RxhfsJ51+Q7KS/ASWx7tSJOL
BPqUWAkdFvMSVAD3BwkgmeUT01I4h+vpMukZ/WEcK++qXmF4x2Gnhr/SLTxqPgOKZqf32Uw1Jb1h
N0vuR/3StPY/Xuh4OfO78ShkS5ynTwAetXvvePY6MAA8wt6dWdmS75MitZ17b2rZ0RtWcCKGmc9V
qOm4Xm0ZLarsLFy1DgHbNhT3A4LscoRu3AEy5F+en5cuLa58xWl2l4atN3wHtpyWo6XTAjhXYpNV
AnLuR08zM4UAK0RnVwdn6csQpkhXhf3ejQsLYFohuNsGS5kCW6y7xGfUOmWquZIjEwAOla6slDnY
0jbDAU9k2IGlzcgMkZJH43gzXWWIlAosj+GWWambbNyuXZTFHkIy7jNcaganPMIO4wXpYPRmGDEv
2b/AK8uR8FMap+0zluCSIeIcCYqjYpmr5mM0bspBmu9IMAZp42UkKllEEQaWuIrHFMkIi8KhnKg2
Jz2uF54dRpirtS7oNGcZmty8IuNviBZdDKccME1kU+c6MByD6xybCHm+sPzpHISMsU+8FLWPbDG0
BHg5XWPp42A1e/OPaAYK4ONQvLWY9vDnZVm/BHfCrXIX4SGvigxqUjjF2JmnaYZxD44BdNs2TqMG
cbQG/8MjPW9dxDtAljF0P1UsXBh1ONdpgmFExSGckYZGCj0FbmQoVXcFvNayTfsUf4geCkhEhZ/k
+8lWSN+lxyq2cyjhCvaKJIf4ntgHGMCNqOb7rqIg8F4kmhS+U7JPbFScYt5UVQ3DMoBfEd2L0EUy
tyzVJz8hAfEe5SUZon0jYjnf4ccazCstIjm5rjavgOqRYpywSDkyYvEQ7MyPc166UJdsOkCZW+m8
YpWrZU7PddL9OjzQZ2kabf8mlWk5ZLWeLJnbOF5v9fCalC53jWuRAxMZBhMUOW5g5yWEOPBoBqPs
u3oUI+sFz2xzrJymce+aeIlqBhyx3c1/o6gNikPqLDPTmKqLEZyV4I1qo85gMMw7t6UhpOMYK9yl
yl6Ttqy6V15Vnd2Ohp0bRIbdjxdW7Dk74aGIWKsnb1ruu4533J6COt6YLiDxSkKlf6laF6hPrvJJ
0sWjYJFNyk/pHkT8oRK3TzTPnoDr6tWncRrpfS2RopJ7dNG+IyuoAZdjWMSX4+deOp4cj0PizeS5
QXK2qgaFZmRaOWzbAUF/50aW9Wu7/rJuaoNyH+0oyrHV1wM2HlBqfsw9r7bpJhorhpmdVbbB15LK
nMBHFYzDE/PXItyXbhBgYg2CjrWpzRWGNi3CsTgCb+vdrcfL4t7mXs2yOE6O9ngMNczERrYS5P2c
55zZwk7+JH47/A6h7vhxEoc6AHseQnAu1Whf+GWyB1e6SUMTFIv8RnQjkskcYLOjfa0VGdaMMWeO
noMdYlS4CCZzbgd+eMazT1NQElLcKzFs3QTjQjq2sAJ8gDPT0fkm9LWHc6NzGtJluh7VOhv1s4sb
lJN3W8ODpsWz87vv3LguKh9sqLWWQ5UFcyA7C/eq6bGjCWRx+ypTOWFR8PPQvS7pgsBq27imHnL4
Kw+yjrI/REXgqjhdFgOlb8oZM4ekQcbDNv7Z+O38FESKvJVt8vgURAGD7pgFBbcatnxGvE6jKVSK
AwrXGw2JOyJW+62NzIvbSeqK/5yH+RdXfIDGjOs+32Vk8v5YMvK+Qnsis4+mTNVu3owpqZKYhQoi
gey/4ZEpGBplgpd0Zob0MaOoXgEjNj9pUdOv49VVQpyuTTUOM+KFsPXdrAepg9mTrl7XTyjZxCeb
HhzbBckpwkCCmQSi8Nxa/kJrXUegDiASsLn1uM5TIDzHLRhMKliMoh3FvJlZZfiDzVhCyXHyDn+A
CTUzRtbxeTv1tqBuixx7tRnjgCrhuLUkG5JQhBf5y6t4W3HADG9SGXow5slRWFuineBV5yRFkjFj
Rhe9DwyCkGNgVQMjvLZ7mQRuqW1ZBiCpCfh4Ysdq7qv7bAit8Tbz4io8JrHX/cLqHyoav4mZkTic
PW5FPFeCndrFiioSDAswqqpTXaoAPjRcXZBxY+4nVw4vLhibYnBAA2tJ23LsejBaMDsFtFTmCQhC
QomcbTyL8ehuHgqreQWtVHW7jhtY/sEDWZkH4kVVugldYWH8TaayPSgxivbL1yP1qWo2Y/LZ9j2Z
WRuGePpbxLD+drq3seyAOptlRVUGpK78MYSZxjO/YNl1FceVgRCLnfuNOoBbnYu3EP9Vzr5V+8N9
h2o1HqfI0tkP22fBQ7LMEGpwvQ0JWiknAhHdD6mPieBm5I43cCxsoaYx0MHyNzAgW6nc9rw8TpzY
8RGlyzxBwTWc4gffk/WTaoPAoWEgnLC2h02PLz3HODfdarhHyDJt+R9nZ9obN5Kl67/SqM/DHgaD
weViuoHJPbUvll32F8KWZe77zl9/H6p6epQpIfP6dgFdKMt2cAlGxDnnPc8b6ByubWjSTPSg3nmw
esKfhagzDghlqOEbEBQYfblmiHQ+Th1U/002EZFGnZY89F2hoSkbc4FmzXAGdYu5hD1sIZ+lD3Fn
GfaDKRvEseCu/e8cCKdq3VHVMHdJZ1r+kw8pFE+bRtcL6jpBmbEuDIMXeUDFzLwPtx3COqiQbWVB
a3CT/lrlXRuuzSLI0xtUrSRFQxok91UyiILP3CZhrloFT7cr0zi+LPvKbrYhgpR+pw9ZHCD49VNa
0vx54ZraPANnNhHpaBRb4txdJpXsvXXBJhd8sdEEurTwmSm12VhzOW2jQ6k5t/v0dlCCGaqxQU1q
2mJDJs4ElWtKipv/4YUhzZYFiz6dWytWUCq7z6X9aNYzPbJdEihyFnMASNOLFdNaVc1nfIUwI0jQ
KTQNmfyqJLKlJK7nAzRokjZT/LnkO27RbyUBejnUDq45LP/423/+87+eh//jv+R3eTL6efa3rE3v
aNNp6n/8Yf7xt+KvX93//Mcflu0ow+HjcG3HsKWwbZefP39/CDOf3yz+AwpGmxQBPdEJSEwILUoE
4SqNvUYuTg9knx7I0Q8HSiHH5JpNYmXAVya6rPTES/GpAmW0hA+XwezDc6WfMhjrpwdW7waWupAu
EZMplSPM+edv7nA0UBG7Aec+4WV0XZdDWK6BIg0wgmM/eDw92PvHCcDIsniuts6IUh4O1rpeGFl8
juT5EdYsuywNCdc547Wr0wMJ44Pbkg5RpqmUoaPSPByp8a2aMja1F9JWI5zqXOnOtRIzIxF7ZOxG
K60sOuhAdl1t42KiNtVZQz2b3oS4MxRRiarABIjx4/SFffS4317XfN1vHrdmK0OC3EUN2+Mk7YOu
RllUtcsw64OH00OJ+R4PJ6+0TSR5LK3CcJRwDsfya2VSOaVIWVsBD5tjL3pkZFk7KaWBr30T7gBM
kr4VsmEtC0ISpoaB+2iLevTMC7E+uhZb2bqjWGL5mg6vZWr6ROY2Xcx9POnYeboth0IbpCwNV0nI
FuEUanLODPrBw2YwaZKfFkqYxnxRbx52wsetlQ1tZF6lqr0fq+bK5YltQ0yx7k8/7I/ujyqh7Vqs
E9I15pn/ZqjJoJqTUW0EgFqNW2kOBu7IQEI1r21v4ay469PjifkvPHq5ju4wlRSlFxOc4eGAPUIt
QwQoGxxguFbgbQZwNrxeNWAgWl/aA/olIVZ0cuHk17r4CqIsGZwBqG3QXQqnPjPbPngAjrDRcXMi
JuJyjyZbN5aK4IN2WFOrna9JPdCj25i2JHqFB0jOT5Outzn9EN4vmswkw7T5dplT1IAOn0EQZ1YR
SSoVdSXa56ivxCcO0XILhhURkJn/dEkMfzk95gdzimSrFEIql75H5+gDrvyhiHBplktPH0PtUzjY
NNhXRKDFjx6/lPHl9HAfPVZlmoZrmUxjNqHDW4wU61BfGAJQUwBGLdD68LYjq3FFuSy5QsA7Pp8e
UMwP7Xhiobdk1TCYyYY4+lK11nDSZv5oWL7Fi2M7OeIxtuKiU/paIfLf1v4QrwaU53Mqycj2MUrF
c9P7g7WLleJ/r+JoOlUcBYNEYjyowOYvpNf8ymVCz0sBNIBD2XNFU9AvT4cunPlC30U1uLKcoHx5
+ml89JVZOodQ12V7RAV9+PgN2uz0eiTETVo9egyoiK01OAc/To/y0Zxi8bAsJYTtsh0fjtKh50Sv
m2F6lVKoyruouHRpBfmi88vfTg9lfTAWt2K/LhmOcNX88zcLlUM6xK9cQmhh9fWqajVtU2geUKbM
YQsMsCYj+TfTvGIcG6ntUZk3lvbgyn1idvEmsAsspDkHUjgxPzuci+84LpJ364GKuEJFFy2qeT/L
7TWdJiltPfgBWy1EYc22b8mRXaLGeCob81EryCGDtB7YdLwNGblfXRaRV7SR8GaxRkYv7mYg7+c0
tLAy0Ugqx5kgLU4T+xT63UVhcpCgdk5kM8Q/orZ4jPL+Bw8YUlJt0iaH6YgEi5AM8qkbAmTWFuyJ
5i6U6UuduJs4i9F7lhjuKpgpYaTft0F1F9fqC5EIpqry3BL50aflslTrlhCuNA0xf+xvnn1mJJo1
zlcdUXiA3+z50JPpcIbwMZaZuJtQOf8KyA8J5AhxZC6Jctt0S/WU0/WZecBQR1+5q0zd5nirpMHs
PrwUZQ60hqmAKSfoNcPd14rrZcIu2pAVMcVLllZ83qfHfD/1OIzMFQnbsBxp20cfU+YNQ0InODQE
vZe3zZSKLy1Vg0VgW8On00O9XzYZyrIcU+nK5S6Pbq8bfFvXSOYhneyqF63K4W/VpCmzztMpfZf+
mfE+OG8qywRnpdiOdPJRR1tRWYVlreFWwfm9G8cFgJwfNEoBsKta2mF9fkWZHA7ITy4sbxw+0exP
7ALFdOmLqTxzNe8f9OHFHN19YdKBEhTUfVrbapA2lwHcBgGpJELOaVk3v/us5xfKpXOqtyUP/HAq
6STMbQ823sLEFWATtGb/OEXSuhsGMNV1E2e/vetzhKQ2Z1gCxYVtHe3A0jJMhYkGLcepuJoCShpo
t4oJry00U+B9sitqmM2Zuft+QjEa80knfjEMFrLDmyyMKbasELaLkJb+rZEQXaowAmkkJvD8KFxm
df7p5zp/DoefqCXwJUC84Si2fvPoLbaob0OHRq9FHTYIH8tB37pUAt3Rb7Y6zQ/1KhoacFK/O6oj
DdPCQklXfKzqaC/Kx6DPqd4R5fYdvhBz41CQRhS5utG6HgL1bExQpE+P+X6+OkpBOnQs4diu4R4t
DHYRJpTwo5yMTR3cpzl+fyRPrV0VmNqX3x+KYXTXEJxUwa4dvkfDHqkKZSzvfdUBLWtjGtKiNlPI
jJLAW/32YLZu2wQerLKm4RwFoa1ZyKTpSB1X9ezPYI99e0EDSgHcJzr33uYD0eFsmQNq2+HOyFaQ
qji8MbgEqsBwugQVSfMOuVfXBpsRIOtpn5vShj3YZV7gLzGlMotv9GfQBvubd2vpOhE0NXjFcVyo
oytoOw+lGP4P6BNLYV26Ywx/OfIdaLa0PPrW5enh5jd1cMPzcIZygOuzFFjG0ReJ+S2bbN3hY8ZO
8hkVWrsh15ZfnR5lvujjUWgK5dsnBaSrdyGG1U9a2WMibca9saUIUz+2DoQQ22tw41QFFRvV2f3v
ThxLJ2nhKAJKKiiOdbSbuEFt0PjoMKqwUwCOc9OISpoLu8zG33+MLN8m677jMlX1owxXYQQVqGTm
qB81+hXFDHvXuY44c0MfvCy6qnhJin+RZjq6IU55kLuaJoXQWcPLLM30hl4hpDKn39b7YSQrlzBd
5fIZyONklt36VC8rWmArMpj+uk0sPImTrEu2vz+OYuuZIzPOYMdzrxKNDRcTttMAXJYGLolvCa0b
RVtenx7o/ZGRXuY5gyVMMecwjjdXn7ysY/X0KUa6V2/qMa8ANnXxc27J6DK20ES3KkQ5P47wxCxa
RPoMHfDpi3j/DXAN7O8uTcS6RbrhcGnpRD4MwBb9VQMsi4WkH5AWrKZ6wjFoKcoMr8ZlWBN9Dyut
o7rwuzEYj4A2ZcULVQCljqOjyVfIymh+x48dLdOS8ky/FzQsndtv323xjOPwrRPt6ZzNjzMYvfD9
mDJOAOhTGuW1qUd58BXTmcm/SdowjbYEpbZx5vD0enA4XGAkuVBnzlLpQlnH4baXOtMY5uhW+7SK
UK9aqriGAIOk3ozzq15J7Tt6lvxPKuHDNU2E+oM51sVta9FKEkdoYG1vMJE1pO41tffs4fSr/+CZ
ALGybA6HbCnm67H3TcRSNFYH2wuzyISOBgyQ9cgBgJOn6YyjQpRQK5xcczpwTg/7bjOzSOc4LEqO
6Rq2Iefv/M2wWtsTU/oMGyMJvTUQW7GTofOEGalfpp3h/gLa519pdhv9OD3yBzd8MPL88zcjW2aO
7A7iyioYGgxCI9GBF2hQ+JQw+5Mx3KUNbVJnlq2PJoEjrTnHQ8KFB320daIgKHoSWUirMuNCAiVa
TQOy0gLCxhKSGxp4lEuXjaHZdy7T/8pEeITURSEP1hyAaZSv7tu5XbZxCvvMu3h3OONd8I/kqEkf
p6GODjFJUWglfc8cCCEz4heieax0Hsg+9CVnvvSPXjsxKZkunRQ0Yx4+fE0pfzQMVM0BVewFMTLg
p5EAYjF5fXyfgjfat2XMibhvAmWfGfyjN/928KM5h7kQyE3O9PgkVzCepUzG6xF2xpXRNtgKhB2k
4NNz7ejJ8jzZq+zXmFF3dGEcbb0hxWi3r8m0tXEaX2Y+tNXR7oq9P9rF6vRQR0v461AGk0unojX/
czTBLDAjWZYitjSEZ37TY9/bVV1Lc5jhjF+NaDDuYxfQx5kbnG/gzdr2r1HJCfMuDdM43ibdqo4g
8dGDFLZBfSnTgGZtQjV6uHPoRy3ep24AXaUjjroHJWrcnb7pozf61/BsXOzUirSDNA6n0+RpcxAw
E6dotac3wkJCy142dViL5Uj0QiBOp0f86DGzXc9JAOGynh895kgEow8sggRPGSM5a0TS+RA1BlLU
eZxXDd13ZokoJK1R5p4e+vik8Hq39hydOiQq6Zc/mk0xVgOhX8/4ZlDl2wSZ9r3hlHiQRLCEuqQu
tnbYabuiYc1GX5phcRhNZ76hj+6fiId6mzR4DvLo/k2ZKNvqEOV7rdJMuoXblt2rnhTIzMKF9Oda
M5pWtz3rzMjvvyXS47bgpEQadc5uHr5rP8d/A+kczoRdUW5ypAQXMnbDteH8f9wkh7755RIUkEI7
jurMkvI5wR6vVLJaT3L406jyB4tOobXrYMrCJ7Y9/W7fT2SUR+RsBZlDx2GpOLy5lJ0IiQGPtdDD
2eet0a8LqUfbMrGzSwzCuv3p8Y6O0UwlxiNPaZBeMVmfjl6jVqcaveMpxbq0pek7jt02JzErIXue
HuiDtwYWQieEM9jwDfcoLCikg/zQcVmWugajnRE3Ubiyw33Q0px2eqjXaufhYmQyliToZ4uF5Hl0
UzRFIHGQJL5p+GkugwjbDolD7CaZ/dncMB62oC0AaU3jn3ZAY5Vbuc1WzVUzXdFONlmVuRokdqg4
5lgXvTn+CgMfTr5bWGc+5Q+fCq+ZogPPRh5/RaMJvivuoIfoYszWdqErkj45okA0qGdm1kdv2ub0
SRmHYgvRzOHMmnodDakiJatXdbc387SlMc+KHk8/+4/mr0uxUro6Mdm7kpI7cZQukVtRiHaGJdpG
b+0CPb5E7BYAKjSDM1HTBw+QaJ185JwgRNJw9KpdetnQltPUJ0pcwIYw+aTRLLDqI1ttTt/ZB8/P
dvHjFix3UhCtHz4/t40QqDXkmREZjPUqSCIoAMbYtPWZT/L1mo+mL81t9usUFgj65nt+czAl5rWw
BoDqEoyIWKG7jX/WjflnPUACKozIXfoo/L/UKXUFrUgfZvEG3RGDS8kOLg5iQ6BLqJtWnnSGiyrs
kOi0brdmnR7WrZM7m1wBsvJVwkG3xR67JNWwskv7Gx00dAcgjoa+a+n0ZfZ/ig6pAHT1C3MQapYI
WYtMQqxN9AIjnURgyBSIpdKDy1hrcXWQL4Xr4fXpXLeV+6t0Yp2odfAvCyN1LnEE+pNYeu4yL4GA
Aw3x9VEtB91IrzMaNba1GV+4I2RWQ6/8pT4psSxr5IC//SZJI/G9UVCm4nd8GIv9DpeFHJG7nbnA
x0flZtrGmUzKV6cHmiff8YskIUhsY5DefZfsNJIacXnZA2iIcDIhQ5k9RijXV2VquLe0PqLh13Tj
zMFEzPvf8aiSgzXThCCD09Dh9IncpGQX0dHDdFMYL1GvElVg8tKsTZSK60Aa6c3Q5/bKDqJgF7fD
KwG8/DR1WbMtcqUBgAkhIHkTHW6RL5OH2E1bOtqpxmJz6Mi7JC/Scy/lgw+ZlDsvhFyeS03jaFcv
mtFxRguYRT723j7okZfQjBsVn7tawX86/WLeD0aa3bXnQgZHVdOev/U3XxgQUzxIbDStXQm5Hik3
glj6pjcxPZZnlo33QxHsCSJbRjOJAo7eRqiFVeCUGjqo0gg3CWoJYHJI3CNbK3an7+r9CsVQFGUI
onVLSuvo7CDHDjunEPBD2vXwC7KwXwm3c86kMY4iN6byPMprvYAjke4evajKJZhoYXXQPVrT5VaW
kLnGlK6GiHouBhhju0lZkW+rFrzS798gCRtujsI5p6OjG9QqepoSn9glN8LxytdiSI0E8GfSpO+/
WqYGFSdhOpII9XhLMa3RmTofH9aI4mW0Qs/YroagC/ae7tryBs77JD6XvaueTt8dIsN3Xy4jU6J1
LBtNBkm4w2mJ2RsC34q5UisajaEXb0ethma6pDzDf+O0nqdfsuLPVOJY1vz0IH4OXbDSfBydbdgp
mM6hMZvGZRLfEo4stMqAlrDqHCAePfrtkMaOTxVQkWlqcBdZlv43n8q8E+nL1ge+njy0052T65tq
AOyexWt6J6juJwhLi70EKQl9A0g+5MiSOE9swALo4Y72jGVq3TRiAMQUYg2irhxs6H33SgNK7n7v
QKpkARkdC6c92shn4whwdpAWnbk/CLJphd1DYUG4HCjmeU5y1bdReZEGw1eNQ5yPF7u7T8JqKbyI
Deybj0yk8gbsVOngaNUX7F/6ZmMHOw5OHCbFa6ryKqYdT9w6LeAbz1xNdAdhRb/MYYUArjbHT56D
i8JTQPs9K82oPtNbAV/nyezofcbdKqXB4FOCISuFlMJ4aFtU9vZFjz10X8pFOd3iO0N3xMIWNzFW
JTkNe8MTjg95UAFNQjiOY5hNmSmg6drxnicMg6X1C8e9Sd7gQDVhbBtQL47hRbDxTcWzIssZN9/j
lvhi7UJST+EkdbjANzoe7tmXxi0vTBfwThzfEpcsBACyKb7usMJr001GlwvqWtNeExPSpXERY8/r
fq2Vs+DVwvUBJIkLr9YCfDF2hvQuWm1rJpu4FTSTXpX20gIN4t0EXn0zJNsedEJcXc/mihFKQkTu
uf8EWhUHKTHd9vpjX15CLdDdHzlYtHgLgRGIS3sR4OvQdJfor30cB4FJi/xhMGFVdXdet/XdZk1b
Hm4IdyZA8zwAp6d9NSb8Sj8bFSy8+DHsv2ONhFsG2AoBXKp/8aenvLkyUCOj/CVyaC6s+AEbG5Xc
G/GmwyO+4JBUQ6msy28D6scq+lGhJiob7DbCEL+JfTdA4bL3iNunAvSwS5viBKp8VnLfFObeTuJl
QBMslGcUihbwLPg5zTfV3gDtT2GhhDRNDuPXyX3JO3bwxwRZcxxne0q1wrt1km8KNHKRYQxIJ7NS
2lOW5XCLUDFDhVbxcAGkclcA32yshRdhN9NGm8K66Nz7AF4AfhI0/YGlGE2aAHA0TNodWNQ1vajr
qtVXCbFYY93FuLZ1qXONKI0fcX7KzE3U8ZastevdGvmKvgGaY+Hb/jC84Y4e8rWodshoYtrfLJho
p1erYxnE6z7wdrGaN743e6gyklHPPQ8V4OD9zKLh2WNJXRMaPLia9jj3JY1Oei0HulaTQDxNOQQQ
qzoTP71un4eHHZs0AFGlTmEQRe3RljCoyK8pzHD+H9SVGSR0BWD1btbXuSmxjrWbeG3R8PnT8ZR/
FdQ1dgBYpk6I6RZdjHX66Yfyfm9kezLn4o3LRb0LPGmh8ftUsIBL3y/2lTtEO7sZwJcmWfWdVn56
l6qow9VAYopyeuj35wyGJgZCuEYi3bHmwOzN66jpAez0HGVW6OHh2+IPtStSWjtSrz53rH1/ziCA
pILP/xPjUTQ4HMoJvXqYcpB9ATWxOUoZ3CsAq+7vJ3qI4E2HYFKgbX6XUzRk31b0t8z9kgmIwaGJ
7oXnRHBcvOjcbH6/9ZKskWiWyIYQuR7nLydVpX3mozTJq9G/CNty2g92hlXZUGEIjaSB9aauUWXE
FY5jJsZ4uhc/CI6ZtK64PruOZc7ubZAKpo5FphyBz1tYXJ250A+vE03qfL5XFHKPonhM0iz0tjAL
MzTWwIWHQf/aC8d80p0BuixdnZiypVUQ6GeOzB987zwhTn4O+TDKg8fFAZlbBhwWHTsdHM3RstwH
PV05orYu7dl3dyjBjk4/prL01iqHV8mGW0J9OT3LP5h6VOssSWxMq4Z+rPVXJEv6jv4/5M1BthNe
RQ9j5ftnIvAPPmOXOpiO8oigjATS4QQHvy0jy6dDVyraU6t0CG5KD8clmjnlLgrwN6QJzt55Ne7s
p+/vfexGAwopZe6R2jmFkcORo6mw6LXxEZCo9Il+9mvsZL606K1XFfBmpdlfCSft2XP29vTAH94y
eew5UkXSIY/Sc/QPu23dcMsTXWNPQRIY150SNSVHeGQ4Ofcb+M/BBqPPc5WD9zOaVhQU3Q4K5Ll8
cLRwId0jtUK75KKrhfOYFZN5l1LZx53JHy5Lu0ZGh1xHrU/f73HHBPfpkEImfY9+fZZAHYUxZFBy
PWg5GBRWYQMIB4QmF1rq6Xeml5YPisL/j7wQEYAKDx8NMJ1ZjNsNZH4spN3I/e0Xz+VQGESKxf7x
rn+B5uwsahTI7Vp8gqRbXqIyBL/P/+D3ZsBXHaB+RgCP0DWN4tzDmFeNw12U/BnZM8ek6k9q6+hh
gKbSotxuykUSU/aWIehjV5TBBXRr3KHoOFv3Kgm/ybQbl7xFB2mRicn5YNervG+yc5czbyDvLofS
BisNq/E7FUJZtO3koYpZeJ7xWZVDdFUXRv1QXbbF2O8Bukh06Es7Nqo1KBsBgAs1eByMKQZJZ/We
778Mns2bi5nn75uN1WndQAtLExDB5OmXzswZ86obRwP7Rxa/vR3qFv8qaSdnnsJH3wX1WJQKAhXi
u8RBBTqWOaDzTiCurHSvTNZNqaO7oLeOKt4nv7XKM6vr+4+CZAgbLYsPStr3iXM3mqu/JqKaUtQ9
2CDZ03aZwR2dEB6k6F2hRXbm0qsFiPxp9h6xOvJFPS/hzElq/uoPpsDrldCiAy6G6tJxKBxKvaV5
yg9WDvXhbi8pwAzfUP8aLvS8UZMG9jwGz+X0qvBu+TXQxDLoq66NzqV5+3nzrke6wkp6S0miVpa/
LcU21T5TrmUmViBXbvzGHRf4g2hnlPrvC3qMi5ZYKlLLCM9ef/5mXB6qVtuFBRcXJKq5dGT/EGfd
kxlNAY2mlnPnFyPCYjS5yb1jQWOgrAkAYnf67j+6DM51cy8IR1c2v6NlQFC4rh3k4BTdLYlH6aRh
lk2Xtt8Ecp13cKJAg2NChKP7jgyR+TkdiP1OX8Thi2cFRHjEG6CSK6nxkTY7fAW47QwBO+wM3lDR
d1+Gksg106d2VdKvdh15SZ+f+dIODxWvQ9LiQ0kKCQpFVf1o08WnBByQhflIq8eVWpdjUTzX9PEO
Z9b4j8YxJVJFhHGUpd5VEKygUoCtCFYFvQlxo4tPLuCKM29RHXw5r3djzKJpnZolMsbjLKCH9QqO
UqR9/DDVl5aoPOh1gQFK35t+nn5XZ4Y6/lzonda9XMqBrnMnCn/QTdAWLwnH0eTRCPBueTk93AdT
Y9aKzF0z8GEIcg6nRquHtd7YbrWoKzlBokThSPl9rLAli1TGeXOYguBMtvODW3w75nGBLjcLvcz9
ks++QK+1HZ2o1C8sY8RYRPEFNn+9vP886EKuX7uSn/NirELM7I7+85/X4XOV1/mv5r/mP/bv33b4
h/55W7xkj0318tJcfy+Of+fBH+Tv/9f4q+/N94P/WGe0fo737Us1PrzUbdL8T7/0/Dv/X3/4t5fX
v+XTWLz844/vP9MwW+H2UoXPzR//+tFrg/Wc0f93P/b89//rhzffU/7cfz9XzIa//qZ///aX73Xz
jz80y/r7LI9HAEtO1lDU+v74W//y+iNb/p2SJjG34sAOS3E+xmWoKwL+mP13OvfoCXFdGykqonPm
C8YWrz8T4u/oQdBhASNA2zlLiv/n1u/+2ob+eisft45bry2Yb7YrGgRhWZGSZq9CXMvueTg1/YFE
g9v7+qqOKCl8r4U27gvwlNEyd3NLW+TT4F84bdfsbLvoH4JUT69KYsvdGAXVJ39qJWDsPLRvA7+0
v/SI7miWpXV1VVo9JoE5i+KsKyH5pdtFvO5wLSPT6stqU0rNw/Aug4EFFA2rk9rPvaugxFfW9Qb7
KjeqOFyabgTYs3DVta6C8WpII3uJuspY6UM7XFF4US+TgwFZ4pfa8wD25HOhjzjFN3m0icQo1+wK
9rqxIbEQ+4u7FF+kfdDgeN6UTor1EWWiZVc5aNLnFmPaQRu4JaOVXvyFytLjzrjqo7a6jyB3fh2K
OPmuuqyDNO1V5peevjvYuWZn3k8chWatENY0VkO2BtM5yJSxX17YeRXv21YzrtNKtmAP9fSrwP30
OR3MeuNrbnffx/FwK2UX7yeS91cpPJANjlPBfoxsyPfJYNyG+dDclKFIN/AV/c81razh0nVha40w
lC5lEXnAYiE2kkgbjHWj60DPq9TYGwYmFIoFCCvzwL+QQ9LdAE6hK8PW8RAtEV5tA59uis5MMWts
g/G6sDJ8mx1yozSNTPs2810azfNq7U0trE4//aZrxd0AOm4rMnQIE03c+DDiooT5g1rQVhZtIY/g
QqC38JmHpJ39VU1jMaNF1m5STBu97JKrqq3iBxhuOlJG2IsdNsrrptHgn2OmtKknjIfj2Zc1cYV8
nrAfuajcvAAI5riYxmsdBAirKD9PjpfurFJ6tzFYFsjxMNPNUCxqcBIrwxoxWjVgo0YJTKCgwZxp
pAT50BKQ7GZ6Folffc5UF91d2RQZ/cigJ3Wp6XdxEfp3DNlsMl7fxss0uR7UqH/Bq7Nv7oO4LkrA
TD1h4N4uozz8lqrGrc21ZsC/tb+mrm+VuEHnlRZ2aw2wc1ECNC6zToNNzNFQXBdC02jsH4jiKioJ
UGD5WB5wIhmn8NKiyBmLOzCpKN4R1q6YHME+blT+ScsQ15p+jGHdGImnRLOL+xYl9qeZm4RVLzYt
UJOaL9kwUXfqle7edcpLZ3tF+azGRnwtg6BeOxSzlz1oqX1SR0CTmdX+Asu56rKrpH3lmQpmDBBJ
DbJo1V1M9Eus68ScblTvGnckW+KvRELgOopcm+E8hb7EKlHeTWU96UtleGRYxtK5yYaYyoAqYswy
RKJXt5EWa+UF4PEaQ4eJFFSOXR9QG2eU37okJu0+Y2ynZDKhKkXFzkY4jGVoYvVQ57voIupGa1fb
/nhfgb+4NrhDqvBlgt1dTS9sGGXTz6BMDAwRZLWPIRQ+9kAIIeuYfJzFaHzDVrp7UpoXyYVt1PF1
nKl8n5Cq3JIodD6pZipuXV+lN3ar5+swjORd61TuF8hQc/ra0qrPPaJvfwfymWpPkmB/A4IvK18M
2K9PWSrC+yEqsxSVQVz9aIjGvmIATtu3n9fFox0a5op9FuOMCUDnzww3dKZdS9fLYigU/DPC1G6r
JxEQxsoDN01ejXqab0QQ4HNdw4HXDoK7hCrAveuM8QrOJNRv01L5dQw99N7oy0GipnRooZyCGGs+
cFn5ppFN/ENmlbcvdGDVgZYFl54eJk/g1LvLBKzgLvCHCQ9dLNEWtFyYn4bCsS5q5ZU3hjH2Ec5i
WvWoe6N6FJPyEEXZ6jukQP1iClx5MXpJ8S2RkBmXQMgCbFtofV4zh9y9DGOLIg6QJXYNvjcfNtcm
zFr3pvSj+jP41Hxb0XmLq30Uu9s+UP1zrimBi/RUYfpY+leEddoOPr+30YVIb6cY1X1e1PYuJOJ6
BsBcbUGANfgl8gaXXD7Cj2DWxq+KUg8vQnoBVynqhXVkR1AQDIMciYrafE8UMW1Idpg72ZdhupgL
rYuyTUJKd3pNjQ5Ps3i0nWsc5syXIKJAxx8pbzGtLbpFQWvRje5a2mWpxvEeiaX7ve1076nN04I0
BCncm34cA7aw2O2WVdPqP3Ov7HdDHYxfBaCb20jamlgWECjnuZhdNyPZq4Y1KFrWVWheRm4qPyVe
0zylxJA+5kLtcNEHdfIlgRa7DtsYDeekGe02NAzqPWbT35Uj8jHTKMW1qnW83dLCvK5VWWxAgVEF
yyJ44o3RRe5zllMX2POz7muLCnaZBZ5+U/jo0RZDViTrUXPMjawhDC0KDNephdXm9xYsyjZN8IDo
nT5h+TS1S6vC/BaBr8W9WHjDLjLD8jAv1oBaDE0Ph6zscILMDXPaTrmFfNyOKO/mZSPupQT/SS8q
xN0Vs2h8DrpQrUd2px+eU46/6MDDdDXNKihHMrTjdVWM+Q61e/Ls5+UAsZ7MxP3kkOwzaGy7Tfmc
VuDWcDYzNIuNfhDXFiitreZX5SoVE5ik0MAyTwISrzJDp1fEmI/lXdJu47grlySU1bZE039hO/1s
7+mWX2xR5ys4oOGGXkD3cmpNdVmnmHdPEMQ3eF2rT6aB03fnVhLglic3IdimtRFVyY3UhLopHF5S
FU3eHtplfS0qq96OBlvEpGli5cdJfxVXFEct4MI7Qy/EFiSJ+EwGILyZqtmkxxtJpQ9l4acLLKO9
VcHZknOaX+qLBJ1MvrYKy7vEH7x4aMpB/dQJ3VYmfsooruqium2GbMg2iPVzeuzsXNN77eovwCh1
Q29YVYg+pmWavFAecfWFjD1TLsCyd485DSb+KrabK1igPbbFU2Ax/Xspfoi+9fdTHerLqPbtvWgp
srSQIaANTylebp7+Jc8rD1vHcqLgLZyvfV1+F4ol3wYwvIgyZ9zE2ph811nFl6ps3E0VWMbaGUYW
KvjTq6rByjEOwwxTh3S4so1Yv/Lojlxyeku/4IvXP1vdQDG5tuPlEHX6BpSX8zgKp7sD6D1cw2WK
7rW+5mzipVimOJxj0axyYhuoM99U8eRv4lD6d1haYTfjzQamULHdhwK3n32RFPFO9Va1Cn1ruLAH
K8CQwrJWVtUGOKFVSXadADX7YWu+swoz0we63qtd51DunYuSOOUO+Zod27qqfFeuRgG/LC+wGylr
UhcmeudLkMY1Uis49D5z6auYCWGhiqJLI6naVVrE6jpCdbbpuIFNoBnmZoIdSLmV3gPaeIptGEDs
H0WZ70rRsZ0VfrhLBiuHpxzLC9p12m1R1PrXEUbyC61GQMHdWhM7eqawBZGQUFpIqOs2jVyOO8Uv
sK/dhZePyVbCPNx4+uDunUCKq8bC9QqwCRzywMru7C7X95UPxi8d03ZNmq1d9+zeS9/DGzPq0enm
ljmxANTeRdwIuUwAAC09B2y7Y8cWKC0O8JBY+i2/nq37NMZeMSNYzpJg2mL8Jq/zsa13fpIUF1Ot
2XxnA5ZtdUi5Ohdi4SRO+chvcfeCU9KuqJxo2c5cPk3gE+QJ6a18oC+OWf9f9s4jOW41XdNb6bhz
nIA3UyATSEsrkqImCIqU4L3HbnotvbF+IKnqkCkW86pq1B13UHVOlIr6COA3n3mNFyXWD+uE5JOO
udOq7dR8z08Xa0XhcGk11oE61+Nm0KNbf8YCKtDNwY3mfEVm3exHbuNdPRfiqq9R6h3CynJ7OsJb
JLKCNeY56rpuBsSBMcVEqbGvpGtBt6Zb1Tfl7Y+C839q7/8CT75UpB9U39lT+X/+9+v6+9eP/KrA
VeuvBYtO60pWDEVUlzL7VwWuqX8hTKTROWPCydCbBsqvAlz9i6pcVYHZLXony5+9qr//kim+Keot
8LRgrSz9T+rvpfHzd/VNi2uROaFTjOIGaorWKWD27wZegHwG1VxYlBdgBRpHCpViR9VZXGo0sy8H
gEu3r97Tr1bAa9U44wRs/iM40WEkoLwF5FxbZiuverdD3RlVT85jm5ECBaJrzC8Ir5QHeNPZLrEM
fEoFH5FKG1BbcS+ZynzRoVnxWY2lfDdw1PVORHluriCAygLO6EqDca06M1OWpwnRQdQoAXgZ85jm
nwVfE760lS/31741hepRjWuJceiArrlFMj1bh8AUIekFUqHM6zj1AdPigQLfiOZJiDwjilHDrcql
KbtSpxcPMNRyxYnxlL+te7l6KfpMRgoGDyQVghkXd5lIGXJ9equGIMWEKt+jJRn5Ln1UCfAHVYzv
moAAdTdIJpYOtgRNNlwWDA4BNE2os91lwWiqjtYIEYBBJFR1EBJVnDQU7NKYeELfZK7WdSkEw6C9
MGVsC9w8T0f8ORpAtMtY3XRz9KjwvlHxDCQRCz7TS60PgtoLwy6ZtKa7iqZaG45BV2M8NvbK3Ox6
VQPzZlZZUcJapQGM07dWiOsqsBLq06IfZXzjAk131EmVsXRu4q7COnGUmf+NY+z0qCN0QLkU82qo
ZWGXJUrzjXYTQpVV4UufSdEFnI4mvo0tRFoqeGVTJNuoELKKGsQCoa03EjrO4djsmjJpKdpnSCtG
LDHHMHV19IJKWqY7Rfe5LmKNpN83DRv19vAet/Dwxo/l6mIZigZURqV1K5Uhdiz0zxNpjY5xU9Ev
yPt2JWWlhDugIYEVmpe/UkJz3ZNqK2k9CVn19JALYYIhgyrI+H3XMnrCNLqLcC2pGfPOwrSixu21
qD82pOhPPelO6LKoJvpM+KmIuGXS7lnP9SwEO6w+9U/ZbA6IuRWGWXmTFsjjY60bubnCe6LtcU2V
i5cu1qK9qVfxeoaHtvNDHTHoxp+GlOldjnSpAm/ppbTadJeQ8KxjwOfz0TT7FAeEqS+6g4oGM9q8
PlojiAcVYeyMZG6SpyFf921uuxalV0PECt2cvDkSj1mmGXt8gPxjB/h5Zw5ydoeLhXoxp5N0J8Dx
va/lWhepns0SyWOWdUeDQ8Cib2lcV7SuGsNIDkE95htDQ/fZxbK1XiMjinOI3iTrIC9jE4+HLvzK
n/uXjS4Kn+akxT8zNBNPLcLCjRCoX0flaO2aKRivMPU2v2aFboXrwRdTF2193iR9NcuptTxxWzUT
Po3qgDu8VE1PZoqpV2YV0wUmEWGznZWh8IymDW7Cwa83YmBV0CZhqwhdNuC3OColZoaaNa+zoggu
AOgWn6Y0axHHrhQAbs28hwpt3CohHlN03WLsl8PsFhr6tJpLhJ2cjP19yMk9j6CbyG+GSTpQaHZr
iMn1ppT64kEyyvKai9q6CUyphvkA8mPXZVOMQZvlq89SoiB2D08BwL8oYINCXbqzpKTAqaUwdiYS
sDBYm2o7FUV7Nw5y7OlWZL6ImSnukt4MVTSluvYQtLMcOWmc15eNGfe3VSwUD8hwJinexHhuQNGJ
1QeUpMWd0KCFxwxp3liVSKGdKNQdMRBUCrhwL5ZJ7s1tzVucY+MIjyG7CMtW6BzmCLK+pndD2mea
KT2Qrt0mymzt0xl91rgtJ9q0euDkcY5b+6gF1wbXkdNiRLKlFMIvIDS/5jKWQCmJ4dGC6nAkpyyP
yFfIjzG83a+BYoU7JWjGT7pYK9sstIQrjpqBikBK3Arllb0cdBinj6nksb9Y0ZOuuLXQsQsDE+0V
vYy8hiNzFUKGOABEmXY9tgSI48u0hMKaIAjmRpu6oL1QRgoPM6viHnnxDPHtIGQLJwWm574+2Bzl
A/ZCwnQIE3wGOETDZ9TQoyO2ENaizTl4c6AbW0Rdu++DNWNuDYLIDTo28tBauUNq6PM1G3lv0HVy
4yGiI9SLbUaK6i/9wyCovuW09I5VURQ7CAI5mOm6C+gJ5M1dK/XiwRJrkk8adI5fUaZnA5YsU6Zy
NgxqdFcUqfQScEiDvTQt+YBREf6GwGGmrZ4j+8bvmF1KNdJZoPctdnelukjZZkhZCVoImxaJ8ppF
+Qh2Kn0K5LJed800XsKmw2pOr0H/ScqwmkGp3iRJMGHTDJxpp2JvBVZU0JLD4Cv+i1CgcGtnVSts
skCqMGbvUlLrAdlKlP+AfLI8H3AOEHF0U6u1VKraMeK83atyqQKG6ARHjY3gLhcK9Zl7Lr5rxda6
apBKe+jjMPIK7ASvceGNd2Oatk7TTMoK5kXgCMWAqzlox5Uyl/ImqtXaw+Rs2NRjrDgk/D1WuhM2
jkhaIQ2Nz4wkxRMtKqWxC3RGgeAZ8Y2q6P19MfcWSXyj43ICxTzfRkkpGUjaRuptzu3G/Yg8pCNH
er9Xx4J2qarMm3pOolWAaPq2wdrcqembrXm06kUVxnFrRJbpgRBr7oZZSneWOEe0FU3URIMWW72u
i4yHLA7o6DW8HLSNK0dq0xGvtj7+TkuWIGOKVwEilWgoxWrhBbMsHi11YD6VaeFOH+QAEHLdY5c5
+p/QejTXLFt9iw2DgYtkJt02QxN8j/tIcMag9a/isfY3ViAUbiJqw22CDPttttCRMgPVYjXHLZVm
t+DWyVSikoOcr0Qyc4u5gGhXUpR4hSJaD2YpDU8G+lzbStcqqrJocI0URhkyyg1o6zzbt508P0ND
k2+lyp8/hTjH3QVNmh5xPRgeC1JdOxhwBghAhu6qKot3yAbXV0ZlKVd+neqPhgUrounjlOaiGm8w
zsKRywoaTEar7KkdK2VPY8BkVgFqt4lSTDV7TE9QkYaXKITl2ory6HLsxX7XMWplNNTke/zt46uw
lP0bs+/SbYFH92fZaqwbOCfxeih77XaELLIOAl7Y4mwBdC2tdxmtlz2GTBUNVwzHSiSBmWio3bYv
cxSbh0LEKTjFrqORsIEGUH3hD3K5i8qmpzauFKTpY/myUgN5Uxl+serHWANMHccQ5yvzshTD3ivZ
P+tIb2VXxQIFpTRxYQQP3UOJoZ1LZXrvo1pq63UJ+B89TbZq8A2sk3kbCqO2b8eoc1K0m3aIRUnH
hnX6hH6wsbYSEPey2B/DLOXaNuJ75glf1DQZvyDkIXszXINNiD7pNSRE2VHEIHpMJbG6kbUeaf5I
1lzf7AnXVcIVFhHjRoyjYe1PiXDRlTI2O3SlKeKhb+uJWr6IbavcjxUyg+T+5jYuSmFrCRM5X5Dn
CmrlpqZf5INgXVsgC45jbczAU3AMuYdBkh2tZlL3kzA3WCbnE/a/up55AVgEbP5MbXisDW08YPgo
wKxgGV7S/J/3RV1m9/TZ5/VsVNWOoczXDL2OyxaXnJ0WzI1sB/7AeKFjP8MhKMyDYpQZClpTdEj1
sX4AepC44lDjJx7E9VpABF1jolTB5GoHq7jsNHTb6bz0CMjCnhZctOgRwKhpd+54WZPLVZCA85TG
MCWPQ7Yv9mcRN3qLc7hOu8HLzQGzilAZvFDQu21AWYZteNgle6kdjL0GwvYmbMTpUxWKAhby5JK2
kZY5z5mOpidmGFpqtU/lj32As+xF7hmlrJ8DeDap3dEVdpj2RlciLvYH1P/yuxmPczo5wBPdKFC6
KyjKQJTmqod5YREFsH2kZ+Twvci93wqRvmFyQPvfsHyMxULmQDbzQOugK0V/LfXZ8OzPSnQ/+Xo4
OkHD1qNa0RBsZ2CXPellYF3WUW9e1hYryK6DSr7rxVJ7kSj4Iqekl/bSTTm/yORH37IQtxyrTLtp
pVU+d52ixg2pJEwsmyECp4LgGxdxOmhHXn71zBxhcKV5LA5A3dpsnRoGZinQf4WHIU+ZKUatUrpa
FOFbzjW1xSaOyQQbp7yp0zYOPc605jkcxvZa0sfgMYE0J+KnjGkwM2rx0zyl1VMkqs1ToRikzq2e
KxxmFmaRjox2sbbNxMHsMEjufDxwUhN/+o8L4x8KlydF+Y+qXAKGYVAmnwB5jH+CQ1B450zGpKqD
J1LhjGR3GbmDDYW/w6ElVKHvKFGkokw/ZpdBXnW4kKNKezlXJf45CaY/ElSVtu28JodPsOItkbqf
+XXfYg5/lvHQBxDgAoALCm4B77wq4/8GejABT3DgHQOqoWK4Unyt+TKhrY2j5yx+15Ky7fCxVjFh
F80enGrb1+1nNaCQdXztrALiO60NZooygt36InB+KmzxLhwqLNPpBjH87mDJofT0b+KifrwSTQF+
yHlB2wNo6ttXQr/gA7zSH7Xd/l8DszAnp83zr/tpPwEwbfG/3G8v3+qn9HVn7efP/qOxZvyFFiKc
fHYIoyuQKP9srKnmXyi5GzS1UGtbeMqsyH9AWyTtL01E3GDRPWN1GAuU7J/QFv0vERLo37gX9U9a
a7T3+Mp/72P6doDR0WVCEEhFFOo34QZ1qme0fLXKGWuJWyeRSNSex16Ow/3Q9wPle55ZxoWUGV4V
V4eqt9aUrftWkvZVTPMG8PoR603knTOLCibdRZHu5UO6aUzzWh2UPVfrujPwPej6Z4AdCe4lTHCC
+IUp/W7Gj8UyheOoYX9OcoLeSJi2q1n0PWyDLiRlvpez+m5Ip73QBLdWOEMPAXajMKuq5PRqjPqr
oQnXQEndpki9fpi3lj/gPildhZ1+Hfu+N5WWl7fKdyOIvltDdoXN1m5qytlG3dBTx/ipjsRNURs7
wRIf5aK5lP3JkfMMokWQoKY/8Yfc44q4wVfL69r41sfywE5z/SZmXooy+aHzxdBW4/4o4tOctvPW
7DCNl5p0pvboNhrlBsBij7rj2m8qT2s7kol+jfosbZbiBjPIPdpruqNZ/ko2wyPCAMzVtJdYLPdT
SPmPWQiGGT625hHD3DkEqaZvkqH3ZLm90zPF4xp7LFJ9ywx9U0f1RYv1oD0r/kOQRu6o6DvOtFWm
mPeaIK0p7/DLjjetbro8nql/Sp6KuNpQlLqz3G9HUQCDDdZopPeC3QYVXXHdlBFTouFeyuXNDBkN
IuK2LKddUEybvqjcyiovRdw3bR88e2VMRz0RvqHu9KgHxQrMhZfMuRv0MDrk4lbKIm9Iq4cA+03B
qo4t3vC9VO1GHQ+fHgfMNhC3QpzfiF33CVHyGxNkSqH2HnZ6q1yi8hehEeICaEcJDvB6ete204VJ
bl+hamPjCriiOXJdqaIXyNzncy0Ndil0jyFpbhnquJhDlVTkeRWY9T7IFb5t6Q6tcR/7kjsiimVk
03cVS+VEqy8Kf1hXQriPEnmP/+l9H4gO/GdP8ucN6P21kiRbI6uvGVp7VMFPYESEVeor/C2W/oCO
ziOGQTgZMijSWDJ2M7PTasvP7KAEMpT4O6Wl0mraT2PcPSgBugtaSwUnGt2ukjNQQHpktxXa1rHF
8NroESCutFK2Qen2qyZqcN4dPteCtleq2M0SXNRFYbinCIDmrBqYGNlNJ1QSnl5aYvIPFG7aL7Rr
zd5LLHmPElziNVb1bPVts/YrXMhDUamchrvHUVpYh4tjqy3VSE/QFawvOqXHY7gvbkc8c21MyL42
Q4u2WavfNo2FxU2dpm68FLZVWLKPZg1z0JwWdp4pykZUYpcb+ksqdLdJC204EmgsVI3sYBL+DQjM
ISqjJ1OtVrhdfB7F8oVewbqqPzezaZctY9xB8UQDH69AUB21sHD6MYx9LGAuM0qDG5dSt9IlEnhf
NaEgc26BhTK/1kxBsznD2ZOJNcW1l9SKUxfRobWiPeQ+D8NNHEVhiEp4aaizdYv/0oF6+jbMjDWK
jQetxjdcaL5qOS7PIde0FDaPvWauUJtb6dN4iBinARbwGnQ+jVD/hq2ujguP6MHrS+260ldoarup
X3jSEG8bCTpr0mwttCC7Pr/Km9C0m6q6xAloN1Abw3j8amnxWs/9B4pvNxggccS4wBdRfIzm9MDI
sXTKLL2KLPVYmClbWvJ0jX8K9KwR8OC9z8NFAfm4r+WbUTa/Dpn+oI/dwazyq6wLt7ECLUgbDZXm
taKvC1U6KP18MH2+/ajTw0hKxJG1vg4lCjTROua1NiurOhVuDSM7ajONkR+X6R+lDP9/omTR/vwY
Jps9QZR9al4nFD9/5ldCoXH74y8AE4L0AB7DAnr9NakDK8tVvoiLLsM9TVkYfr8SCvkv/u/iog2v
qBio/GC8/SOfYPSH+YXKH4GPB2Rr/kk6ATrxbTqBi4eJNh20UdIdch7tpCxQh8iqJhPTYh2z4alw
l9mG/JiAz8823ShGIFbGqK6pR3u/zaLBwW5Eab+iRjAMa9VsQ8kr/ARifRcbCW6XE0jYJ92I4d/4
EGVoUFLh4yOnz5WFzbOhlka+8eEGwZkAmJ7a+SgyNVBC1cJHAs/TBAOwSmzkz7kpCsIN1jhWvi7V
Uko2SYNIyD4udBSd6WNJNwHuofU3PDFjE0QgPomHdO41+pJ+DKyLOVUys+8wo+/B53HYDcOhJqti
opOYcjl5QtlK6kVNLiF/62e0LACxzwWgx3k0SBZk/L2Z30lph5iyAeQ1zCtB2eHr2jG5yRWtd4sM
asr1DJdr6TRgkGbMipsoaO4+KrHYDQdEgnz/aEGYEQ+xCe5iGYmYi8GaJLfyk1Dqgf8EpLGa1gOi
fRwwqhIa8/OIu7LldnKvpPfGpDd96AC4imGdoMNQd9eCGfrpFaaxYJVshpa5SLHN9hdMk2o48EO/
2spGDwziMYynlgkZlEK1dwcjpPfJLQxr9X5miJdwd1t6q36x+MhdbEtxXcrX3LBBetQAQ2Ve0QSS
D2Krj6arUFCXJl8zLVQ9K8E1+XqIIkG/Lit1Cr8ogeKXCMX6xuxUDHw0BonoDj/FSSwKj77CDO2m
BlfXPhohV5IjhqYw3g9yUeGwnGnofB6pBrP0QTNBGU1OAuQpDWy5i1OHJacrl20xKUZPrSckaJwI
ESySAFyNamW140OBD2gYUDoBIzJJk+XbYa6Eedeok9besEE7vbSnHAiZJ1UYAVzlKVjYraaXbYSa
NP/kbxlzo3DYLyp+kPRTchWEJ7jMUnNyxFGVpz436ehxwgYhDXWdn1E3iLBI+TcTg8N+WtHCVnxX
T1pTBKvchGA5WtMHiYruxozn5cqYSvLtOVDpIRhY+G2wZ0JUWLD0zOTbdDS5Ny1goeBzUWEy5AUm
Hc91rReAjR2p1gJRsYcptrSvIqrL82YYUlM6MHtVmn0ympl0CbiqDr8WC9zKC8KYsbWJnpJvOUMp
FILskC2Azyso9Bl8NnOh6lcimEag4oCImPPYEm7z+s1U+HHxXFtxMNhBDZJ9MyMX191HNeJVR/GH
H3jJsGgtzAA6Q3uxozN2gU+reYf4wWtncHYAXWt2k+jSn/jyxiOc3K3JTVvKuB0vM1XQDWS2Zi5T
2vgw7a6sTJCTXR5a6JrM7dD5x2rOhOFpkgPFvBBqxYyYUiLXto0jpIov1RLzaaA9pL35T1/xXgCB
u6R46kbHFzR6TgyULx56LBL1bdDPIhobQiSN98kbs3G1hetwl8aTZm7/e5bjg8Yxd5zQNxkaeu9n
jMeFCTZZ8JxAZJvvTcwqtNH5ZUKuc0xMd4WQiKmtmJlikbchQtjv47BIrS8GLUkwi/gzMpey0ArM
b7RYBJjVyVOCG2uBsO33uRhoICJ92QfNNs38MbwJZxSqNFvWg1my7EKERUED6B3/8h5Srfqp0aN4
vEn65ncTczDwqXQtBVGePvSDVQoPVYL96zUW36T3gwgql8kFAL3/nrW5FNKDdvNKRfhEVrFZ/zpM
ip9cSbhmVi8dfJLUEVpR746QCiIZKGYcWXD6UwGX2VU+5MZIx3DGtdZ0E9rB43NfYo6K9evv5ugc
5nWxxaFTS5mAMTaJVrLfMtYL1RZ9a683cn5vMvEyLpSVoTeaZUD3VQcGAOI6kVtDmcSVKWUVl4pt
dVIbf5FjTUiyn9pH/5NZ/ZfMB/uoZWM/hdHT67Tq5w/8SqsU+jQanDNIZxrCU7pB7vQrrVJhJ2GC
hnDTgnVCEZUw/+jTmH/RQJNfJ2Sv+jTmXwoJ2qILh5MDQuTKnyRWb/uEi+oX3hMWvVZohWg0nFI3
YVTk0pABDZnRoTkCOzTurbENqbHb6apmTuWlSaNemWptOa9e0zsIqJOEbomM8grWJT+46yiqve0S
CozdmeNHgy3PX0b/UZco19Ce+jjIqWz2b1HIkl+3Zw0VYdJKxyF0AAV74e+okVa0VtaKh4phtdXd
2rNWk/dvRDV+WCouyTGMyrdRmZkEwlASdbruV/Nq8Djc4lVvV6vxu7ILN8C5N9rLx0FlltLrhtuP
R30d9OSFqsIEZ0bAj2vygGu4uUuvHKKVr9jRF8tpVpIDQmPdHYRde40d2rHLbC1a/Syx3vAQX+Pa
3nItf6wnhGSAtJk/nvxUV2fqTIEuCL/EEKQkywMDqso2mq/d2JyJ9O6nNTQE8VW0wA3lVNVNVAVG
cpNCKMe/NnfjNtr1D+0G9+FLhCzt+hjDmN18/JLfW7SvY7JnXy+nQGs0hLhJMmQIQl8slA23wDYa
gFh98RNW+i/f5PuhqMQ0OM0qGMq3oQy9nEUxYw0l4hdBu2zGBxFbs48f52TY8utzmYhZgEtB29I6
kUFSAp8WV8fnQsUK1IDdOMk6u0OeDe9qvEs8ADjusC+fM//M7j8VYPqxWmHacgCCDaVKXA6mV3MT
KQHPQ/60fL1hPa+WXUlnY80t5aXrwBXOCD69sy4NFbVctF/wDEQC4G04MA56b1Q8KFZU9qzOaEQa
dih+iozo3LpcxhuvGt/Lk70KhWzx21DZoLBEELG2cQxyelZl4Gmesi698Mwx82MzvYm0mOgs7kEI
N4JXOn2HAXI9QUmebscHIJXCs/yUraUN9KOj/mJ8OSi77jAdpm1/Jz+QNrIlzyyfk8uDhoCKAw1m
V4jU40pwShmvStGXlahbYES968+eon2N4SlAC90NZu3051SPTyVKfwVETIhqyQCDcLInGgO9/2po
dJtOb8V4Mu36bYGfOg6+sFxl6EamTS7PnBmuHE1sq7HcyBTtREntCMW2rHkwxicsMUDq5GeUcH58
11df4/SXO5XC0f2GdL7gl+ucAv9BV3SqXXP3tQWDvg7d3pYv++9xbaf347pYpdfFlbyhIV+f2Vjv
fhNUx1kYdEro/r1dfTWtvlpWyPbiZutLJpgMss1uchYVPxGkHeIXZ1aBpL5d8D8f/FXIk60sFwCc
IkwvbPVI50SkAXBhuWTrKvhiaQXAbiuv0sQ2zhyQJ1v6t7AniyGYTQO5QVZf6qe0NB6Zhq0K+esc
GGce8J1AYMPRx+CgkhHaOZ1nNmYltFZnQEuqbCGY7UKqMdrep9b9x8fx8m1OVhCkVyRYYbkBNzsV
E6viuRn7gt8/ZoB90+PgBuIpXmnULsAg0vg2HvUzOgXvfDtUc+n6gYLmaPxxTL86hiMKuyIaIIA0
aXEdxRftqJ95qN8XpEaLkOySO9rQkeZ5uyA134LtrCxDrziA1hZr6Dv6j4VOs0Pv7yLZ3PRJsvnT
F0lMotF2xIL3NyXsHkhJGYTEbDT5Lq70nRFGx1gQd5FZXYhm8vJxuN9f4ttwywJ69RIbeKDqOKTs
/GxwZiujh3FmrZ8kA6x1DYUlOAr0WGXmvSdr3Wg1/seq0lgZ5pGuJUj7LFjBiv5Djb6fgZjaU5fg
Ycz98vZRglEz8yAuNbvxZRipyVZR6jM6ue+8LfRx/w6x/Pmrt5XofQ1vs9DQNVVAueiz24Xp88df
5PctywEoIUgjsawxDzh5Xylc+LSUU802Q8QVInhHgMEOjEV7Rnggdv4wGnc+MAu0hWmRo4B0+tLw
aUOas8NFuxouOr/A0ForoCcM1VrAEOtMtN/en4b6ND1nEZaMxI462VCdhcgayCV01rvZGav7zFTO
RPiBDnlzEJ2EkN9+omhQlALEomhPO90rt6qjbDIncvjPOncZJ7lQni+K3bwBQ3Zt2oDxricX3okt
7/M7+SJYgRysvXMyzr9tAvzpEbbi7idpBNRycrUZZY9TTA2oqphndFTTGyl7gUxCdf5PxMU7demp
YCG7DModCSlHIpZ3MHTePjzA2kbqMoSPK8wYD5iaGS1sBR9O4KxrN7IPlqBKzX6tNGLlmmPB4JkL
8ALMmOnMZnSuDvj9euX3oVMA/ErBaeM328ZcTTLqAwplze5XkPF0h6JuW67Rh5fdbBW51vbcmz4b
8+RKX4jgCNAT00zs8XlcaW7nBTt4NBNFQXAVb8Jd8adn9vKYlDmLqp5qQgx7+9pTacBDMaBiVLTJ
TrVvva/Suv6MFqottvX644+8/GVvF/ibYKdXet/KbRb7BGPstPPTfOUbySchyzwpNr6bQnuNYwpA
dPj8H8f9fe++jXuyd+uOwTki19SPVuKOGkD20DyTAJ57tJO9q84CtrAQBQD7qlA64aiPmmXao1Ae
mg78W6QWn2twZ3acnrt2T4u6H1uH/1JxSKDZhSXm22/YAN+VIiWm1PhR1GXreAWufQvgwC1cYXsu
efn9QFje5t/hTg6EqctQ5tV5m9aYY4Hpr3SNxZKHZxbL2cc63Q3RBIGr5rFad1grdJDGfXQ01sgT
bFHQvjtXq76/SP5+rJOdgMiMBkyQcPH8kCg3jfT131mE//z75ZN8Ns9AVdNyHlB9TfZz2H6RRQ7U
j2O8f4L8/W1OG0EqfJe+1QjSu/AIbtR1gOa1o63xlwgcRN0xutoo2/8w6MnaB3AdNwujw65X5vW0
1p1g3e7LfbUqKEFqZ9pIV/9hxJOr34f/hvo+j6lxKdjwiFbRDhgumvS25DSf5L2w+sMe1K9NhmYU
DRtoo6d9r75IYxSGeUhhit0pul5ISVp++/GD/VaKLKcxfWlzyd3JNJat9ypJE/sMkn9Goyv2cfVk
KLi26sHTlPJRSQ2UVUu4Mx9HfHfVv4p4cnaUtZ4YzIeWiZ4ubeNuNA9WVBifPo7y7pHxKsrJkZFV
xWxqNc+llNdGICKcCDNMev43goC5JUdDGRcbj7cvr6qgT6pLZzKSUKDELWfad9E5oPS7T/IqyMnK
C5B6GufI75llQhpNu6x3+l7V15U5DmcOwHOhlk/3ajEkaoPQUEWoQuHM82sb1LI94x708Wt79+Z6
9UTLr/EqjF9nsW42hCk1OjxVYIctCvT6M4AtVDZQ1b0VynPJ9Pvn1KLTqoGWZgxysuwqMUjDpjN7
GzksN7jQd9gZuPpL7+ic7uJB3Birj5/y3XX+KuDJCowRYRIrWtf2pExQE5OD1ZX3H4d493u9CnFy
X+lzjZT4TAhwlhdabO4SU3ciXXY+DnPagf95EumLT81i3Ixn0NsP1kt9qdYZcarv8k6kNKBisNad
a3jNFuFPN1lZq+pMmvgvPtjfQU8WIyJEKCrT4LObdb0V7+ZN4URecKDW39bXS0SwDv/hc54sTFEe
+qwtCJkepM8yJ3vmWO680VfzDs7BPDviAe6SZ67PxH1/qfz9qCdrs5ubcqyTH4+quMoKyxHaiNWq
Xcc3eLs69HSvP474zsIxgYzTN8FLecFtv/2gSjgZk1KhGG12oafrWAGk6gZdqu8fh3nvGy5q+TTk
VVBd/OvbODIe1Ua1zMfyA356PNvGXC0KLQ4iIaQHFWAI79y+e+dGexPzZN3EczSPaFRNQF3NIMeu
LPIrJxYRWNlGamrdzdmAFWYztYp5bv0s++2k2kCOGkGLxaKHvXKyfrqxmEIp53E7B8a9qzoIAwNn
UdkxhWduB3di4OLpbuKmx+HspGX5aB9FP1lFc6ZnI0I9GFdkVprifgMwC5tNbZK8nmFd4NBHi+T1
MFqK4My6lHxqm6Et92NlBK0tRVn0hwYNy7lBVw5fK6biGtoXJwmuEAlo+AQtSIUmdWrpGWqwo8Tn
ith3FjMtGXov+HssuMaTg9ZP0AJH4gv5424yHUGutLU6lQLQaZxjPl7Q760tWo2oVEC6EH8zmOLD
awajNPZNFKZrPA7Fz+gydZ6pwUqLNL/ZjHKvex8Hfed0oB1IqcVJj+b0qeJxqYqCKS5B9RHiqG6s
kLo5t3Lld9bO6xgnN4nGtMxC84J3KCSrXA6/aagC+k19R5Gyi+IODnP80JdoE4tGv04khMvUtq7O
POmyQk9X8Ovf4mS9RMYoSfliHSeOqDWgazcG2TYQa9sSP/8b79QClIAR6JL8nuxUpDy7JNWWQ2IC
rqkjqNGeWSrvfjUAs8jaoBMOWYpnfZXk4CgsFONIBJUEJ2DIKlAWffwQ7y18GvqyYeJqDPjkZOEn
nQ+ITOB1zVqAtiLqFaD/xK//WZCTlYEL0liIEiujAkFeHI1AhkhwrrH63r4Cb4xVjLIQik4FekS5
6nKjRCg6RcYWPZTUUOxGeDFmLKxma/3nT6RoGALRzRUl6bRiTbsSJVQIQfBMUGkzLTusX6Lh+8dB
3vv8r4MsG+7V50f0A+j1EmT2s1VnoglZnvFxfO/r87bADy3SxvLpEgZma2BcS4QxRMNNqtHU7bZg
Vc8cDe8+iEWWsACHJE7xtw/SlmD1hwSOhYTCg2Qi0Sqem0W89yS0kgzasHhDACo5CTEHdSzW5mgr
YXJpRtOu8IPGDvRBX338UX4PxFSPjrIC3haT4dNAaZu0Ya/yypAxvczF7i7OGoQ5lNt/IwxGARh2
AN6yTheYOQd+g0wnpt9hupOmcVOZ3PlZegbq8O7TvApzssSMSBdQECBMXdUvAMnWwMCv9dg4M+/+
PanhpTHPoymvMxo9HbGEKAjr4nIoN234OYJS/39Ju67dyI1t+0UEmMMrc0dJrawXQmFczJnF8PV3
Ufa1WiWepj0+gI9tjKGtKu5UO6ylSuEH6SpXAcWZKRl4Bsj/unUEgWcyWbhsMADSoWzxocpqRLs5
xBocSdQVA/oZbWYhqgFVwDg83MF3tdPDuhnjFHlD0CK115piO9SNWwvDCdBk5b/21RCmzXuSMCPw
JDChLUftSMmAomViOA9AzYoNrDsn6FbKVD+NFVKQgs6bEwLkMMZaRnyiglYTPgFFuSujbLMdBo97
77J+L9RJodvoTAnQcTwI2ZvDY7al3CCBMhKwlJbiRlvDGiz1vdtLVmJz9lp4YMeXIG0WONPxYEoT
qHHMO0InpDHyEtCVEloj7V6wsbcfOQBHNVsHa0pIFI61Rdy1N+jCdX4TO//5mRMXyUS4ikCsWGMv
BBAd87TL5btcUEKIwMwB5muQILNpAtbuqMFJcm/y40uu/4pa3QPQQxgZm8tyFo8CEncg4WPGDDHj
+1GomCukjfHJgojsO9D0kGGtIbF4lC8R7FyM0o0TAHEgImkGLKJi5au6JWVgGTmxLx/mZ7oAdZAB
GYCMGLNen/p59l34AVsWQBQbTNBre+KgnNIMtBxR7TZCZWsAzLosjoHwmx35d3mMHpQ1OCRqgtfU
WBk5Zmg74EtLwDShoX5QMmXMHCzbd3swQSg3mDzPUZGm073eYRmwqN/AqvwAmDXwOsbhkDz2ulSC
FknoZkpMoedfk5TL9d/53Gc3xPi2vCK5CnTVAchOIBvsWoBarxCrf0ax78n690uZ1eHsI4iJkgPo
BSKGd+6dA9x4CADjA1AOesVGOd4EbLNlbGMf661664uhKVQmv6seuZUxg4Uiw/dfhHF6qTZqeTWf
tXEGm3eAUH2TeK2JfS4r2Ik7oGGvpETL7gjY9dg8B3ouZl6+Hz1CZ54XOkiUOnMeamys6h70MNSn
VrVvX2O/cOtD6q11ThcCPtT+SyyjhhUmGwPw/AymGpQmoHawyzOBtGHV2y6b15ccRnmGkiPYMPnr
QjmzdEE4CyrWwlPtDpPF42Y4YNYOy2nlavFmoSmPj4kQqcpoDiMZZPxUE8mqNI6Y6MVinz1sEnQW
AaZvZfNo2U3nXzbs+Yf9UGFdw3QqD75E1PG/f0cxq0DZJRnAP/OI33iJ17syBsXXChTLhzqTw2Rq
eTAMAQb9/2yXCpiBbd80BEx09V3OFp4vH2rZHs6kMdpJR2Bk1w2ktXbvGE/xc/0cOZzVuaBG8ADN
X68XMH+WnvDVUBDBLQrgBWPHi3k5KDI9/bzIyB8PoQ0v4IZ+fpNb8UrAZDnIIOi7LOYyB5kgZmKh
HsfjrfJD8rl5yP9U3xD73z+wv4tibrIZOAWM4vNN6u/K9E6BPSGra9xeS1aNjBBZAIZdMFbEWHUL
8ioNxd8/lUNBQ/MPQDfnNpoTtn6l1jcKUqr4ftXI5x/L6v65WMbI85zSuC8gVj+kdyrmWDHVZAEp
0WqdBLDODnAb3NVvt5Qi4OWr6BqCNgaJmW8H0nSMj1Ya8rgr3ZNcVEZiG3TPZvww1ebgYMjFjr38
fm2AetEAz+UyHzKjFepKNeT2Fm+JVoiDcghRmgcKD19Zib2L4eFcGvNFAUWUZnIDacFB9+LYDJ9F
R/ILL7hT96MLXFb0xFsrctfUddE0ZroEzHlgkAjEld/9mTJqcj8k4EbrtpOruZUHop/jnJLjWlfM
cFF9zkQxfhrw50DNjGGFRCJO2WE0O12leVx4eWLW/P+Pg2Lq9+MMfAXQzP7TkdmDHT9jzATs2i4Q
QsBeOwrmYAE5Axs2pLFC42H1Nmel+GEhZ+KZ6FDUAg2waNOb4UZB+XrTeIEtHMUrxVO2rcXv/n2/
X/12XMY4JD3RuFyY5YUB4EuwqxGpJu0T83J8WIru57fK2EICIMq8CiHGmK654T2VQ2wy516hb1OM
sF+WtaKRWMr4/gmVTANlKoWaAOKu3GQOYCtO4QPvthZev86KsFkfLn0wxqWV4v/rS7yhm/Q2s94V
NFvK+7UO07I7OdMMJvWNhCJBYQKnGoExuild4mBnffQHC+wm0Md8rXm9GCLO5DEZrjyBowekrMhT
svJOLYtX0k03eRWtJrZrghgHInPcKAcBDjbQW9UDp7YTbGBu06l6VztTw6KLPfvotQu97ExQv/iu
JanYJlIkQGypTyYF9Q+g/C/rxmLg+bpBlkAzHDhguKSQUPMYLhDsHtCdXaA77UD+7aA90hNQ5aL5
p3/uZTBKWAEvFVw2eCuKypMqYCFaXhGwfJSZ9BwVTNR5GPsNRhUoxDGy85mchQKHFHv7Vp9mVrhG
c70cyDCL+/+iGOs1gMxQTiJchf4Sob91BI6vjUbmnWG9V0+ja3iFndyuhc9lZfgSylygBO47uQUz
kqmOgVsWLYCU1ljCFwYa5o/0JYMxYKEeRSrMeo51Ji/Z1VfCjvrEAyiQK9rqTvT7R2OlWvs/nMaX
TMaII07GcomGy2yc0RGwBgdmeH4DJDMn3laPxdqreNnNf4ljTHlMxC7tDYgTrlBZz4kTHeedWPIC
oriwNasnwK4CMk2GK47cNYP+H37/Szpj0WWnERpOkD674tz9esQVV2thc01LZSZNwM6OAkR6KAx1
JzTeN4If3ROPA2SVTR0ezx3iKpv88Jv5wd9nZIcocjXOgnCuQs1DsPxrQe3Y1W2gaDpAQAEJM7f6
Hvnclf4Z4b5EMikCaXpY5KxDpWSBKcysrEy1uBP5JV+jtDw+BSZvAlY8tifk1d5lF7polyJqbhr6
pVjFZdMhaoDmL0QQ6vsTid8M4Eb9NwHM4QyAVIdKiBcJB4xvUeCshKxxyc9q9+P+zs7A+M6B0zkj
pRBB3Tmfo37vct4/ePAvxtEzOYzj5AeDK7X5TYfFUOyFN1aUmOmVbssmHIx5D3aofD0rWQwMZ0IZ
x5mWQ5Ohu4bgbZg1auThO8icXMOSABPv8G7ujLvmrfG7lc+2WG9Qz+QyznSiIKrMM8itUW/QgKLr
ZF5kdXa/j/3YrK3UWnu8Lvq2M4mMK6XYDiWAKIEZVNgakAzyXqQNCoyZ6nEN9ZVy1XmvKT/jTVtN
JbIwf1B+K1qqJfjGEbAgjTs48/Mc0HY1YuPTZXtYjhhnx2ScaF4KHIBmIFT2BsyBYYbIsDJs+xJr
OPyD1+OKcbA5ErYiDQxyzwYOf2bwx1y0pf3kJ1bp8PE+SPaDF9mpJXr9Q9CaZPVJydKLf1Z2zhTp
M6icVZQBnkWqavYw4YbanInKzlHyjG3mrm2ULjawziUxrgZI1mBkiXGzXLMNPBQ4sXx5UvdFZPb7
9qUCW8b66VbMk21aANq7nqRZhSon3QDFvjg1VmFhbcIc3/n38CjaAOVeW2n9Hzr0ubaI1TU0Lr+n
1q0IcixAGc1ZB/FDK78lTmbJtyL2NBreXI37y3bytziNicUD17Q8Nx9yrj3mz9ou/Xwc9a6iW7w9
9wbbtbVkcU0mE5iEMuDiMoJM6kpuczP4c4LFN9AfwNWjDtk+SH/MVjprrOh1vn7VbepDuNIPWU55
0KHEPup80zMCzHk/JKnp0APopDfTDfHr28FET3TbbeKtsVlNPeaf9TOOfcli4hhwvvO+mGX1FpBm
Uc9K3cyrfQ3wA8nVWuBfDmZfwphg1o7AeirnSmGg7ipNt6LmOY4+Lvu6ZePAShhgcgBOOKMSnl+e
wNFUKsY5Ww0lW5dsgOMLmlMma+sqS3JQfJTRZRcB18ImMVxVN5wMjHkg2zYg0bpBH8cNKEYjudPl
Ay0pJbBuQF2GQXeM6TB2BwLNFtxQ6GPkmi9lk13La+3Wxbz3TAS720biQY6iMRk+bU22UhvYnyJn
ToCz3WFsDss3cKU0xqSBCQaW/3Q8hbG5IKUK0AshO29KD7PLdtj9Tu0IHGFYrkCHbcY5YPSuNkBx
Atiw+Q0R+RSOCxnhBjzMj+uF/iU3CVmwWyzj85LKTgYpHegCym6ajTfyozmTV208kASsuvacRWzj
7vL9LbWUvwlkvMWUx1olaeO8T9Q5swWDdie60QF3iOfZG/DsXdHXNZNr7UR0stVH04IdiAL2pfkZ
cEYBrv13e4vkWI8xVobzUvKu6AFoZ09a0M7sbmt+cVmUoWK3FRMOGJD9LqqI1bKrJQxRUFrZNa+d
QA36wfNUMHkp2eQiZsIBPV0L6bMeKQDDi+/SJH1qEqwUYrK2AzUX4DJ/Xb7+BevEZjU2x4E0KmCC
kkmVwy4Q6qqbEZ3B+dn3wUtQVu+XRSzlGBi3AG4KxlUw1MhOZw5hxXNdBJX6fO/vBXQcNB7RHn1p
R9yBNf43tuKQ00jAYxJAtCHCx32/6QnY4RLVmz8XiCfwtVqVp9vKTXQHEPQ9oFS9Ye1BtZT8Qyai
nabPKD/sIzgGyGKkjZDZW/mm3rTXEfKL0sk24ENwVH/9Dbz46c4EMobTKSGI1icInCE1tf5exJ7G
5S+3EO9EAbD5ANyB78bY4/drFIxKAiFKjQ9HX5Nee6yL0q6Dwb8sZSHbnpF0IAk4WiBRZMyiAlAk
THPG9IHHAaWNnwCkTNyt9p7n35ZJFb7JYSJrKBadGhKVmuoB0PeADQI7oFU7kyVZGdKxtb7QorWf
HYuJe2rUpmWsgtWkU0DZCtJpmif2JD6FawH2J0YQvPXZBepMqglUOSObSkiiTyi/OB36iSFwCxJv
hphS73oXDOm2aDais96EXlSRr1Oy4cJIEg5swZBdVsUVNZrKVMGFaQZUiqzLarIYmc6Pyei73lSd
WKENhkcgDiiYoat/lA4wXQEJYRq2sWrRKwqjM+rPg49ZJhXO1jgCbrTxEAuvVXuwNLzEwMK3pjGL
Bn12l/Ofn736YgFU6yHYsTCzCEYsEQvsa/uGa1+L8Ys8n4aa1uFEcdlcpeBXbGLxIzVEd+VTLZQl
vmnkbBtnJwGmIsZxW8hRiN3hDQI2aBuNZoyvUHywvsOwIoq9Tv/2O8+ub5IZZxJKVZABNmP2wrw1
2YKZ3upoq/OuqfrAI1sJ6UujX9/EMT5loKUugAlwFgeK1T2or/GGjm3tmGBBtTWBzIeRzNrCTuW2
sHtf2FQr1e1lnUGEA6cwNq1k5osOkjBKDbyLmQzA+BIK9VTV9d3lz/kT5+vTwaDJgrUejE1+pnBn
n1PqqgAEGbjU6Qqe08oAhOxQH5R5wm7AnARwQvalqVjxtttJv+qDYvH/pGywrFRfvwXjUPlem8oA
Z4U5Bl62Jbv+pZPN0s88gE672fO4Hx4Ke/THcE2dlx3B35JZ+AANjFFqPDuCcDO5itt4mTUqSGAA
NuEnLrgnlJUbX7bTL4FMUtqNPJjQZq868TloFD70NvKATnT5sy7nZaCc/uuzfsJrnn1WUFaEQTZB
So1FJ7M7opZnAdLOmyy41COYYOwVgbOH/hmBvwQyDrWRo54bir++YA7cgFQAxg4o45za09rVYelF
hcFaJ9IKAHNgB+W7F9ILID7ko4TJjII/piATbgrxqgtyxQZ7p5twhbdyvjWBjDEC8TsqQg4CRWDy
o9odPoFvprvBULiDadwbaSs47Y1E0GZaW5ydj/LjZoGjjRVTsA8BLOn7UbssAhnCPJ8N2i/siwhm
ka9t3wuLMmZsV6A+qQagGL7LKCfwywJ66s/4m1dw6O3j/PVAw/kLEJPzdu5a727RvwKPAXuzmOHX
BfbpkEixFAUSng7UFd6BRbID/cc28udZKbKfdoE9XiWyDeY+9C70zIxfVuEuFkYpxPPfgPHw8qAr
Q63geSp77SbbFohhkhf62dVqfrp0v+eSGP8mZI2sFfHnM+nlT4BQHNJUjo09A4Smv9bSjcUP+iVQ
ZKeK1LEZwdqMo835DUD6c5TO5ldZg03zDabe7PFx1QUsuVL0zLA6j9oW/sYkcTHXx5TvP2UONrYX
UMrP8DQDwcqWetHtWoBeTBohDBSIWFVFgGQMAySO6Mhwc3xMzfJOsCsrehkIBqZmUGIKMoHNig+Y
rYC1RBHTukApnfe82Qd1TDktm+bN59pVbvUbsNdblRW6wHntzLLG7c5ztcQeni/LXVSeM7GMccqh
LFMQd6OmnovNJvmkA8FG0soG1NK4AGp4gDVEsUA2dLaEEacqKKwJIEtam9rFCaCXhaVWJnGQZCGz
awQUiex/EDmW1OZcLmOFOte1dd5Cbj8pjSuCgAJwlKHqhTJPQAAeZtgzIMF1VYArNQaVhI2CQ9uZ
OQgJ/K6oc8tQm3wtLViK0pIGt4Q6LUpzrEPMQ1BVC2HY40FZPRC/P3TgO7odMIuCrX7FGn5pv8Y3
7ePyh14TOsegs6AtGYVaGyOEiuSOExK7wLgqBefFZSlL6nR+NOa+laTjElJAisyVcLKt1oAWPCen
35Eio0ADZFvgVjL5gBRQRS86ggRkyHe6CCYUEVA/K0dZTHMkHYwBKKmD04eNIVLLhyNpMqQBr9w7
IUB8Jk69o1Zugr+Z/gPUviUXcC6QubxCb8END9pUlJwx32K80OahTROblivXt6gKQLKfgVwEwGYz
15d2caJXYdybGvE0dQIW450mKCvXt6gJAK34RHFAssg4UKHphSmbYc2TMgRJPLdv1OL2shosn+NL
hPhdpRsFCDjqrGwcp9tcX/vCoHGgWZPElbMsfpizszAXlvWt2sBZQJBITLEdNtWwTVE3SINu5Vm2
rHRnouZrPTNTZJmlpFKImruNuQ0kwZMOxJbR7TbhVtmAZejyHS4dTZawnYwaNv6nz3d8Lq/OuFjW
Bry4O8lOZN5Oo2CvdW8VYs5lSUtfC2Pr6EQghmOFjqk2jR0FG0+ANEXtM7MsgTiWFG5QqWvedSmZ
htIhLUFdHmgWjOKBbKQgdaLAOTxlDylAssCGgzmfm8hR7f69qu0ZiObBeEhc4q7lnYtpw1xUw6K3
OuNbMLmYqkpTJwxYRiRH+Y8Z+SZC+5Sr8cidu6eKfflKF3sgZ+LYLd8JRHgz+Dfc7U0CCIYndYum
v11hD0e12y13k56Su/SUOrn3O/WDc8nMLVM5Im0R46ByScypTswiXskZlhzIuQTGukvwwyh6BQmZ
mG0AU3wY6LhShlkTwdj1GOYpGNohQsorswIPj7BmzvM1sFnd+SEYcyZEzeDCZwloUo0O+IO28vU8
Uw3OhZVX5JJ9nYtiLLnq2qiMDegCGStfHRo/wsAJlbX/eqTZo5x5jDSou2SYj1RjpUDGns2fsP26
G96sZv2LtvxlTmwInsnfy6HCw3guk428LwRm2aJVH9ga5nji19GOfbXx2mN7WNtsW9MNJhinWtUY
4bzuGzaqJTUPAi1+wyGefzDGV1RRVObgjUVRFXOsgSxZBQ60hmC5pBUYBsBCy4wN8qNdj1daPoYN
/LvaSGYOmjA54q0gWYO/WRSjYJYaaQUQadkmlq4koOxS8Vwa+uqQx5UncdVTQURnxeEthasZIwhI
5Vib/4HwWyTR0EwG2o6yV28MV9l1lanbJZoxOSbrB2/cAVFhvSezeLwzsYwyqEOYGei3woylapPL
mq1y1CHJ2iDuYtni/HiMStRZKSc893m87ChhbTMzM2BHU19z5oYTv8+PBEXh3k/s7lrdre+XLWk9
RgUMYIGjJKOwZeEQe1FTkeEXAIXGvSqVt6JSrgTo5bs0JF2aAVx+rJ63GYZjaQY/xSmpqyjxkbZ0
Q1phbVp8dt6s6wX8+99yGNebUxDsifNdzt3j/qUFrzUK+p0tuvquRrFrdTdv7WDzn585Rj7AwOow
4GCKRIA4jvxCBcYpXNaKDSx/o6+DMQ54rOtWisT5Av3gJnwusaUWgqepf0ZB1AJBcbjNHi+L/AQe
uHSXs58+O5osZCWVe4ikbnoX3QZWaSPB2Q77YT8Xf0pHiy11AyTI98YegFCnWQVUtbZKQErgC8Ro
IMqny7/TYqZ8/n0Zm6RdVgrZfN2o0CSvSJZddRNtQiB3oFQi73r/L+a2/0kztCqRsc6ka5MKdTE4
uSdxOzeC693kAX8TK8+xg/LFSkBfTCbPTsi2D7hIm3i5grzeGmwwM1tKa87g8rwLyEhwUG9WbnRF
sdjMWVQBVCXMlqlcoVFy6k4oQEGxWicLTMmZmbjWAvyKybCdhFzJE4nPIbElb5OIJDLTsVS32pCd
U8UL6vvZpzpT30rPMB01iwFZqhNslV3ooqMIdIP2tD66vpSznH81xu90ohGk3DytY7RV4ilZHptR
kQIjEpyz2ecjS/z4jx+O8TxjkDd9Pium6AWHAPXm7tR4BO+dadu+ZqWZrK+nLJW3z0/JOCFNN9o+
oxDJbxtwKQHZYF9s6A23utm2+MY5l8T4HjrAkXclJHH+3ERMdjQ3s8GKr/LZo0eW4SkPeINgHxhx
/wCy8cuXu2gUGrCj0cAA+hA7qKCDgoWLQzgxQgyTxGBSWkfWXQxVZzJm/T3Tz0nmZdEoIGPWz/Ia
KbWTHdCg3PQb+S33fmf4Vfw8y19nYt49QpqBvXiWJ1xJ7+A990I3cIGuArwBZ70Iu2jkZ6djDIJm
/FDzPaTJWOkZ+mvMUtuTvJaBzu7+h42fSWFsAOCWSaWM6DJJEe+N2XUttGahb2hMzDxvTDUz/qNi
MBZQ5nHX5aCENNO6NME1asqSf1n15p9w6UiM5leEiEpLIGEQsRMi5iYadTaYuX0Cuuf/JooJpnKD
Yms2531T/9gBblQwHhXOk8XKuixnsREABj1A5gJ1CISETAwVeZBn8mDShaq3+xbsgxg7EvwBuC/6
lfEHPVZXIFxcCaTLCvi3THbM11DkNq5lvIHyKpNNuRjquzLSdDPXpbV2ynLM/jofO9ablzE3dBLO
V7sDhukTByum9a6bNz3d/u03Nj0xgaoBMQQT83gRMVWYIM47DGGWkIYZW7UrzeK3mv3oVGBEBOBa
YCBkPtiUZHpSKDWsF81FIK9c8ZwpEDN7QoFQ8yq39/V+LXVfqJqATIbHW/JPylPGlrueyyZdRi9s
5nEBPbbZ3M+j+SAmuF9rgC98MFyfArYYHTmAiP/77nu5MBGbogYkFRZZbzR32oEabd9jOGxetVhr
nf4MJhAG5ig0LTCyaLC7JJpe92Awh7CWiw+EQ5alrTFs/VT2WQTCFQYYRDzjmPOo4hTLBsW0IhBX
gvIlL3epXK14i0UZgMyc+XjVuSH7/c6KoVS6usH3SVrtGNSVA4TdEAAFawSRP306znImh4kcg9GX
sTxBTj4JttxHDlBiXX0CfuJVIuxB873inOY4+93hfpfH3F3UD904zOcCmdO2dIMNwXbxPMEeOsRe
gwqYDeeSMCZ+VE1fkaCGsBjbLpI/QycBl30VOmlR5WZYZx7KIPyozNAu5hIwoqEOTqIHKvAfXCDc
X763ZRG6MtNAgQmNBR+Qerze1RHtuKD5CPXSKpKn/ySAbR0Amz9UJw0CclGxOWQRZf5+WcKiRuvA
ZgWVG+CpZeZjcJFY8k0ACXIbWVPg1jWYKOPSviwF1IQ/8mYMsgOnFzBPf1bkmJiuTXTIgjI3zL4r
NPlJ7Qc+18G9VrbaW54orbDjArCW+eMgqu1rH2pNfZimXOxe+YQfyJugDGCkMUe95abrtqQ5eguk
zQM7HEALBTgNLfGDsQKjgDhViimLEUd9QF4rqllTMCN6ndHR17rhR8GmVM+f875v9/zQVtc1+nUH
DAwOH00EBD6zLbmms7AqKtmxmIBED+zxomZyADSoD3XX6MELMWLBltpaPpVFBh0T+74LfUCg8hu1
HcRhVwZJUx50OUsTR+F5Mj3z4Da8VkkRZM9l2suhN5K45zfolWOoopFbfzSi5EYV5o9RK1JHvWQK
BxT1tKxuIzMichRbhhZhF24QlMIOAmPaBhwoTAcyVYiCWdxVtwOoo5xBakoTFA8gdzbE7iajfQcR
BucnksTt5IaGz1mhJQDeKdWDpnTFUaVK/oJlHKpYbalEZo0NiGfMgWT7CfjeHmla+twUQ3oyOFVy
BwyIXMuhBpazQUl8mYzb2giuEyK2ljDm2GPnqOAoPWdYipJdT3mpWH1ONlzGvWdd5pOCCFthkiSL
VFnsVEF6J9TxdRWWz3o7GubEkfoYpNlx4JVj2tQ7IZOpFaUjMQGUeJPAt8sBhveVimwGGu55NTlV
PG12tVRGTlkCpN7gp8ipxUbYdVQ1LKRkwk4NNH4PMEXVVTJJ9BWjTUwErMKlpQhmOil9Cygt7SEp
RYvqBC9ytHcPaqCTu7DS0C7mh82ohNjhVcjrFOUnnRJq8z2P+NzljSXnU2x1yRiZaZO6lEyqnfFa
504hn6GAihdaKgu1JdMw2gMX17AI/poM/UWu9dJNitID/zCKuhP44sKhBFHFKCTXACJ3ojzRrgBv
/hqRGEGnTANzGvorsR3fZSE07hLaDQdDo9F1IctA9cijXwLfl5Ym0WcxFU+5Pu6LSS2sihpWOqAv
RlvMg7ehPZbKrkqTzFHQubQ0uf6FjrZot0bqRlO86UbxRAr9ucuB5VJJkgLoXtE4NESO7VQoVZMM
4M3lOnGv9L3TTvhKo3xLBNHUwF7QtMeGuOEUPoLREetltPdpzlmjtA/H6iT1vMtVkh+C+DXuS3do
C4+nGAMOYIL65JdA5MRQypXejHY33qY8pq6M8lhKkV0akS1KqNJU70DEdIK0cirNTcDdHEoAb1Cy
dyMcnpI82hMqfXBZ6moN2VVxf601A2/hXebnuKiSVwCiUVMcg2JCNa0Ss+2jwgQS1lNVGXtxCB6K
PDlOUuoXYrhTiHptdPJdE0Tbfpqu1Cn9iMXR5YbyrouCI1G12w7ouaGOLmuVWIPKOT3RrvhAtYW0
sdtq3Fdps0tp9otPkEtWx6R1o9Iaxl+d8UBTwRRlE+XvyTCzt0S/mXILVMV16uqjmeF1LD2Ryo2j
Zz0DhktnTdelfi2+CdcDMOIDUAm40rsQ3iuhPRkv9ZswwS3amQrOwRxsck/hnXwC9CJy9Py1IQ+y
MMHjnyQQvvGh3Y/XRLSNzDYkl0C9MhPDOYJ2SO6Dq0qe6fYeu9yMkO7ous8l25HYFGBWqMbfCg/w
QiZNU1AAPEjhpmjvOsyKShx4DlQ8rbPJ5CLMD3Cc2Y/4RkYa32OQ9pBz+StIPmz4a2wUtydxKB8B
YmVx9LZpY3AyOAMf3BTA19fG3Owb7YajkRlW9CoHpiSojRwSChYvA02ytLlXKceYmgxIaS/FvMCj
hJJaYzhR6fZPOT0JxQ4dmjC2yA5zTim3FeqblBzHEOPCeJwfJsMqosw0dKdrrJQDBg/4hR6AUAaX
2MQgqRE0W4JItTrQFDgFQe92Br0V6qcwQCM4DA/AuLDz+DXXGo8Ln2QR23jKI6clJpwAXrDNW6od
xOkuVCqL56/EqPY4AMjHZpU5QeTn1EdHbCw2kuY0sSUDCwp+uJAqR48GdCWsvhCtWgpMTStAO+jR
4F6t3qHhfPeRkOfC4EyEvaiMQDL2GE6GPQa3nYKhKmGywUesAVSxhyfCyDt/kqrtpG7wQYWd3FpG
ajedpylunj1O2G9VO69V3FYsMJD/K6N+qHgl3EfiSe1tjw1l1GH5u2raVOUxROV7sEPFz407gcK/
JYeo95XHMHeVNLXrJtoICVyi0+Y5qKXtBJmz/quODnzjk87CrBm26TGz7QkAfC2fusSuxsYa8KYT
NUcY3ozQMrLHAs1P41hRb8IoYHCEGqa/lGTfK2ZWOrj8qLXa+Bo7LWqEqf5d2u9zdRvkZnziMeQK
jvrMMzQbz7Yy3/SJU+PxPWLdTGpNo7Y6wxyDl5C3w2AHqA2u9TNpW2h2X5/E0Cpve81pa8+ggxkc
m94j3W2KUlXhjm8h59TGdUDsCmvaoRdoptBvp8TMD3UMCk7eyko7eQ6FbXwqgTCD+HPQBS9O3Xkq
T3TJLkSXBNSc7YEi5Gk+6qUxZ4XU7RKvQt83tPRkrwJRgVjtHd/ulcQ18Jo2jjk5VrwjFSaUl4rH
gHcEcAp3tty1VgCjFjlL727HR2zdmVnmDMUhAwY1OWbxQQ43XA0/ZEeBZjWy33G20l8NTWI3dNsS
pASqQ/D8yzAajHJ0mTxUij/i5stj1W7rFNPZcBWt1bS3GNBq+5teuxvFTdx6IEursBWmb4oCgBOh
V5WhORlXHDICflekB5J5nH4VGMdouDfqQyZ5tbJRoBZh+hSQ+05w4xBu2BbBP85vjLizUS0DOVqs
il4umDk96lVmErjHQ6w+UcXF5QTaRxM6uQKEd1tEyXm4lqBtoT+lT1HDWx33ESEpiz8GFFk4B/Mp
lpC+iMkm+oPcisMfhmSSyQJxqJ4+dNUOZKKjaomx13YuyLDKuzB0aDNCQx4By8YpFsx5up2vXd81
kV9gLt2AfhFfDa+TX03hcEDUKm/zyKWxV9+r+De83KCfcbSTYifSMYu5D9SXKfGEaCuSY3IH+oUG
YA7E1+lj2eHB39var7C9ynVHkM2Mu6nr1zFytNDCf5mXtkKPKKu0CD6PWFzhADoR6BtBNZMxxEyb
P9C7kUh2k29C5VarTunkgcYI/KxJZAn5Sz7uYmlfK+84eNtvdFSO89Q2SODT7jSqmS0rjgin2Vgd
jTFbtpGoj/a8qY1ehT3jaieC0U/sPK44irBkkFlLBhS0wd741RD+MSDHBn/O8Nj1sksnX8PyC1hF
ZVU0Aym0lABX4AXhcUzAFggcKZnYrWrm7QNGVM0yO/ZNZUnao66dSh0e7gAyMqRlWu4QRCUJkYzT
b/torwcbTMeYkebHuS0KgzPWXoYpViXNfSSgtkb+GKLblLut+ciRKtwL0tnywCcb4PXrr5PxR5g0
tmbkjlqjuJhacJuE3CSZBMKlE5xKAOSbMMJ+3r6OvRDYGtoxpxb+ISu2er6LOpe072n7XkUejTdx
vVM4h++PkuDhQ/IS3jHPanfoAYCC1qvO20p5nRmvkm4Xw1WcIW8aBlMfrkZNR3ropZ3hpHpuRXF2
bUiNHWERKmpuc72y9TH1m/gu7lJPT3/10kdR4ZfkU+Lm3FvF38XFg9C/TWXkh9MIF4uPYXBHXlCu
2x585jQ+YYLI+j+OrmS7VRwKfhHniBm2zHi24zjDhpPkJcySAAESX9/lXvWmX+IYoXtvVd0qmw5O
IE2QTCafjwUp44Hoe771mVXogSn/zAZlb7MjOOjFg65/ClMmtTLjZUAh7HhAO+we65g9VvVim/dJ
7fSSJAP7pqgKzm3FDT5uEdfOhjzZdtLOLyUctAx0Vt2uGeOqPi9b7LcXHA5jjn11qhie4EnBdkeK
HfUz0cejkzskX/0+UeKj3WICKTieG218NJF5IRM+xsxuIsutkDRpBlb76mNnZJp3Pd4m691qtKwy
YrW0aOOS1jRiT3Pi2k/6/mwPKdJ7G7zqtvHWmOcK9wAp5wjQKB7vTgOtYnJkEEDlXvZFiGFEK+J5
vXoY1Movy/rUi3td2DiJerCML8/2AyJuhXweAk1O3+phz7RghD3rk5Cdfl0yIOQZfYWZjHPCxEGS
SI7QQWH8rDZ81VgZQJml24G6+3aJ+Xb2h5euGSF/zUYCnxH5qVuh2FjYtG/LGPsGxHQib82woVdR
30cZY+XfwTRghZ78x2TKrHBm8do+iFhSoh8GfIRuKyPGz36zH3BTir1AKGM1HjVQY/qDyrBjY8Tw
Vc5Y/6IuuFbjeYl6B+nVOENNMnokaYWXYd0f7+6ABZmDLxLFocxQO7l91NaJSIKdy9DUoq7swGFm
+CvRJ0ekDcvtYLT3TU9MknSohugN6+g58Ukt19mxdHb+EHG9OTasDLtnM7pfitsiPgl+idbMmb99
Tagi/Y9ccmeTYbGN0cDxXbLAw/hDEe7BWXGvNIV8+DXShuUkXbbznSE0GH5WGWiwRJC4uRePYPR7
gSFEMDr8usGuIdggxYh8ctZ0P/SU+2IIFrASd4EX9/XvtKXI30GjHddgUWZYin2V7pssD8t8cdXP
Mr04djTU761jxws5MbZ3p53vn1d66fhnPcio8ENHO8xeSL3M03igLSlKL15v6vz2W4eFVaxbtnHP
D0NVBs/smr/Jv4/1r2Q3Jfam8a6tR4seW/swoHuzvh38srymgXhUTlTScEVIgvcCzENvXtiEwLJo
hgWrO2i7Uk3pXPdXf9JSA/b5JgMPejHnLwE4VBR1sExrvFQ/a4dgoXjo3/0i0zAmu1cPA33hUJwS
Gz3Ee2OHA8q1H5KbXjwaGZMLKXc+i/ljrgKbHmYfW402Wo4Q/xiNRZdsMilDe8vbOdCQWXA1lse4
7N35qUXlH30Fb+GnLcVL7+TbB7oXUWXWqT+16EBb9Lg5Kv/Uw2asw3wFiRuDtfRhNXarEUk7ce29
36U486X5ig/QqQhtVeVc0EMN9q4HcDORu9HCiL1FSRrf9RWDVmDB2P+3a0NXfrtw9mfBMD87jJtz
c4BBiMzXo/KPwI0SHgv9Yfq2nXDYCxPFHvn0EufVQ3BqG5JflPgusT6e9kvOfsFS/HremkQ+KQ5j
B2dE246LNiLGzhku/hvKIcFw96h+oKITuGB5CKjqgz1WknogEGxYOcN/zH74eIUK3CbI2g5aOzbf
ZhQqGUJ23+Vukfg/Wx2tKAlrzr2E5PXHlvpF4Fu5ZmQuCUZvDkZEeMEDG7NMUKk7lRnPnhZ4mNJT
ihO4r1g2ylQTKb8bPXzI0We6Af7eCkPFy/q9Yp8IPi/FzRhfHHUz35sZKt6pfW9gVAx/ICsc68je
9zM2k/FFiV/VJ9Z6GuqE3Go3wiFXmFDmPnZ/un+gq5FCeYbauSxOGxpydHFuBpWMXaaYAZ3YQ8te
HNSeYdlE35t6UBu7Rkt6Fmn1ozH2Cy8jtw7di/dan8kc+H0uSCjNbGiC8oL4MG8O+zkjeSHO7ned
NjJy8Sq8D3VgHDgL1ybBFfxKZDi+aXXWszP7sO1g/dcKmE3jnxsR7gYEaHRDIH/1a3/hCJGfg6nN
RwA37GAdMXdZqQ29WbItD5ftuRda5Y5GrAvG8+Ylzn3ro366tj891BTADIxUk89fvAmEw2N/eYMH
2RF4qttG3L0wsW/9u0veK5jgFkAXk635ZVrYOCFwOZthpnjj8jrk84849f51XsL1rSCYS+O6tWIT
zTvY9+q4mKF2EBLLeyYERqi4X6oNKxZSLNfBVO2No6YtWKc2/yaQBeNve2SHpfxfhP3U0du4lL1I
d2J97x3s3fyvPlbAubZ9p8eanrpWJqeQmOfxHedz+WV6uK6wTyO7os0LvwnX4lRVabOduHOrt7M5
3JUX+fbNKJpw2LmYgfsYFdKT6SQzGIjoelLXH6OPuIn7Cu7Mmm8YYkSB9M4NmfNxaeIfoarOaddh
s4TuXPFCnBe3kQmbYBxM3xW0tp5243po8QBsDJ7az8hgbV+IuKwvhfVTufe2DsTXLHKT5JtC6/5q
l0cJT2r9Um2x4ePmjQYIQDnWn8qwKDlWrvaqzIHKeaF0P8QIIzekh2FAwIx8GHFFqLDD6BRZaO2D
GVf1hfxZEH7R0IPK6uINgT6Fy/tyAFRj/C24CW9qDtdLvV5nGQI8EDJFYua68zFHJ5hKofovqghP
29MRv5x1NWbDbMW6K45AM0TVi4kPoBLyKDnwubPcwxsQDlMHfCL07caMwJeEYeoC/bind3outJzh
/rHoYdtVe97G61MStXTh9C2POrAzPGhkqY+ht+T9OzAN/a2490aAzEWea2463nuF+ha4+0H7qx6j
g6C81EGNVifrAk9SnrVGpOlXDIhTshkP0u8xCXeXFb5kr3i7tpifaxydQt+PB2q+bO/q6LU/bnlY
WcyWA8AmRPEZSP2ob7YK+/oEa6mhwUMYUgbDPInLPB5oqvSd6RyKY/WOZz3qAUb6Z1OFrXxp5RxT
oY+eAt4wuMr8uG+RzpNPTWojPuTifDZejL6dYpRfY3TMhZNVL9UKY/XaSeUnsIuNh+MJkWOKZ9C4
A320RTry6zr/VXZEr4URdB7s7IwIL3rh360CHRzQg5T9bFVYoKJiukeS3I8s/gGX6aZP7MQpZPLh
Lsb39FFmyHLvtHR9E3jW60nYCCzKWtSBVdsv6LlQ9MZ275AfQlB10C5Hrb0F4x2kx2CeFoAEy2WD
x9wWyzqqtEgBnoDzsx5P/yQuBp5jWNQbNHrA2P+5BmA7Z0d2GGPpz/o9oaLSdLlSCdLJzMZQdIH4
XZFVzoN5fJ7a7dzPF5DX3lXir3SA0TjIfrFDWKsALpwjt3/0Z+0fxXf/0VZoRuie+0fi3N0OaAM/
r0s+pHSM9W/zJJB6jeKIpBpDT0CmiXLPz87BR+OCif+G5+1AMjHkW2R6KcUIevajdkrBSUw6GuWd
yDseFY9OgxcV1bPCS/DBrCbTrBgzkOPhHY1tN14+ni2h/2oeUN36rw2cAQmKLbIlwNpA3UgR99ql
0Y7AAdDCmVOi071LL3UfdrvqaA7vrvdFxsRieEwljt8EOCxsG+zpvs3A96fcOdOXosuM185OS5je
ti8Fgna/YQQKDM7oIwfFuOyzCV0C13CpqQZfbIi+ygd276PMlLUesuKEi4+vQOACQdxImR/K3PX2
B8FECe58e5iq2/XVkKntkyiETOFhES2CvVVibxjG6RCDaQGeCZSvvmndL1xggpmwdCsBDFl1WDgj
XIMQMDrNQGNjZ3uGxspEKSMufBcPOLPqHV2+NOmdPafJV6jAOtZcPE3tTKVFpobsYt0OmGscvOG9
3h4ScG4BTEfo2+vcf7sW4HMLnqDlzamrwEeVx7ZBUCiWLt5yNfi7aIxQ+cYd1AUQu+62ed8Kocf/
51Nh4RAK8NDcxlCST33JMdX1WA0zH4V5YfKN1rtqeGnrtPPvM8N/yg+NX8i2a90DZq9IX+CM1lzL
Mik1FdIV9eagUYaIKysY0SNg46UfLw0/6o4GLPDFLz7s5qqmzJvORnday5tSsT+fPEQZTR18MIfy
OGl9bEHczOmHSV9m8k2x924ieqHYeeStQGM7Dhd7sgLRGyFbP3kxHKV4k+hg15ZGRKOhjhdnadfY
1D5dcRZdLt3M8Ly3hTTJgIOuD37Q6kDmbjpWB41176s36tuZO78IH5NOFXE7bywc178Wz0Q/d/SV
wijYzMtl2THc+aLvIrdAY4Jqakko+ggqO77Y+kO6PwMv3zzcNIX54XeY+QjNkMYTdiMMYnuZlagG
pYVEpZ7GHDPP5nq55Yusar2gQK8s8P1OcMqkFUh841767r1DqzWYRWJ1J208z9Zeju9zfV+VjCk5
FYUNR/t3BkcJNolXVzWxBCfUtBiO+iYk87HxoUvFhKOwQFGr145BHytvI01Wx0jo3OXWgrjxBdAI
DNl4v5wbFBfE7yYlruzaUkldfPh2t7N1jCsTjNIxC8FlGC8uAIOlwYVfio8R6i4EHO38lQKmwbDR
mf2OAw4WsI23UB6JZoUwhwtoDevNmp3a9lXp/2zV35DxEbXDvmeHrfvzKoUXqw04JlnH1nJb0xK9
4+lYWkeDTzgo+GPGh9EcZ9wyXaEnk8uSznQDq2O7TV8PnnOtHPxwLA+Jpn8SKomj1tCcM2PlERZl
I9tBlK36sky8pmC9FMBGv4VVGbCTluyrGfNSr71M2h/Q0fbZLpcqscif2U8Ba/vELNpM6fXeaVRO
Z1z6CogTcI2pwYdhdaZXc6iD41Xtd991Yee6oYD7xYLtPWkculk0odmdgeyUGCjrYfkUxQQ+VOZb
s6s5gtGBZdXzUse2XyYI+I0rdw7lBqzcwbNgGibBAsuoWJXjPGceFusHMqKy9Qf6BGsZqA+tqnCE
72qZsxXSu7WEhsvwU4mhzygQPAmxH/cTvqD00c+63qsWqYpOGVgrcuuGm+E96ADiVzzsqk9n7mTu
CkrLfF+d6bS2kG77zyVsjcWgsRS7mvNBt7O+vjHMOnj+g7X3y2OtMq08N/4YTd10oBgd9UnEeHiF
aYcdYMilrzLSPkRtZr3Lvtik7xwMHLLB0R3aH6LqwyhFbLjNB5nneJr0Szeb19WYTo4gL7Pvxr57
rBsjqhsTulbk61otYAhjQ8fX691B1s5uaVhkCzFnYhY/opp4qLPuD0/hZguGeYxYD6KvudGDkrJL
5DtqZTIJDWAwbqaJ3Iye3CZfHk2OkA/WgO7A0oBao9n9Ey6/L20VYk3iJASuoIZ7Qe8eeLXtSI2l
7tlcw1nZkQ3iAa0pQ1Rhw4y0LBu0HOC6qP6PUyPphibUAK4sUD1IkH6VDUP53t7bqAFKf1+m6TQ4
E1ClLuZURGYJhgRxwp6SQbtgpqrBVw1gcDaU2bmL2xW3cTFmXtntfbxKHp/C0S3jisIMzUwHeV/R
9rvgBjfrrC8w2EEryxX+oX3S6YEZHLkYa9wgKH6hQ2hrW4D856BfP8R0BWoorTYsAKyCSABZOxjJ
1r6R8loVUd9HC0I16gzcXaX2nf85bADWQh0gJAiqpXs1zMSn0TyGLjRxG/q0uAMg2YemndbN0dBy
d8ir6U5LfImJQOmY8oZEq56X8rjBM6fEuIEhw3ubzKvWXymbwnY9ox/y4I5ig1wkGTeaoN0+sUIL
29Mv3/mpvIf1nLmtazl+rTId0PdPjY1CjlkeXkbmyR13g/nhODKsgfHyP2MSkVFePZU69NVHE78N
HbZ9I6BlJiY9el+BFFcGCjsHKh955c7RPhfvGwAhlQdjO69AMdWbRnMPzGIDuc8sA3vcCxhoi32F
Z8kwo2rduXU+fXTu3aftH1cjtefY8qfQgWMW+Veog+7/TaBqLMh/W/1zc88VfZeA4kzMJo9N/2cM
P+ADBRex54VGW8YFDHBKCsISk35l7xnBm8S+zPEMCtStP2dxmMx9QROMKbz5x8GTucXD8btMB1TE
gcZvFmZnIH0drtdjZWZC/2boLOT00jahZ2HYGCMXoTAYjw3v2oALGd1Hic6oJkcBdfuQWOaH5oHK
A9ZsarHUjf1Yo5mFsXWFpNjriHEdlr6m91hwylkL0FDeLQ+Uie9DtBRjgztW7IYT4oHXsynCG8YZ
/CA6bA/InZs0EAmVY4WRoQ4FuLpKLTG4/sds9dHkAvKXbVC62KpEU94TM9LwlKUAUYJvXeFr8Ybu
2OtORNG7CsfOOVyZhppcquXfgrJlIwleAw1fcR7rBQv6ZgrgAWEuF7XsIe8I3O5vNl4271pv6TDs
4RYSe+6hdHPPv/TedVQXB0KgrTm0GhhGoGj+s4l79eddj+u2cHnGqBtWjnWSU3nW17kMl9U7NB2k
89ryuehDUnLt7g4wj8OoWLfjp0PAZwLvsLzrxGClb6kUrhwHSqyUAy5WVN+5ugcam8Ue0N2hQrgZ
JLVer366qopGB/VE9Xlh++8QiaVj3RbRVl1gLRJRrQy8ZQYZMeXugl7ZtCITD/f5MXyoFnxKQgFW
mUg3Nm2GdmAGVf69jlPUPCegCc9JM5LR+bUA6tQGjBLq39Uwb5Li/BQzAP3n1F9mpT6/DoB+Zs3M
qd6dOmkf/cpM5QZ4f1hPa3+yBy2ptHq3aABrx9JEiJIRUopdRS5zAm5psvVwdGpAfHhVeskCG7QI
0p1zNSDEreYHIj6eH7JaQFHNP5b/wRZ2NArgxwodvU1VOqvmXOGMSwLTV/A9y4z7yuGZ9GgyQ2BR
6igJrRd5M+5SoGEDSAWI5DMCZmlpxmQhTkCW7ncsplRnsDvx6jdt7ULZOyCmq7RzZkiaoE7y3dRn
42XSvtn6SyZIGyqwYlp1dLsq7Bdx0mvQIutbxbqsHEt4yrFPsdVvz/PG+3qM9JWlIxQOBgQNHaJT
G/DxDg9KJMoq/6igYlj0Pp80ZIDM866z2NFF/7FAbGGt5q5Y4B1M56iQ3us21XfR0F0NXqhpq1jo
S9wy7TmD3EvvTU2fSnlAQyeSosWLbNXGatNyq5nqxFgBvW4DKBVtxEFuqmVvLWhhucVybLfvEKfx
ps0fRg0iVvRXp27eHOAW1YyJoDZWiEwsWH8B25EjhEet80o262A31ZEpE3AjzvrmPepRnlz9qQ4B
vUkmXMpDUoxyv+jes+H6qE33Ck3hwfY40EOe6uUYWcT4FLx+I9DvTX4RdgoP0qbRsPTgFQag9ixv
TFCWbBMnzxjPnVFExby9thrkJWIpdt2AWDzUgEjXyL3gIpLEOyAYZF+N9LJVbVJRdlD4W/sZw8ps
AQ8fcm/9rGrAIDbmKdbV4QQ82JzHH7+vdxLXhgbyqpNe7q//Om3IhY2h2uPOL6eTG5eEbYEYS/A3
9EO2bTKt4MpH0j0URgz8EQt+I5d2ygYe2iiAa9ff2mkLlcxtVUXL9sKXk8X+eDEHlb/EeCJsOY3L
XcLWA6JPht5LM082QEugL4iDn4aHjsw60wsL2YQ6CDrYegUu5xAj7IR8acs2xk2y1UvOMB4tno81
6xIoVtq2wHVeYOQfrnoGF+WQSVS+BYGsuhdW5nyabAjULHFoh5vmf8zGmBVFyvrjMO5rw4L2R0Aq
RyLefAwAyYv1WjovFI1s3X9bG9Qce1YmFtgaTG0LlJKagk8rRJctivFyXQC2a2yGQvJoVO9+iTPg
cHBk4aIlxvjDrA9qZ+2IO48Yof1coR5fpX5aNisuJGRkaIwwgNqNm1RiSfwxt7eoFSz02RT1/LsG
CEExvKegdwQwWYkkwRWn3eG5Z3wZKhR+PALHN+t/ZbHv5neJJV9ADNO070sRNoUT+MAL5dEGxtHD
4Q7ec/OM+uPdXIKnumGuuKOYb0u5t9a7UTqY5xDCXJohWmOvuYxERgNlIUEP5AMlcBztontXDuJR
x1gnnhKG1k6XBaH3JpSJcWPCqtCC0hCkrcAmJbSO9RAJ7XVlx67G/T6kPkaOZb3qkNW0gKTcLsZW
RLRAJKimmypMINxDshEQ7OoA76YUb1ugA3vu+rz3m11lQ9UCvaVqMYxdComAShyVlh56UcWaMqNi
PWs4RKRuIl/e5ZxjDgqURIMHuclmt+dmrHPawmm36U6SdTCrOgJu5wJ+dUrsurLNGYSkOHKgKAGi
smvj1ZhrAJvMuGuPGIQhloT5Q5NiCIzJgMdgpq35tfjIeQSEjKS9AU7CpG1DWpJwmSE3ojTiNRSb
y5+94d3q+gzq8KNhTVcDXICpY6HEQYFGZruSCn0A1HCcXmE0v2fT9LltXqx8P4DYJhAA4TU7bpof
fchdaM4QuxJy8MiLKU5SIL4Tlkn2tCWjj2CL1thzZkIVi+3ZSYH4Ewn+7HwwIApckVfiw2p5ghbK
R8DXBnn0s3orApNCaOQb7c2uRATBRUg6DGT4Ur0WTAAATN7Kh40o7Qrf/FJnM+hdUZoQt4ISdL58
IlPRAbSGemY2rMh7qsNmSJwAuggHOr4ByHwJbtuNCmgFfAWKFSUZaUcHUo4prb6lue7bFQBwQeA5
TdpsgACxgPBudMxw6m3kRsGhTSyhsboAcAGqddcC22HasoXPoXFeK8wFV7lBNdJDi0wPRd+Frtse
zMmNGhcb/eTbswGFxKYfbRLCH4EOeUKek5bwUkVMs86bNhwbz0kaaQYOvlgbI/2ijLdqUaGHnwzy
UaMNZIduzIDFEvE+ml1kbnDpBKGmNrDLp8rcwgHypxKwsI6ZqOuKzGU2dHiVHs9SDwSz97AShdRz
zRSUevAlQrSg3NsoFyYIlxE4Vcti1E9w3i54BQ+/G+pZBAI+L1PT/h2RHFZesSB3kwIyTuEeR4gD
3WqILTyOaRAZgFZpJrhDxo6H3DV++64fsrKjN39rSeI7Zar3wJmx2PpV+tpNrMvXYuFY9IjXjhmM
i05dr9FM2wwROwD9ph7t2NJwdEtGPukoVL63JBC9d5HCGN3qGjTsrkJ/j/jxoKpRPaYRf8nc237k
jAaD0HPuQgp5UTFqt4LN6AIG418vCKbiefyzZutbzeAZlDZ+eoRjqtvKg9HpKP+jQyCugAjNL7eL
rPSz51anlpF3MfrZME0vqwXIdgFYJzsGThFkvc29pwzPT12DY11sov90BlAI9gGYsovZiGFbfWbT
YoQlnkO41GwH7wlMaeuoBcKFKlA59R6eA4fGkDt7cKGBR2pGqBb7iGWNp3AO06NRijLF61lHQneL
0LB7FbgSdLvD6HnoVyMove0kGucb9JTCsG8cBgHusxL0Zq98jIiJXzLoEOL32xf3jXdvqzLWV0Uw
afxGl/4VSBkIXO4HHmUZLdZv4hc/7sBi6huguyEN8musYK70xXbo0RlWgKH1eS2ml6EWXwNGUF7a
7+NqnevFPtEJykO9vxc2u4vK3jVOYcUCovOmgeoLerNjKQZoYJ81eixVWFkN3idzTE0FoAwLk7Fu
g1Tumu5aLRBKDbUblrSBUkR8WRUAMt1rU03x/Yq4U4ifobl2Des+eNNTWuH6ge1WV2vq41Y6mTFO
p1azMtV3mVg11NWVAZ/SbAdEhv5oqzJzpf67tJPK+3ntwfeVTzPDCnW0aV+cuT9bjoshtEAnPtgt
YPey/qIaRy6T1TggICwKoR6/wb+nA/u8jVD6yAtfF2BmSNcsptM4oafwxuWsqNWETd+9ynmGaBUS
Ym8YfzynO1nY0cA20Y1ResEGBuZ+qIUoHAX1Fcd9GNzIcsjrCigq2kbccV294V2X+tlqa7Frm65I
pKYNGEbWAxcWfjDn6UC3tggB04HwmmpMk/N06EYdaG/f7YhdXmfiX+YZt4OxDH+kn60IuZpmPFrO
z4oAGajvZPloaiDu4bB5zo2WAHQ8i7+OkyxfGgx6l5IQ6sSCLVtKaIGBUQGxfLN81waeMICcMEwi
jtvqNCyHUS3iNSzpXOFHIe8bQ+hGqfD0Vk62SDF0yBibYF1igwjoPfVBnNrI9bL3LnPtGwdtNaHP
9r22ijSX+g8++qN8c1s4/TyHc40PoGAaAvl1UC9DZ2W4HNz623DKGZlhdLT9uKoa5CMiuhRnA3c5
1RUpsq6gBAQcxxAEQY3ZfA993YMc2Gq+n7pO5rB18ROL40aUBTDU1aTOefULSJ76dX5TFTiCsWpA
WOhelWgYuqKpwoVQaCa5E21p72vJeI6jsIWzoXe7RSk75o300wq2O5lnjxt2SlSFG5WpsBk8NEsQ
sKg9H+0l4vME6yIXge8ZxH1t5gOii/nYwa3ZeYJuXk8y3x88VDZjSJVp8YRsRN5wFoD8u/6S8WID
ltXIKrbNyrsuIA/wDgHd9pvOig3lFJDDioc1d4AJVV1FWD/BcIB0AWzRaPngsCLqnB+7rBK7B+mO
DY8OOuu5sYCuWdavu/YfJoPHooRSuGyBi0yHoUCftg386IDXnzu4m3Xm+lMW1kXozdXqyYtXbDCE
okg67GlLoHGfdxqMHtAytw5sOwEK9zN6YDFQNJGWDZ0mPt7g0O9FL3/90vmgk/zTW38OG3uBmRCW
VfTAaU0oAuEE6jbvEjuqYLun1ebXqq4tmPi6YqZ5MUKtDbiGtL/YOSdOjvX9Cmse46hKP7ZHtsKz
cXo2mJK0YtwBukZLO68Qexld31YnbbMLdmlKp8C4XEyFy+4mdzBis1lbrR1tPRd9LYTkY6iJqp9i
b1gtLx2JuxlJNcF7/zT01J+hd7B8VB3PBmzpraXWz4CaKu6nLYKoFX60jj2FwuDg7f1qgYLFcJnz
u61oktNuGjwns/n8LFnC0CbwKHTpID9h3RKtqoYgG/83uKeinBhKO+vlkvZVuRZ5W7XrEDKNOeXe
2Ob+WDserY6+pzb9xSwt18BCTYG+icFxEIRNbbU0JzYrVuh+OFRStb5sa1wvqisOpmEtyGVYtG29
ea0FNLCxR9yTQydMlphTy618xR+B5s0sa/tWuUIHE9MoXaX1PK7uH6sGYJcNdrKwaUGFPufMhGlo
2Jj+hENkA3FNppI7/UE1/QiL7UaZXYzsnsVPlonqaJOd1eFxKYB4obvWzPG9tlc67g2z6LBJ02pl
VUDaPUEWUJC5kwklZjGE8DqdQR8BUcJlYY7+FFvW0Lo7U9Kx37PexOYZRbmdJZkY3i9/WQ/W4OAO
mZBqokOj4gEQ3IrJgkdRv1AO8UoLCcBm9xbfwZxbFVGDeQh8rEfa5j/qziy5biRL01tJi3dEYXBM
ZpX5cOdL8nKmSOkFRokUZrgDcIy76QXUKnJj/YEZ2SlR0cku66d6CRODAy4Ah+OcfzrhQXlDM1/z
xI4pPeAS2unXHsj77JSetY18B4/BlLcuvY9jWMHeoqwy17HMw5cOSB2YMIGhWmk2o/GQ0/A3KLGT
2IXbacN8M7XZ2G6SvFpQO2UNnwIq81VsqkZs86Ybvka+ULZJzd4G8s6Mscjddllo6vuoJeb7xmoc
cCbGMtX1S9Drka6K95Y6JC1+o2NfdqgR8olWZuMXqip5euWoN8mQIGLvJzkjT6ga37DoKKbJOw5+
owdEl4laZMUV3kNCBVqyb0hYMW/ssRoRnUu75Txti5Z3Luu5gM0V0t/pEujrvHELoTbC7rn8fDQ3
f6iroLxvW5lUR3+c7PogXZW1R92rLLhIZ4O90YPmrO6q3jbgkEoxAV+FiW0c4gqgbB9Uos22eRBK
6PLBEt11JAPln0slgB3ivOS/UjWVeSuzpmFuaUT46bqNijY8y1k77lb7MRQE5EqHf94vRGmszNaP
rS+G30GNLsM2mr2bi/rZFWgytZdLvalHNSPeAfNzP0c6sMdmFdXu3N2L2SAgzBYwnLN2XKKYAmnW
58O8sIZRasv2KSs6MVxZvC8vB8sZr6ohNCfETIGOd0Mba+fBcCF+tnFlls1FWUYlmNkgh8/tUA4Y
boPC86Eqc7h2F8dczJSG0WMSU1/bMWrvSDfe3s9kgqrEEj0d3gxhGNiZDU9RD3OKrjJ2PrVmPF2N
nRt9ymfq1b09NDI4mHOe3rVllvaX1rTg2RMmR2Ml6ygjn9hgW1x3ywNGFr/nmVvXntziAW/mjCKw
KDo8FsxODY4REx52bta5pASmprzDBusCyfsup2JTAzmb1C3ir5FsG2ttNabpboBzpuBEaL38lOLe
cy9Ul1rxkzDK0dtRfg8ANfhT+7WUqaqPbEdMCh6VQOkWhpWVP4ihQYVTywz7olnKBukG6z/fjmUf
RtuxjZR9HmepW+9dqWux7XtDfg77infjONd+dgp75ZBHpnACrIcUZnXsXZqnqs15mwShyiFFY1FF
Z7KyBMoLy5lNmuwxrbeRGeYoI5xoLg6jpB9DVp15sPhKJMF6qAUYVdmOFq1pNxbDrgisqN6IVObj
UzMWTrhyogAbQ45/E+QikkRLRW4WZ4fOagr86BkNxEFH1XndGsNeZdVwiBHK632cZ62xM0Qj3V0Z
WV4MohSDzAIXtXl6hnEtSw7umEkFu19Bk7WjaFvqHYqvfWi35ngorZbe1aqctLkVKQdhC2gyMCMr
H5KHtJcu/jKrp/LZVtEckernO2CbXUvFfO4nI25g3pBGcWjmHD1a0pdGtxujqTHOqsqJAzQMpWBQ
Qzqm6UOUNUyqd+FaWsxBEJxoRCrfvnISS32ZJO+2UxkO8Uvbt7y98XHWp1kn8qlNTKQBWayD+1EG
sb+dsrYIsUgG+GcRYAx0ihnxdeUZ+hOEeSb5xukJ9LeUem2Gi7ND18CxD3OYgyTbaenm8Itu0/BA
sfSJiwl4O5u9QtLhzbaDWntQk/UQZ9PUHKk6bX8TNIF0jmEQFdk2yZNulJeQrEnZrKzcmoejbutk
2sPV+/qoJ9J1N5k7Dh7IV9CLs5DrCddBr5mc5YWK60PI5kBsUiOr+gFcMfAuxkp05mYaI3zJsR/R
R7ZGiuy9TPrhu8+ipMmybRxnsZxLVK6FjTqmsEnAn8bS3JmwXzsnTwFxMCojshOj09c3QHWwbA45
WPVaG7mZQ5lNLhDqaOpsR1Je/GL6k7DPpZ2OBoyVj7NmiMawu2ursnB55pzU302DKwfUQl2bXKuR
Nb2NhTPeQYA427aczXOCZ6uNk9AbkhINT1trhUbKM2Prk/Dr2cHwEQYpFgeNFrC/FVlRYC0bw6lZ
jtmFt4ZnC/0kdZGIzVRrmW7i0Wf6s53zvOzZicRTyHVdNPoxrF7lugbasN638E7mufXcGlMc7TtW
ybMzjzq6jVwNBF86ssKLkObQUsKIKnntFCn8AquzgufryiQpNBWyN3+UzvpLFoMnTMcKiRhwKTt/
Gb02RkYoRZCSL8A0OZDjdp1tFO6JVfVJ7KgpqJNOxj8O+h8/JeO1f/tPvv4mFSxfnOh3X/7tSr1W
d7p5fdWnZ/Wfy6/+nx/9289f8pt//OXNs37+6YttpVM93XSvzXT72naFfjtm/CqXn/x//eZfXt/+
yv2kXv/62/NLmWIIbnWTftO//fGt48tffyML1bF9gkv+48dj/PEDl88lv7t+fW7+/r/+9Jden1v9
198Mx//ddm1B2gpZNQ7TL8n4GF7fviWs34VNWs4S8G8GJkH/v/2lko1O+DX7d5+2xjFNm4zNwHQ9
0iZa2b19z/+d4QhhsPyeuXjNw/C3f37A63+kh/zjynNR/vj6L1VXXsu00u1ff7PeRUiJkP7YZAaK
K4KANeG8i5vohRySycdjXVwgAM6P+t7ZVHfpgzpgprOQFqWr6b5/MFBD/nCp/uTIJOi8yzexGfhA
0AVhsA555u77SI0kDKeAbIdF0GbggsiTyL4rS6N9CJrM2nei/dzNdfsSp0P73e3jdNt6tQIcpLXP
/Sy8jFWBPngkbKEt+mFXadyArdPxI7aXP5ciSs4B55zTxATzbuXKyn1SpVdd50TuMVBV2E+VHQEI
1lYdXYylpe5wsYxPSRwwTUu4+s7RZbrvDEse+swVlyodUHrpCXRrnTGcDhsUeFkO9dYT3Gxr+8Fr
s2kHtbn48Rv7Qsd+YG5ZIP290tJ6EMIHzYeVuyyR0Ozceur2UQ2suPwJewfLgfzFIAWACCwe/slk
+MRUd7uuJpkCH1Tn3jvGWOzMLJu3fYxkAy8LytF0GnD7JKm0LyXJCFfazw24eMiYre3V6ampUuQQ
NSjYXmC9v5kMszgmwNI01DE+0kqhD66qRu9aK25h+xtrO3bSvuewMC5JvEzSFDa+sKosz0s7pTfS
AKtroiDHB4VP54UMYQVO2gAgR3Pl7q2uTW8M8nI2rWlPNKudVXFLCn/cZjYrqyvhHvzQBXRM/T40
124wz/gkUxQVUUJXU9lICWd4cOg+D4Re2NVadaik6mF8DDUUvYnE+CYLs+lMyRodUtRkIEt1Cjjp
R8dWWNGTXUThNcVM+8WuayLRKCK6BS0T56Yd2Rdtlbl7I3Lns65t22vXEHCAiPIEMJs00RZr+CLH
9cLHNp+dQyhKDEVmOBTPvsiGrRh8hIlVao8nMxPOhlCl8twZ8coICl4KR6K30K5UANLt0CQjUolh
SKFtu556XLXORgivLtdlCCeJAblBc5QNJg6xKlMopyvDPRa8ECaoC9dsN5awprPSznDoVqK+SSzX
vGilOd454GBfu9ar7j1fpTXBCPn4OHoaAsQ2PavdNL5d3A1xuuicmUSbHwpZohVwXVV/oXa3Lxzt
19EuZgBUxOeLm3vHSdwLb7IEknkTcGwNEjQjJM49aSXbwREp3vcO20qTRbiOdCYda6d7j0e4mw30
yDY/guDLaaPPI8Ef1Y7cH6t+pfrxyQco0/qWYte+bIbXIfWdzZQX4cnRlCbrarSM7gtjJ2C10RsW
aCiV1z4m5qBpw5o5Q4PHaiv9wzj7al73Xod2hvEe1XTNnindi9KgME4ZYIf2Nu93tuOoHaJXNE9R
gj89jEBg1kYURwwh7n3D3fHvytstL3Z3L1yF24Hp34QBO7WF+bw2wo0TjQVp0hXoS2L76IVg6uNX
mh3UbJD5xcmyW+eLBSAkr+doXoSv+Th9JggLF5FwYpQmtbYXVcLgLxEvCVKoTtd4+KniXgorwYNU
mB2c7zTkGf7NKOq+z5E5fhN5mBwGaVlPVduE0Fs24T9jQedxDJsgOJ+zuD2LZcMMgdxyjRJN/jQP
1144AepFURVcJmNcXFal6d6OsrafwjQtnrASN9G6zfvkUz82eu/FdUEP0Lm4I9uJzsFqa0r2gp0Z
6LOTIL4QZsHlEJQSJC0yz32TfnEvoA2YWJVD+mZt4Dw1Mkf+bLS+/6qsoNtVrlnfuOB4tw4pcV8S
qswDH5XqPg/63NkafRRuRO+3h3YQNorxBrh3J6eoXG5yw6zPzBbNsxpzxOxSRtbnAkImB0Ydc5Iv
7NZde1OfDmtaaVBkQRidptTWFaxZx16QhlI/JcwMxSsVV7s4GKcCncugvwJRZPc2qPsVCm/jukW3
dLO8pJAmZaN1nfuyuTeTnsI0VDSHcrQ/x7w+2Z76Hs98mZgNA7tYrGfai5p5ZcZtRbZHNT8EYH33
Q12SR5fU3RlDaFMN6GhXp7I0eTwXBGfYhmlUfBuULz+PXHCIpjGX664wjYvUZxAKeuZ8U0CZkNpC
6X1TOo5GOcXQdf6vbz6YRqr3Lq7zZJNPHV6csprLByctaAT0PBenhsZ6OoSpwhSiQdw30k+Ds14q
lIX5WKsZCY+lEnhE0zjvbNu76YopQ0Yquv2QF2LTVRgy9zoxHfMmU7rN1y0IzKtfTeGrOSrrka23
PuW1z7sl8uwQqWxFKk0NNH8d1jxVYeT1lwz9nuuNMTZLqlE/7KsuLo6RWYJjV6H6Fttj8OJNpgJ+
FT2DjZh1fNfzodE/MIApz7V14K2zhAMQ1LnPzWhGwhia93EXp6dKwi95cZx/JcSqfhzGAO25Cn3n
rLUM42yu4vG+73wNhOR5lbcChczO47ROjr1FlMPgMJ14PWZ19kDTlj7JasA64VQDou/S/YLUxbkR
YxyeNU5GTEtk2S/TGCcvQVA0CAlKe3zyyZgm5CAGyR4IFP2U0nzpTWs4DBsuhfkps2I8hFYSG3Jl
lr75FUBfXSli3EsozsBClun3w0OehPpzD5v3UM2mbd4UlH/3bq3dcZ0bZpauOhaujTo1rm4MrYGy
bDnDdamI/tHwGxfRX2vZt6VIoHKRxdrjZvZLS1w6LT53pHFj9mXI8f42UUxqrEi9cduaQcETgMg2
oevHay9rrNSWjTEnWijdwI/lE4vVWFeyny4r2s4JjwtBVgYzm4n0TTX55VKb5Uszjd2dSnobXWOH
NGjttUxf4Zm2/Gw1+JU6yyiNpiO3qonZRqvYPW/K0CemQw0VARiq8x6rIklZppNBW9aLgkCUSlSd
3JSZZ3yNR3v8NpbghOuazwwUYoSzXvNp9LGxJ/FgdC3DTNoeFavB7PEeyUMbf1NBPd+2w4BIaqAQ
Xk2qle6aHKLx6xzrYTdFdfLNq4aCMjCcqouhHznu3KG3gfGZCAPoVKmRgHNjS1Ct0SVbo4kNQqTA
3P59Rfy+M2P38APL53VE3F5gvQ/SHKKptNKQUrzJH3xxVegPUvh+SbK0l0n0IWOdQjw0nu0vH+CH
FOGaa68nDbs3rAeyPFbITw/4+NYupqh9eOw+CIG03mfmcTybwMx/tBhuaL3rLZJ2MrM26aDcdxhR
NAHs/QEJ7FpfmkB3++bUXX08oOBt8N6PsYnvj/ouqVZNnTAnj7PMjuUtGt01r4XVsFG39oe5sW/x
4//uWO+yT3unipQVcqxlcixGIYdXJkNPQOdCfbTIuSftfqsR6W+jb84aghhBcLrOdx8F2P7aS/18
qe2l1/rh1qYwVIZLFjCGXMRYzINw9hbDVj8+ZeuXVbocKXT8UDAQyva8d9GedLp+piNu6nLKeH33
GI/bTXuhb5cBRnI7P+Ht+fcPxp/eUseiJ/Z8xjXZ789unIzIg3tazq68rM/Imlohe1nV93r/Ycb9
ny1aGCUEvT5TQUkv/flKSt7rI1PwUD/cLDPPyZTb8q5a92dgWRvszFfG5qMH5V0PzpPo2qZt21At
DKR6Ax1+vHnmmM1tRlbayplJiIBcs7aMAc//cRX/WyDMKcX428rv+mfE5Wfk5n8cVOP4TPH4YUkt
YNBPQM11+tz9/b9+BGr++JU/YBph/s5MQs8M7YDEWp9V/S+YxvudO8KitqHavNB1iCL+AaYBu/DC
MFgmSHLv2OD+CdNY5u/8NZMRVD6PihWE7n8Hpnn30DH0k3ll7NvkZyLodcS7Pc0RXeZmo5mtZELu
2ICps/r6wwX5EzjmfdisTYVGd7SAghzLfD+JO2sdWC0P7aDYxwcM2Wwgxj47aw8fHOZtRsRPW+bP
B3r/LLeqMUJvCRVkZnJaHdVCt1nphC4hjPCDxkz2ydf56IoH0beEzOnBvoqEmmrUsHVwn/p5fW9M
kfegHaReZApQIedCYaSResSdLGMP1Lyi8EenCY4CRzHP5QpVFqit7yX9Zwga9JWGpYtDYEbp16RC
DYMyPVqyv8fRuIitEkt1LjrgcjUY41ddxUJjdCtJGZvhZ2syHyPTX4HlIOxWcey/NH1fXVGHLUDL
XKKp6WBPbuFCifgxggmhuTNnSE45XTSNamwlIniDdJJ11hn4gwTBvLAteQZeNcXqCl1FZqxYj8HT
0C+KRhi9a7rA8qIkg4icjczTNRk5yKPkmMgvMDPFmdV3JbJvMYX3Eo6SzMV0/DJbRktJpBGDA50t
tvyG/oSUm0rvJyOZTpk1GVtyTuXGqRatqYzMHHGJNS1K5B5LNR6XHlpyKKGLjm5h47/Qg5CEjAoI
qlWWoR3BmyWsL32W0V/Vtptmlzw3A+J3HT9XqZVcxlrgdh+sGlwMbczFPETqLGqEPkomv36zc59Y
jjAahi+COVXr2enCC1EMxa2R1cVtk/rDPvAnez/UhD4ZaKFBM4KzIYvseevn/LCcRfmsIy0etaYW
31Sdz33HskcJmedB8+QMvrNu4lLsw8JC2DWFqkfz5fgHsyt5oZWThWewD7LdEOfkf+ZVm9xURk4U
ZBc6RBjZCJ/yLUBTdUZYV0AUIukphZ6DO0Pp/kLCtJ6300AiYudlPX6Aprz3QHDAMVP+XjxLrDiO
A7WjfN+5ADJQpA0MJfXyNDTOl8gv7LNCWtBXOCxzbKRxTVyB9gv3VnqVeWjGOn6ROdTaCmgSlCyt
KJR3yuZzNCPzrFcZfeZD5Tf1TQWjR0hMkHVHYm3ddusighhhobpgHyfAVZOVYej2golbSJJr9hxa
SYFyI+lv3dYpL5vJaQ/WUBcPKUGpl0bsZfvSIaRO4ONZmYYZkrzQqK1B5p9YF13gH4KI0BGfIM32
IlNxgzFHLdlec6NsXKd4kJ8aLw8eXUlKS9G0xqGZWvHFtTWWjQnKAmH8VFOeW1F6F2eRiVY1sv2H
xp3qxzAtu8/GH0M2QZtWAQDmtTmZ+TlTxYmDNWLmOhSUvzsSIIkzy5R7ArJVp9rpygeV9/PlnLr5
HoNsetGnefYA6+udWapGxy9LeYSpGr7nUT1fJ9XcX2dJ/qUT0DsJ2RbCxY2GwW81H626uslm8+SU
uibIICUrpZS9fQsioc+HvEs+1/Dj2FpGRxyn0SEVjcbvatIhU9zSsUvPy6EQ4Sp0wig8T90EtXFL
Nrd9cGsnJGYjbDgiQlPRb9x0mLAqTJ4AAGCeJDljVf61R/JzreYIt0PaOmZz1sMyIdyLiaxM0hDq
aczyhmg0p+5OVelONrm+TpWva5WRl9OHkxNvGI1qgiQu7VyGm2y6HAXt4oDBduO4sfUZdWp/l7dw
5euFFMYxaRbBw0BRKDZePsTfekNjJVFmce6qrvscB2SilCaaws1ktMY386397N9a0eqtLS2WDpU6
h2aVzsC/sBD0YKfrlna2futsKz9wj0tUOIkFs0l2Hdv4vXzriE2nyNBZxoBSAdfgVb81z/VbI408
V12JdGjuCkQlNjjY0nQXS/+d2wRVjqHhoi71AgnlSk44Uv1uIpQjZtPeDH1CDATUrfOST052UTsF
2vy0lc59tUABYrCjbbLAA9q1swfuJ5iBb405ZPlEhusom61pDfhxmsTF8WUuoIM5y/g8DEOih9oZ
XMqrw/pxGqbpyYZ+e6AnSk9gFeZ9W9ukQC3QhveGchQL4GF2HbqLBQSpOiu5I9MZYOQNI0kWuGRW
bf3NWCCUKvLcnWUtts4xi4/cb7CWaIFdXARtu2aBYtQbKtMpIzwWb1iNmwT1yVoAHNsd3E9VEiLd
FlNc1+uxBlO+6d+An1wX2T6Xjv3YL+CQryLjvJ6tOtmaflvPWyRqKGHNXCbn4wjxjRdmAZxUH4I9
kfzKSK8FkSrewCmLIeoJRiAwqzG0DdzPyAiBYAG2LB9R0HZCMLtKg8C9agXBhXmPR8yyUlTYQ6XU
52gBy5I33AwgEwyNmfbVaUbOMa5KL3MVRjLPuQXQQPKdNcmndgG+N9UbSEfoLtkjMQjiV7D95GiK
qfgkFlQv6CyEX8pq7rUKwPyA4whjlosovyOn21nQQWfBCdvZ0F8jNeOxjiZSWcgSbLfpbOsnJyGk
2lrwRu0jEVuTpt+d/NDu1JOJ4PTkj2l3zsrLFsELaCU2bXIhyjcQM65b+3Nq5/1TMDh41ec3wFO9
gZ+xCNAUqz4KsCAE450yQwz+MgiQLRKAPmJTTCoMUVaSxzV25KT5FllOQapUIEfg+jJydt3Y2MiL
pvbSLYeEjB3dCQRwTRWTO+SMF3WVYCQwcuXkCIQx2KzNJpgeGNDLoAYQV3KSDN+HKLA6P7xuRJd/
T53RvUA0yJhrd8C4SodfXwWS2elrFMH6SfcpqVC0j7aHlmEsHn2zJHEqaXxUuCIlQauchhPKY6LJ
BqWusVsQ5jF7mce+nPvnMRz+hoQJBM1+r/W9nPwOV6Byi68W/s7tVHioyJHzZtfl7Ibfuegd6aLI
LftplDD09cjVsNoZLi7ob7M0GTZl4YnvMyQTLmwkJfu5q8njkwnfJG6HQPyNslsS5RM9BsSQjgHV
opAEfHqFHZMD7HXOa1Ylw93Q2fXXNpvduxSkhrBefLAlRqFoIixuXFQaiSW2hs1E+RU6Y2yeXjxg
kxXOkIR4OcOJiUMFr5t+8qzXEbCu3ySqDV9aAHNsqszz+UTxFaNecVNieE2LHdadVHADQcsVgf5E
L2YVYf9aiGh65org7kDrf8pDNEGEgbvqNS2GtuDlg9MT5gM52Toup/YsKqwgJnfByW9cZbXftJqn
l6Ge6utpShwygBqfUsMYtcDsEUUzvjmU289lXSu5LRNt4CGKlCePReZiEXUr0VebEREuJdXktxUC
bjV/FgUzWKN8LFEa9xFAWjh4V6aMNWmJWfw1j7rFaZOH7D2NyL6patCPfZERWm8XQfO9aHPjXroF
4L8rhSLfy/D0zmn6etsU7XRu8t7tQP15EQVNynqF3lV4EaVKr0Mdlt8Mh+mjyPmM+b6jYMDDwVjO
bOsMU3wzaW8ZD8BL994afDaOKR6lg8OqI7Ogn9L2U9Rl1KAGyhj2o1TezJTHch1RAt/FCHj3US7J
00syF4FbAln1HEmJYH7sB/MUM4uJMsK09kUevTUgffpYNDFBlkInxHv6Ve/qNXoUSfQRyiEys8yp
O0ltmSRFminBUr1EiLqS05LU3Q5JRIxab8IUTVlCooafqPFyTvzisfcyfQdE3D5HIlUnBITpXiRj
/Vygsb+vLQRhAtX2F4qWPFylvtsz81E106cxbZNLc4rFHfI8sUenrzIcbHVDbujc28k2lWW0bTtK
7hXzH7CAGJ2B4UBps/4UDB1/3LGasyExwh2NjT62kc0PBQ1Kqo05FclN1iG2dEDcH5PEaJ/6BB1z
UOMqzL26/pzhSdhrCs9r4i9aeAg/TW6wBS3aMjusT3RW3eVoFxMGmiTHbWQZuXvVYL49RghQj8o3
jYMRdPpmEiYGPHeU42ev8WmMk8YbzkrTm/utPcwo9HOLyIUNttXixSpqEiFkMFinccxheLLRT5bF
E9boJtkB6q1h4j9y5qTG29aonGz9arZX5TjWCPjKjuDuII+eYzcV+yFYIj8UCQP3roFmdE2Kve+u
3D41j32Kc5OGDrfXVBsE5fhlEaU4L7rgStUMXznUZvKdGQnmjZ82kkc87MkRQhV41HlpfR2UpV5y
u1evYzekV3QJxUNoNf0BNjM/+PUiGR9Vdharsr0yDJxvDdQMCUu1fW5GrX/BmLFyF5LQuWc4SX5l
5920q+N6vmoCJfazbOJtM/HMhkqSGs00AQSL6OvoQsihrT3P3QciTs7xZEQkJSfUdTWc713fluLg
sAC3orK6U6+keUh8zGOO1EmDGwJDUiOckjSiAGokmsV4Z4epfkSZFb54cVTf2AyaORmI1m9bLfEL
NlNBFMtEKjJ+GZxrVKKkUBQl/QJK4ViszdqL0aN18s4NEmS1dFYXSY3wmHrIOoWxj0mdN/s2kk2z
s9BejjTR5H2j7ACkV+7g7aZcojvDA5Tek4xPHEbsykM24+m08Fwf6LTERRsI+azioTzrK0ftkSOL
Di+iTzyLcNFOFmw+BILpx6LqMc+Oojr2tDhsh6yO89Ceum+Nr53rRmUpA5rJMQ5Bar7g35n2si7s
KzHP9j6LnP5rx5W+sjqDpBpRmYTgtYqVBQypL4Wv1WFKI3UufHRzq2is9LChLG8OLoaBT8y0IcCw
U/a1RzO0dsYxOZNyrG46BG3EC4xvnkQLK2EU2YJc0ykJN8PgL7yf1ZPWVQ/6fhhMxBKsPmSTQ88Q
1rkLLgUuhq1WQ3TIoh4jbNS2j0i86nrlIhh5KBj+cREFHoGlc++RBmDlL3nTVpvWLfzHglEmeM/D
OzXdYj8ZUyJ+w+qr3cmJaavpTMCj41hxsuXxLi/6DN0CYedTDIfsDfEuUjjS+jeLBmMhrLMEHc+n
lsWjYVIlKgIWk3+aa5ke82Yk4s2WEbrmKm/EmWLo4gnRqL3PdWBduJ42UrwJQGhkIWZmwMYekB1V
i7R4HduJwSFuaVHvm2UwE4yROGh58pkmthUZO7BotSrOEAbUd47dkIE6xa5B/yqiB02/4RNh1lTM
eRIlXuSqli7xq6m2rgwRkX1sT4RjMh7tJeZdxN0ujODSLZopWzXGlFzhOGkOxeQRpO3Hk3XRVEFw
aXp9eMUbHBF51jJuDtVxPgEHucq5R/HbfB+0nTy60ZKLUgbN1kPkaRw6T07fmlGG7roJ2ujOthDb
KnLaqrQabmordaKP0PdfEHF0nj5ybS/wTGGa3vL9H7iFLB/KqI4ThE5PeEyO0JC76irZpet+uySL
r9QaT/L63+OEv3JV7w66YOY/HNQQ05R6YvEyM9p2PBYbPFnwOEQhbtXeu/3gaB+d4jumyqM0azCo
INy+U8flFJ0N4Wr7P06RDW7z8Sm6fwL7/3Rd34G6LQLdtAk4ReAcbM/H+LxkZHDoME3pOO82KHl3
DJZHqN+toxvwrsOAyqRCtemddZfuwS258PybYSYbxf3wyWGFt2bWOazqRp2KyNgvA5/phzeG+YWp
dcdsNT88kP4K+W+v2BQ+ZDJ+pfze3bZ3hNjsD7Y2Gi5k/mnYNkdro3ZIaN7Wil+vCQ7aENj10Vp5
Pw0Q/uTHC+m/I7+AQqkhHC4kubHr+aLYZJvmIC+wu+3dD1SLv4x4fjsW7116INt1rfcD+tqxz80K
e9MyVHr4hFZyo+7Kfb8mJp3sdJ6F7gPE3H6H/S/sUOD/64jvz87CB6gtydnpTb8Ra47CXI9owyQW
6NuIWVoEuW367fJcQESssIRxW4d1irTg7qNxzL+yf+8+zHIrfngsJy+JrGLg9LOjty+uw11+Nh6W
xwTxnr0C5PtwJ7AXwu0nwuDdIZeZfD8c0p8aGcY1559czLv4YB2g+JnCSFTJhbczD0S4rQ1nVe5S
ZhjT4yJ6a/bDebT1tm+bxH+LP/ufJmImHUlwvf7vEuZtq/7+X02q5V/unistf6TI/vjdPygyO/id
gZpeENAYhDbj4Nit/qVkDiBKA9NjrhUDHxeW/J8UmYVcObSQ94L2h1A3Pt/7J0VmW787lu0JVvci
SMdx9/9BkbnQb0jxfbS9ARyxtXBxPy4TI8/yDmOlXtWL7TlzVjVIyQ+X5k84MusdSfbLMd7t2Ek+
dvQIc7oOHoj43op1vY7IclolXwmXQbnqXi5KA3yFW4N8S70hPfuDT/DuYXj/Cbx3W53dlCI1HZc5
B+vyeSIjdFWv09f6G9uP3hEyuwk+POl3rykXEhwSUyBNAQCmAni3pftEXIi+Ue0qOrlP/5u980iS
G9nW9Fbaeo4yaDENIHSkTibFBJZFFqG1xm7aeilvY/0hWSISjA4Yb82evckd0G7lCXe4H3c/4vvr
Z7JU4kv2BU0x5KBsqhse4tLmupVul5zN7FCeG9ZmY+WCWdVtgeGS8L16JyqnGErJ9QldsjHzZ4Q7
BKQNsVF1HyQX7jDI0Zpe4P/AiolspAIRSSaI/X5t5kbveU2XofuU6Vw1x/C70Bq3rUpq7bqht5Ka
M2f5Nmc6+422XkNVTWVaP2fOEhClKZgFltQbIIXtqtzDVdpVfwi3IKYUDVkEwPeH4E65156vm760
TM4tT8fYmeXY9VB15L21qhLQKKhsUROHikO5GpKb65bmlwwNBVFJJWFPGFVRiUjPpjNUusCt6phg
vtOt6fvSp2QyZT5oGjmDgzADek7aH4KzJIs+3/5zu7M7aaYaQpqU2HVDhV7YNGn2gTqCoNE6dJBS
KuR3vLCqO1cZ3Zs8FdrN9YH/tFincVO5RZGIYRAXn31cuoCbwTVg2NPia+kM3+AOV3+8bmTeEfJj
ds+szD7kiPsuTBkr/aZ5SdFbQPkdPMUecr9DPadpR5+lAsFbtMC9Bduzq85Ppmcfto1IA3QtptX6
pQYxTzf3wgZZmsLZJ5RRXfVjCQsBLPqI5krFoCebDrDrk3hxIAYnmwrGQtG02Zfq20FLiP5TMyCV
EPpJG7afr1uYP5B+zNWZidln6rwOqoyIiamYD3SWPf6u39N4ckJy7Yim3nVzs3nTJV2k7IQNN9Wh
WLxk3+9u2jUiEH2IG8kgs0CxOiLcuoHeyn9lRpm5fJACddwH9AEORFSD70r+zVVer5uY7gFnHvLH
SKiWoPNK5e4x95AeiaaAvBm6FsGjRS+7ybXVvYuiL5SmL0zazCX+MEWtpcn9hwan+X7tIlSzzIxJ
ayn5qOKXujbIVTSrXLm9PqaLX+fM0GwttCRDuWGJIQA1RFAs46h33b5PtQX/szSe2fZMY93LXaK3
kHAhxXUk7dVbK0IQQLTW1wc02z8/zdxsmxaCCrdy0tKKXORD5OTB98uFpbZkYnZfDAShKUIDEwkw
GDn8UmsLH+XSQqNWSxZRjTemO+n7LWOWFYXDA/eJgSIfg+RTbTzkPWDU6FtXLzxLLy2Ac1vye1ti
SFZJTBkM9UeOhLrIkJl2QePR9c/yU/HW5AboWmQp4wUUU56tAFoc0VTOFCh1WwKrqQbvxhG/I3rh
JFsAVOV38jDfw1vL7g/BveiAK3OKpQbWS6uQixSbl0pUftBssftuOwaRAIwvPQk7zaFf7TU7AGzh
EdqdhC/jGrW+rb+9PvKfSlCnkZ9bnY28KyPa/vyQr3kI79V1vyPHepftp+DKUjRqaYCzxd/kHrB4
gTrh1jTXGZKRtEHafUrpmft9YVTTupg7Q3rHmErZxL+rszU6CBTEqHRc29KduTU26I1t67WxBQpA
FGHp8XJpQ5wbmy3Sjh48zcjACvs6JROUkUjkbUr5OSRIXudLRbU/RWr4YiT5p5AlLXom3uL9npA1
+rIzkAM2ukDjJjoWN2jBrMLXzkEndEtDkHN9Mi/swXf2ZsNrwWx4cdNTmqcPTlX+QYkCfYTawhb8
KQIzH5byflgeYCKzJlQ8DQuZVBSBt9HW+NJ/F08gylf5I+tlIQQ1vxJO7vjd0GZbrstNQdFkbCIc
5KTP1CF8AQJOG+xUY17aHjftzh6IuVyf0flF/4ddLhv0JYuqRnvE+7EiK60IJPMoSfzerNEdkZxi
Sym23Zs2ukR2tZ9evIu19Bc2hSwaOlW2+G2FK9Z7q4Zs9t1QykDYbxAs24w76j0OP0aa2ktviour
xqCdR6UPmNr22Y2HsscsM1zYmDUYQZiuJe1Dcaysrs/khcOOKdSBKRG1VCnxfT+keNTg6WQAKZqp
zCTxVmhpXLdw6WiggcXkVWIZ02Vxti5rGq+pV9BZ/gfUxG75VLa3rlfGA0UdB/W5t4XteINU+z7b
GffBZmkeLzhNLu+6LEqGTq7CmJk35UwS5RicblKbDtQZOwljOymQrNC9hS146ZNRJU6lJgn0KRr2
fjL1tmspKIPLafXdRy1HMdITXwPqma7P6MURaSKRM2JakDZmyzDIx0IKJ0BwS9WrT6GW/Aoy62B5
f1y3c9FRaroIhoCbKtSD2Xmja71SduR3bOVOPYyOb9NS9kgW7Y4v9qE7/id+8tzcbFPTu2xSp0xb
KbmqT2Pi7igO3aJktuCOF4c1mz/TDIN+qLET7v3nYDceqdRel+vJ/WcEi5dON3n6e7OzlLYqVeMw
JVLKQ/39sghzLneSnkV27uhb4Yha3xb+6lZ9wHH1G3jEj9YxOoAF36Wv7lN9aChGocTAXSl2up56
Z7SlGbi0gs5/0ezDJk0ZjoCLKEBy1yoyGjvlaO6NLy56aXYFD3FFraa0Th8ARS9GDWexkjfXfW57
9pXpaI0lBfIsrhvlyHrf3bw1Yj1TGgWatbPJ8K7dT8qazteARr8vS308lzyeRshS0VWF1g115g9o
lbZimZiwbVTBFjL9qgmWbhiXTfDIf3M88Njef/AqwW0bPUP0vRdPORXWw8LGvHBh4pYiEchTqPO3
5itK6bt2aBReECo88TUnvT3uooO2o+7bpqrVpnPvhQb9aGMuuJ5LHu7c8GzhAJDCXZSIUQr55978
LMv3pXFaGNzFxXk2uNkCCfWuTNsAG+lpyhPSaUkpIhleT14pB+FgHsVdaJebZOH5cPGjnZmdeQWF
RrmA7lWivEi6j4ik9v3++sgurnzLZAcoPBn0ebAXlGNfFY05vRS8t5ZHOp+39bZaGMjFy9F0L+Pa
YNC1o8/OdM76PBZ0RCX7T+GzuI6OPuVlO2E9pSConEcQ+EOwuDIuTZ9OGx59pNz4rHktQNBowWBk
BZFWiIQNnfZm71yfvgtrj/s6TztCZ5YhmtP0nsWRx2CgXE4jw2FWL/QA0zECZKJdCCFfGMa5EWt2
6yoVi4H4OgU7FTrBx6ZdePvP4/CT+wNuY0kir3/YP/Ob61CVMswnMUA43n57WUGzW8nPK/L3U8ct
NNhVdhdABVh8Zf2UL51MAxrSpSnnRl/abGNFsKOETJyej2RLrWPoJHa/EeE8pU+CbZ6Sm/JofIhf
h6mZEdbVzdT58qQvTMClr2iyAQAmGIQL5iF6mX5ucazQ46708cSZuW18+UlAa+vXF4up62Q7dNVQ
6EidLRZq6pRSBnMfIjrYAtmliXqljYtn+6X1cm5n5hBTOHLU4mLHkFbiIzJMqC3u/Ofyvtia+/Qu
2+qOslVeQGXHv6M05Gh2fyPd5IspsZ8ajt8+7tmAZx+XE9dUERgMuKtZp3rTrHtHt2kHI8REO8CO
Ivrkud+mIGRu6cPYVTv1IfywdNe+5Hroqfln2udO1IPGRA0l03HHvQLVogkihubNrbxHSZaAoN2r
q+X8y+VF9Y/ZmWvgba1HwTR4IlR2SHl1UFnIPBQLj6V5mvdt8/4zPE2ceQeq0TWp1WCPUBa7L08g
TG+7xxFfjnN1OHS/D5tmD8GWSsUb81+taG3+UpP0DuKEyBgL80nxN25xH4b9wgAvHL1nn4+O4/e7
xkw8UMcRNmLoXmAdkKf8HPrPgJAXDF3fNpo4u4TlJOxb4IcB4fxmBao5LxduEZdXBH00uk7On3TL
+5HIY92WOEN8XXhSKLTNSMYp6Ndf9zKXh/GPlZmXMYGmIq3EadHnn9OARp/Sc65bmGdz/lxy/5iY
ORh9SKduF0zoD7KNwnK98h2iqPbgjDfpw1IX7tKAZl5EiHs3QfBpqtb8PZIoXf1wfThLf3/mH3KF
dupxmjAxnUA/hL6Fx+sWLi5hY0qn02EtyvPUimn1mdb1aMBKrWQrtb+qm69C/dkjonjd0DQVs1cd
jd//GJqGenYdgdRKWSw9LXZPpYfinky6v9LsuzfJ/9I3cN3Y5WVwZm220tpCo7gc1Vl76sLO78Yj
ob0PUH0dapmPhBWvm7u4e86szRZdB0MZ8AzWJt06JMPKTbWUTf6peu3twDqzMVtqcHXitjSxISOq
LR6SR3Udo5IsrOkn3gLQtAMb8WQ7uecpTDvOBkLyZvncvLggz37FbEEqOcQpqeRXGOPUcQierIk3
1yfzwrX/3UKZHU5DVeVA2jBBpfRuismCEtuUy4mIyWf+tCBp1Cf4RFzI0uT3CzKQx7wsUuxod+1J
ccadsY72VDtTiDsFEZauPhdn7szczIVX0EhRpeIsHLLjSIp5/Hp92i5u5LO/P9tfYMgyau8FhiPL
OyHO1z4K11NviBAsWLp4J58QB3/N3GxzBXS406DJzKlbaXND9nJtHGEoedv+MN3Ip7IY/THZLEXP
l2ZwtsvUjjei1XAI0uS2amjusryn63N4cR9PDAqRglSSVLP7SizRDu+HfCN/0FaCfKehKe+qX64b
uXz1JGlOl8p01M7v2nQwsI1d8m5T6Vl46u/HO3Ur2soGHZS1dyh39SFFdDu23Sd1k2xMbxXcLSX/
LnljCyQqVwkoqAz2/eLH6QPHR26Grjg6Qz3eVuQh9PgmVE/wMBdc/6VpPTc2+3Cg8pMxmj5cpSW2
Xz0niJMk1sK0XlyV51ZmDnKo6IVEHYmIzqfuQPmyIx7QCKbuG+rxfT2s+hc6A2+WS7Uvjk6iUNKc
TmMil++nUs9xl7XKVBrxqQpf4vbUj5+uL5mLxxkN99qELZEIzs98Ylp18WhOr+ApV7Xttt4XixIt
qLJT9flygvFSnkqxoJcoE8eESZ2FRPqJbjVOh039dThQJb8VbtOj9mX4TL5xgx74Nsmc60O8PIv/
WJx5YxGdAegczKKa0TE5/IFu4ypHQei6lbcs0Nzpnw9s5oVrS6LF3eVCVa1rnD6kkZO4Fj9kW7R/
H8JH9w4ZV5vM/33zhALr+rr16XC8ZnzmoodaLS1hupRofnTMMqCjVrFTarDR9Bg1BY/8HsXM6zZ/
AlpN94bzEU8Tf3bvcjvaP10fo8Oh3is7fT8dcp4t8qS9buniF1TlKf1BTZ02FSifGwKVTuu7P+1y
upO7qll5tH+iJWFfN3N5LyD8MwF2LFWZR4sBik4ZOC6SISqAsHhstyg4dOruA/RaasTGx5E+T7AV
A/Lq2ibyRVSo9f779Z9x6TCiGunvXzHzab6MtAPy4PwKGHPKXVw8/ru/P/MqqdB3SjDdgjyreXUD
8QUuyEJYfGkIs7tcUHt/vvkquIie+JSHC5HVJQMzr6VVtRGWEnMEK/CkCeGegt6l5X3xINNITFAW
r1BOP9vQOj1nXtlw7WnsZm1uk1fzMMVQpuQ2eaGCKMO4nrJU/0FkX7E03susQZF2kNnYsmKQmoFP
ZOf6d4X6ID0WaLL1FqJ/l3Jv52bmWe0mRIU1ot/fdlPlJXKHdS2MB5QqNm3jI9CI/BRazMe0UB4t
TohVoIS3CTza0vfqBed1cXv/M+C3tPWZH2nzCp3Tenq/lQPCjl/0AIUvyMLXl/3l3X1mZuZFqlGh
nExnwN2B/mdu5flxSjUSplovJ/amTfqTQz4zNls8fLfUpDyLTZZ/T3rRlsMXOBxwqIaFnbA0eTPP
71awPMsRQy38Hg1lcW147RAwvT55F61QiCmBTgGWZs18RkG7WBOMFCHJ+qc6/YR+G8rFyoKRi2Fx
QG1/W5m5DUnKrTrwWQh/1cuC6NZDJ1jnT16/BinMFZZyhXWzkXgM0JtcQRFDkAPGBvhz6/nfjXm2
DxNdyaWxphYqjk5ixiWMGnZjiel2+W7515jRGJg9DJCoACdPrZxt3gwvFfUY6cYE1mhtR1uZXqcU
eQkb6z96M1oWDDmNF8lUKPH+SJXZcD+qeENwSxHyq76qLWzrNx7dbA8gQc0bmHIWHh7zKkBSRzUw
ViZQzj1SUb5cCNtMhTxf5R4kRTKYBYQFELcbFFcAUQCrdWQIXfTSWkhnQ3iyFaj5tiggej21gKzU
Npbu865on+DMmwu3jEv3GQrRqAImlKQpP/UsjHCoxyjmU8hbd5tvki3q9vRj5vZS4vvCbnpnaHbC
J50RtUZKbF4c9W4qpDeb2PG4Mi+4PHWCIs7cEP1clNtY1Ki8pajff+YhoKkcwYTETnMZHSHXC4Z0
PaJOJa+0WnWJ5QwpjLq6NS3Ud3VBfCrlSv8MugENxtaIECn22xHFNLS/4Jg3Wvng0wJNwzsRbxNl
tU8lqmWoxJht9QncVXSrsRQ00CpCtU/DpkeEmjSrCeL3oVetcZXnrYJmIagrOjK07iHQcSqBkRS3
DTT6lRQK6XcOQLNZjbVHmNUw9UPWKx1MhQY8W4/WMpAywUGLSXI6sxh2PoghyCZhs6kbt0Vakx7z
go75TZ+i4EpYu8+kFSw5pba7DP0gQI6RtDJGalwQ1I2CO3OsTSpGk0h5kVFL2FBFn+yDIBm+JELR
HkkT8laPDd37kHUWat1tXkuP0JOUG9MavlpZQ1K81Aungh6/VZqgf6zh5NwBEiWv52VoemcUw42d
2u4kxCxXkhbDI3MTVLvgHrTDXm3V4msitvyr1Jc0yLrxcCoRgN5JYsXDrB9p7Cor+SSb6Sis9MHo
xF0NZP1TJeT+t04C2N6XvvxYN5K1RXqruhulUkRxOCzRH6MSMYMbIfWENsamR8WQ18LKQF8ABDQC
sACregeyu3SD5IV+R2lyYNwGQS4SJXNRet5qljDc994AKQB17kJpV9Ch4/pQhoVibKWczfSHkXc5
IF2K2LSThrRbdwoVWYvXnkm5KVw7BSVsyS98bROiqVEcR2APcrUxCwFsy0oaAf6gAJORkktqY5OE
VtmtwjpUAMOIifKpFSQ2ozWGTj1MogOugfiZGOVwi4Za7jq7EQ2wJUzfcUwi7SlsAtizFOfuGrA9
ayUKu61mhN2Gl2D0ANQyvveTQr8xdDP+RFdi8gjWJHW66TqcFK366AG3Prg0cW00N5F2aaTF91Jo
+Wv6BZp7TROKdeyhXOajZmKhQB/q6DgZ5loOAvOzK7SKTi9XlWbrMrWQpe274CBoQ4i8XY6WgVYF
fxi6yxTKelXZFbprmwBdjX0UjpDgGiMqke4s1L0IkGRtUKL+zRfk0mmMprmNqUQBqdUK8g7gKfJI
YxDCsIoKp8M7uyvSZqhaDRVHCYyCZ8VopY3SJepNIwnwhSoiDb4NDqNX0eNGfypGOXmr6JGMXmcX
H6kyRfgg1MZ0haITQi4uUh7bMfI64zYv3ebOd4vwk6BU8q3ZImtsZgjFAdeKbYQjip3W5GM3STbV
X7I4RQ8M2chqbQgx/S6NmXbHcDDkVxV0i1MhJ/MiFrnUHgat92/CQA9RVvas+khsSw63AdTMj0mX
oWqVyck66LJil+eywswa2sdEToOH1BfC+6lg5KEahIK3mShxM0hA3q20qKl2peEpt3JTWve4AH2l
Slm2UQ0vvHfFDu2JxMqoXNCsfRKK7o0/lsITvOjkFl80nAQUofa6pwcnVUwEB8UrBVw6mdwKR/i9
8BC0ETvU1MDReVtg6tCHWq+4GaKxXqNm6j+26GA7gdeLu9YY4m2dRbpTgKTYZqXqb2OkG09+oIno
JyiZo+Z1N0mzu/XerBPJNqykOviAJEmct/5Glstm3bQB5H/JDA/hyGJOBwQDu0AmbFLLiUonhgW2
w1WQGVkhNld9z0J3NFZQg4xNVIdAQlJDeOwMvQXC2A8fiiaPcjAskRVueGLnd6XbJquA/tL1AG2S
nrJ03AaClTuxX6NQjjJ2dDLFyrsJumB8TBqhfBHpdwO+GevKBlELNG9Csz6osEW+oXDQfqyD1HKq
PG4OnZX5iMB5yAj1gep/7BrEXgNPqNVVnpj6Whn0+h5+rPFZzBpyhJ0auk4Wq/Gzp0eUwDVKKK+E
nIaG1HKlZ6VJUamEuvua50Es2pkc6R+01O8/l0Ii2qglhFpqR1lmIWaoRQkCmnUeOcDG/MdAMiVH
FYdwE2eDggij1E7yGtlw342fO7g921oMkfUQU8QQhoRW+mQspY9emce6E5iB+0EzeYDafuxrz6Ga
S/d4c6hSRY4Mq0jkhUpT9zbOlNjWGrdyUm2U6rWQTERT6Avy3gvl+CBUEzZNSJsDbIsUPWooYkQ2
2mSNpIq1zrUyhWozWKeS3qGc3mVL24eSK4BR66wT9/HsaHSluE+VOv3dQhlxI4jFeNuJKWICqRYg
5zKEtw1ecEI1Jc0uRcUZzskg7TWoMwekuf2NkmumXcfI3WR12G9h0BrP0NWAyMDdKuPeonSgq24k
DbRpoVXCStEnsMHUFtCBB91kYZPfRBniRHBlo1PZZNpKauVmjxfov2hlr+1qzdNe2syPtro/mq+U
A9KZgcbNVhNLHRfG7gOP625UNDEOY97qe61V270VmkYMZLXLcjp/oxezhtgbooi5gh2XrAsR7ZQk
Zsv3gaLQ0aqUayVu4s+uZ0THESASIoLaSvUT1GSQuSIMgdg8ailaeig8FHFViotgSmnFThcsQuJj
DFSoT9GPVt3I3IH5VNdp4Qb7pi1pAhaVqtiMVEz+kYKDaVapGfeveuwrN1SolzeCaiZ/jOyFdZJn
4brrucGaiqAcdDFUfjmjLlMoTR0JuncmkYnpenn2Xs7VkdqhHhScqmmb3j/KQrYLhF8vDJisUIZH
hRI9PPMXgsmbsglND+DgIEJDu6WvduF6euFFjgl6LylHfyvCmj1CvAz+bJaKsY0+vV3vveEm3ljr
biNxahyXwdYXamLe25u9lYc4b2tpYOK0O/quldO4Ch3K5MCy6Ks17fEedZp/llL/EpLivyfSXZLl
qXDy/w+u2GbBf/2f6h2v4sd/8hfSXfuNojCCCROXAslDnYjMn7wKTflt6vOFSwGXnX7qqSzlb16F
/JsyrUmWjC4Rn1P5jH/xKiTrN/pFKTigyYBjCrj7L/Eq3vTtzp6wPHNIpikoKEwsGUo/ZlutyqK8
8muPaAfchc8IDpvxOoOXndFP96bGVqqC/1X1YI+u4JH530Q3KkHaoGLrHQWvNGrH7JXB2iZV2Rrr
uiH/7PRGlwFwro0eh0QDYjEcS8rAnVQQfG2rW+3IpnNNKUcix0KBFWVX1NdgUg/00qQ5ryhT6DN1
q2RdT793mRUZ0jLC0Dlpi07sXaAKHVeTnNCQSCDNH/QVWPMIoTN0Y74qRsJpSAmswOu7pR+l4e3T
aTR0878trx9Tyl41eawQ5CoMCFwog8LEruVo2Chj2aec5OSbOWx6Y/wwIrFccvgOELxJ4JfdOqqS
ACjhqAzJWhXAjDlCLSIXk2mgtSkpDl+jQc1L9DxzGf88wupeeYOOAN1Ywx3kXyLVRZs263/PBoDS
TlQg23tExSrdcgbWn1SxasE9cSUcURarMyu39Xo0bk2eDEHQtu4fQt5BWRXQkO9OYs9lDcHdMqxB
j/VmB38vLgYHuSCXe1Pi8hg0q0b9YHlx7/GLo+7ZRPsMSk6I/96I46CZ66JH9cqhlFcw7poyc7+4
PJLCTcVfISoRW+N4AvMSPJRmX6JLFeguZYjmbauZ90qU3PemeZ+YrpKvmtQH4hvlZv/NEAaDf6Bh
95s/trG8jlM9qh/dRsj620J03W8GkNXq6Fpi5yFTHljjoY7lQn5INYOb6QhlZViHpTKIh16uWqt7
RF8NTmiUWykqx5UO6N5ElLXfAJUWTKfPkk0YxBk8uyFrspXhBSDNEkZrEUaDiHnohEob65Pgq9wL
ofQn0a3YaX5727ByKF6sLOQAdAT95ENr1ggkZ21kVDfcIsv4pk5qQVyz1dWMEXqdLmqrrnflz6w1
sd03A0HEk5lCMGRFx2HvoJ7XPVdGzj+ovK+Ya9oBIQp0kGOAJlSIDGQlr/EbkLqtvs68iW0voCrN
HYO2Ec2/19wozB0vMMBzZfROscRNzUUmDny57lRozKIR3AAw91GWT8JmD4fKTewwk5vkowk401qN
elAWW8UCebfzFVDJtiq1KbiUsSZclVaT/DLbDEFwunddHVFbrWgQnp3kmqM36WZufIixgfjrBQcU
IkLS+ZvUc/0m+2xZkwR0aI7SK7SN7i6TclrZzdgH66hQgey4WeSnpzjoNcPuJnXptFcFvExWdne1
ZUiSEyu0uh15hRMgqvTIuuUhK7xYQh6FjvSmWV1zy5MdFX4627jJc/XJ55kKtexN7zqru6LYBx0s
W7sMMhcabxCW+hbXE1Yfi9GL0M0Wi+wlF6rOvJHflLWTOiH3EE6C2yjtiZEjqxKyJ5oxaXInPSCf
h0Q1vRek3lGA0IFsHIqk7HRkHeqqdEE+q7V5oMMDiTBf793mg1CUGfewzhQFYx3qYhLyoufJsMpl
Hl4Puak2yqdqlIujWpqGsBkqwYCfhbJdeqRzM1V3GWKgoq2OlEStoM6knmO4SXmr+KouOIhHqq0d
Z3jXdT90eE9ThWi6Hnw/o6muN6xxa+SV+HtktEG8r/hf+hjUQo7plRSslJaXlksXpUeQI586jVCP
08Wo6m2aNu/MrZW4/EugG+NHQef+fBo61dpA+xl6m/RgS6mrpWWHyk9V8WZQcbKHsmlr2RarzPvm
xbi7bcV7etzB8YEhH0WREG0yUcHziSk82Ue1U7L4UBHoOkVd3m2ySS21Q2bbQSnCWqnw1xG/IOi2
qRJBcZ9NGOXfUJM0HpU60yLe64XOLhp5qbv0aKijYQsI502Ckgmig1xrw/x1tNSsfVBq4gNodtTE
8oySrKetaIjFryiqbZInq1bc1t+iEyH6BKbpOwsRzQxS5db3mF9e0fTU7Cw5SxD3kOL0M06saTdJ
LZkfs3xS5wK8gnVPo+TqFWmgYyXrhVauiiKL2sc6DChoFZCQ/WhZWYyyFeReYzUQToq3gSIMw2sO
yNoH+hHxtoz8GsGwdswM6RTQscujwBqS+A6vUMJxRAIhW+khDQkvopwTM/atNrZOXdD247b2B7FF
e0LopNMYdX29DmMyM0f6juRkK0qpB+snRKNuU3HBD1BoLWW3uDN8Sei3ow5292s25emANWuK6ORF
pBTrohSRm0xCIRgBJVfB8MRTNTCIisWcRU2fm0AKYdjyfEl0CPzUXoeSVX0X6aRLdkaMfqI9TrcH
GDwqyhVDhi4CQqNSqzyItS8pN22HxPwqNpUuXvuV7ClHy8ymmWJVVfFdifBwvvWlWAXkKvhpLW0G
OS+p56bqTF41cpKTEfG4d90RJerCrRhwYCDuLrP69LqHNRyPbd3yGiq7GuX4ujAAwgbRN0Oqe676
QqvJT7I5dvSo+L3PWRCy+oiUcEtyolivkmPX1qO7FYUU3G7jAnE/aIKQlvdtF1YdT0XE4OyxVaTu
IaS3oN4PLXKADxyapn5TjSTWT21DTt9GDQ41yaHvBf9UaUGjHwX0LJGo6GsYoGqqIOfZps1QP0C/
qsK1CVtAsjsuk58r0+O+QVAI78/rMJTvYPsikMBna4zfxcTz/PtURHdkrUnDmOwnvLz7IYUxjKBL
KjTr1Awy64irVOIXURtabWelpQE8U5Aj0Lt5NYnsKqVeAqIuRs3foLaYqzn12GLzuycPCoGyOuRl
rVV5FYOKpcLrXoHBLdxKqqfsQs0qtZMha/W4frtI/8+r4n+jsnUdh3fzWr6m/n/933cgvD//q78e
FtJvBn09JoocUzaHiru/Hxaq+ZtB2xXpFxq/uNlPtSR/Pyx+m54MvC0IG019TSQ5/35XiL/9yMeL
/DzK60T9V94VU+bw7FVBRQE3GF3iz9CLPUk6vX/AT5dxK4oo5ef/Wa+1gBOoQqCU5EGC4nvV0AnU
J+GO8Ihpx5oQP569wu5/GPpfZ4Li06Nlbh5BLIIePLsMeV5Og8a9lOUKkT4paBGAbKwXITPiraFk
vxaomMY59ViRZUQ1kRqK2Tg9IPNjnNWEFHNQzl0mjU6jwyqPkOpYqNaYnu6zMdFaQE87xqbE+iyl
ljZB5JdjmYAjdtm6MMZXer+Ei5kTRqYBmWiHTJbMKaM5K16TstT3qMnPUOASvjZbb42U767Y1w+/
3EjzwxS68woIF9T0zFnGPUCNRJdQul4pFhmzLpGUfRcX8rqsW3dzfT3MS0F+2OJb6XAEgXHM65Wl
0hKRVGBY4iH8lu7N13Aj9lvVETclPdEbb5MKC7nWi5+LIB83BShxtMG93wFcqD1Pq9EpVjTT2w1m
nNm5BNH++sAuLHRmELwXOaY3JtZ7K73FfSMMWBTIdT0QwN4Pcv8UEaO7bmZWKPQ2fZT2KnAoNCIP
6myZJ0WO7oeVZis6A1CwTeoG5VKrAvUTIn77e+Lm/lONsqu7MLyfJ5EYiMwMAqagl3Be7dvISlQq
Ihpq7DH/Dj+jPpZhKX+4ProLix4zUEMh+dHwqRuzRV8hPmFwMpMocaSN+wJHyBb32b57HnbK/XVb
P38wTE2GQDCKHNWzmTSCtmg9HTT8mDWSndFNtkEIBMpH38QLK/Dnj6ZMi53xwN1CJXMWexQRLNDQ
qsZhRJV1U5bBIQy79GtA0vumSAb1S2Rp5VK58s9fDKP4EPw/tjlq3i/ITCWAQnIHlrRLZ5qQZs+N
qy11514wAmqZNSHphMJwie+NdCLu3UvDbCVoll1nX40u3v7qZ5qEFv+xMP2CswB0Y5q8fAd8Uxcr
nrgKMs/fx3VPyUA3om3874zNXAX1CKElyKxyr0U1qzazu74gr9/G3kKZ9/SH3h8hjMoEe/G2HKhf
fz8qI+d5GfQV0h9mJX1Gq0/awSwyn+Ss9X9H6Cz+5e2rmBNwVKb9WJ9Oyvf23NwyY7cx0EEwi4cg
6b9m3vCL+4n2bKKrdBtorDrckzwzoWt+qrWTmokaH03SBl9Q2LCOUBGWUG3zWL4ymTJN4vhT3HWK
vL43VY8KAjgD6FTZCkdiZGrxMsSpsWmTVHHqpBWPJP2GjVhq4UeS/9kN8mzIiNCvJZYLy3Me5+fO
h/6RhC4sxSZEgucXHHkQ00ryXIbNS+YD1S75Tldq+rSkxNzSztLZZJc9Bw2Bep9qHYIuvT54dkqG
2KaqWbfbrHXXhknoQunqJXDezMn9+HXcveCPcF2B9PN+ptKoQUbMIh1ea6Rs4/zAG2ftIZ9xfd/M
y5ne7ABmAkvDkra4FL23I/lZgtBygsod4YbPrdiqjiy0ktOiRLFGIFFa9WTS9nSigzwc+g9hFHSH
679htqXmP2G+peoAHbBCA4bO1xI+JlEePxMkMcmvhmX9RW1pH9lct3hpcg26DadrOl3Bc4tV5SZR
1EzqHEpre761k4Jwm4byglOatzH8GBl5iSkJR23w/HoGYB2Q7oAohWWV8JokVjGRptzyeSkKgDG1
kRhXZWn3fk8EdaUXPBTXkeXKa18Ywm9kNxThYBi1+lIFcXEsB1m5qwOUCu1fnQ+VU4D8icF7iGvC
NF9nrtoTKKJxQ4guBVVFKxQyj2VFwD2txoW7/twBMCNY0rFikiaRYZC/tyR0rlqMhBffiL+ITTrq
xLCZmFL1VkD1cmFgs1PuhzmuPopMVwAgsNkplxNUIFRF0IsUDhIrFODc5miaLVj5eTlNUsOU0VBn
RiX2G1DobPq6xkPqi7Irir6CFw/9k1WqRi9WjpLX9e90YThAy5AxBrTORVKfDafJoqkGj8Og7gZt
k5auu7cyt/30y1Y44CalY/Ja7JLZWWoMiGhkiBqhL5lCgY5dnYoKoVrwPCZf+uwgnT7N9JhAFQHh
ZbzkzMGpcYrOi0tCus29YiUrOXpAYUcYUi02mUuLeaPdikG/MLaffc17q7OzDkSo27n/j7Tzao7b
2LbwL0IVcngFZoZBlCiJyi8oReScGvj192v63GMOiBoUdewXl+Xynm50795h7bUcMNbA9z4IuhlB
Hw8fWl18gtf+L84FnXHYLDw0z6G9Wy0xnksFYVVR+ZGtHtLIDfRxDsA7HS9/r601EXOrkimcJMlY
rWn0XLANBkKlodO/T9UOYGWvfNfcDKCQXtk7Z3DjsOPLpL42/U7giasb7Eyl4c4Vr2GdF7/LeKkO
49ziRRVzj79P/p/WJ4RQC3zBP+SPq6epsIoSY0nhi5BBYmh3s8T+DHzM70LtldO4Py5v45Y5D5YX
m29lEmqtzNUIkyVRjbmkApWEzFgJFLa9jlDkQYX2sq3nnwy0M6BGROywxE6eu0EKwZHSynBV0+yg
QN/FmZSTVmS/M/PjZUvPPxceV5Y8uGUM1K0zGPKyIURCEGW6uf6t18nI0HvRUBpN9oK7jTVJiRPb
kgrrcrD0fE393KSysYpzqiJQ+EZLzcfva12tD2lhF+/p9Rjxiz2vZZNZEx8Rt+ITVzcsNKbJNhSz
8PM6ARGJmd8pHvo6rsMXMlTIrwVhiUXujkm0M+RGP3HyfE4NJT3SmdRN28Bq3OzV2OXJIbS8Zidu
eO7mLTRscRgu5EnSOZ6bUsy8S/q4ooBE8fLahJTnSL5mfn3xyQBWoeIZSHFxU6uMPbKy2tShUPeF
8yMkuhuT+lVclDtrWZeN5L4RWLh8IQILl87q+WLodHkm7T+iu/wQXg1XYFjH6588KVeMFhf033cf
/fVIwaNJME+2BxiDc/EY+T/5VHrUiayIDcK7UMm5z2USBWZnVicC/UkCw2RHz1mOndMqflEoXXld
KI4BDT5zCr+6VjAqwmIix9cm01CP1EKReRZpJaXUqv40oqLX75zk594HSk+a3Y6sLVu48vNtSiZw
dzM4NL6G3QM5bT7GOVhte3oY4npC75456cvff+O+ukzyyj2C4Yzw9Nyi0sMdQm+28j1TCaYpulKq
3+AlfSXbcazPX3qyCx5BSumWB/f86gSY4FMYOiWecJg575rfbeExwQF3b/oHAezD0FxdXtjG9Tmz
Jxf+5PPXdM2yyia6R0oTpuAkOUUxj+JlI1vfy4GQkAeKEhR52rkRS0+UrB08mTQjJhyYSph8jYsZ
nEgRjUA0va6yY2RTVXWPkXFreQ75hEXjgv7FOqadkDlHJ5sLlSbu3ahrR+oDfy4vbtOEFOCxKfMy
XLhyDZnSK5ldsTioSxlPiBEFts3x82UjW+fPAWlNwQE0J/i+8x0sCgEbT0/YMqLVLCxxjE0PPExC
M39Pb2PjBCLCTv2O91YKFK3Wg/Sh3YR6V/q6DX9RPI3MVKTjreGEd7Gj6oeqKj73Ga7w8go3tpEC
nmbLah6m1zU2x01pGpN4IFfZxAdK539iu975VFtLe2pjdbmQwKTQJXgrkn5UjuDg1AAF45+OY/4A
IhMiOSvlol9YbpMeFilUvAeMOpzCdbVXnRVLAK0AMqwUJz0WH7u8fDN67bvLGyh//HkEKM3IThv8
gVSoVg8hoK8cSUgSqwxgiHmndZ3fp7/+woZNgI4sIrJT64vcFB3AECABPlAxKjnJVB8boAYHO8/T
02VTG8UWFgOakdYi7629rjuAsvIGbQaJEFljnh0RapZS1oWVfq9jJ6YwyoABuNMSGB15kJN/pzEW
f+jyjifh8k95ZGxYb62rUtYmkOdUrIkTPYc2UaVLRJSuNOIjIrYNIg0OCr/+iPi2esBoPl2neZp+
roZhMP1cxOp9WC3hNzNMiI17a0GksLLrzPIb8IPFMeW5Ymiqbg2QN8ViAvArIkUN5m6BCHu0Uu+D
bJQ3CDPRNCfni1pv9NXCg7lwSlFtPTEB2GmHuUOKNu6WsnvrjHRcD5fXvlH5Q3TFRugMPT6u5To+
KHJ1LsjMgMLMx/CqOBZX5WfJzdT69r1+ktqG++p3G+8FXkB2OBkZ1Mhozr1dWXMCXaXABYEW/ZQ4
Ijz0UlRJK4b0g5HYg4zQG/fj5aVuWiVmpdZJhPeMq6CfNAbgFe5ptrQPvVBsP85UBJPbMjw2U/sT
lFr4cNnk8ztry/IusQyhDAmifr7Qru1riknEyUvkvc8S2BxH97aHdOjFZrj5lEa5TLL2snp/3XBK
E4YkaAIl7j1x3k081Dexpu1s4LqvhaezsePyccjfKcSuXylbD8fMoDSmgAjyp3Z50wxT5HMxg7pw
DqE7v1HBeCKMDIfqaH+Ohr2m9XMPTz5qEc9yW0kH1iz2BcFHFbb8gsKFmuRxFGHMvkNldp0zA4MS
vPo1z2C0een+nlm1Vk+mahWLaFIZj4qQIc8leeUsCoDaLt17S56/kliSTPN8SiYI1nljsyhTJnQg
xGNZ1PeNakzvhmxmZO3ygrbMcE54s+Qgs7rucvSe0hhKNpMUDN/tifmrF45CkMnzyOtkUzgXUvo1
D08TZ4vbllR7LC+3AA3H6iBuQrOb7J3E7dlKpCE6QkgbIN8IgOX8huER7UJT6NegSRT9KNQI/BXd
5PeX92utT/HPerjAMju0KB2s6iGesJWuLkGYtYc5mI/lYfiIIwkPiH0zV18zj/TSkef/mKQsgseS
Y+dy5U8i98EyJpo+KfVyLT1VQuqkHxRAGpdX9sxDyf2TjhhSZ4YT1kCGjK/XdiqJz9B+atKfInpn
EhBetrH5jWSNWypGMSi++kZzrHSpEwLe6eIpIEP2lbHauaHPfDvLoKhNa4HYmWLqKjgSTWQYQD5L
cDPD+46zVmUmc5HLofPqYzYsh5evCJyJp/NkErGbK4drd57oFY8HLJ+Y7BOMMoR5b++s6fnTLBf1
xMpqUXrdJEptg5KQvInW9XhdGunddEIL6BE9E8WwrKhBmMU7PaitM0EyRx5C5YortbJrVa06EXXI
uW31fdWHJ6fKPi1G9PbyJm6aMblSVGshlXZWUQAje4maqrxaZmsdxfAnjdBSjpKdOHPr8DE/D101
uT1tD/38GlVT74SMWxd+W+YPqjm+YaR3jzP/2avEhyKlApojecHoIJ7baNwkV/KJsHkINW/wPUvY
cqK+Z94ubzrxTcQDWmmTG9afJ2LhPWf7fCPh/0DXhYocBRPKV+fmdWOsutqYSILnnlgxhms+Vx/S
7tdLvxfYCEIZm14heC59ZaYRasfL9VjTTNtbtbaLAgBvWy2k/eEeaejGmmCAJ1EFVUBks64wNumi
DK4CtAD1vDlQ2xaCcWV8iMI0vX75suiIEfrLfJj+6fnuOS1NbWhqCWpUNbMOemOZix/OScsgEunJ
snerZbBwlmzQejPp+wNA4lg+SxebBLoH260plrRoirYDE65ABaLb3oiYv0hPhaIkzJEHYV2Kk2sK
yWkQ2TuLfu4v2VL6/Ra/BeHDNZoMPFEbmS79/sroSJRhGWH2wUrrG8ZsbrzoxQ7l3Nrq5LQ5E1q5
BtLBnb/NMYSYf4pwJw54fgXPTcg/f/JaUmurhkL2snq7dQKSy/JEqKgcDTf/nbtq+D6qGuVYMTax
87itdpJH0+GFBvtKdYP0a318Mr3O0bOhYS8h96U5S3D8IcFMjoqlsLwdc6t78WjOIYHRqaBQ5V8z
PxnuMEluesYaAG02XvrOauKryuh3zsfKa/5jxsZhmiqIVxqg59uZJ5moGngIGL627ujP36AmunMR
NlYC5sTimaEJQU96ZaLTGUyGFKP2R3syAoZ83qJiaQa2aD9cvuDrd1QuhtIuJA3AJjny6xiRoS7S
zJzgIB2YlTkMkV2bh3iEMuyQ5tZCtiS6W+SOujmY6Il+FnW+vB7joVoOWekN7+HlEKnfmPN8OwxF
8Q64erNXg3i24TyCsoQJAg3sJWi+8w0HJa+0o9eT2EwK0X9tvrGSZucaPjuqskLKM8HpQb6TNO7c
xuT2dj+VOVFLOy6H3qg+DYw1BVY3Pmhx/s6MrT2eafnwPfF15BdYlFvPuyjLtKtvnNXMiRcdcRJj
xCXMiuA+EpU5D7/nhrxpJ8W7pUJkH+PFNK6SQt2jmHx2xlb2V7s6ZEnZzzqXE0zRTQlTW1FMvyBZ
eWFx89k6jfOdFXplmJmBas0YFlTZx/DrpJo7cJG9tcgT9MTDmQzojbOHjSTp3w7Zcjvr9lEP0y+X
b8vGIeFaUk6nackLtQZsj2Ht5qbgIA4ivVJi9/USq0En0tMS6gcm+u8vm3t+7jWeeaoWZIqPOPTz
VXllmOWjwwmRdAmtq95BMrOzIvmArw4hby0TyZQsZNNtdQglpXpcLJiYmKQJFtO51sr0hlbw7Mcu
Y58vX9BTa6sjly+1A5aOGnSbDGr/tkqNvAtGbVbVq78wRMlSo2tAi2x9t7rQNpXa4UMtY3MaFuOt
nu5pkm99HCLK/5pYrUXpDSWHAYPO/DQgzrEoH2x72GFV3DhvvDJ4P4PaEtHQ6urocR33PDSg9lX9
2hs1OpTvFTd8M1MxnR3Fv7xpG5fozNr6Ei2eHbcxWAPJGqVHqI1Hrd+Gvy5b2di3MyvyVzy5qmPq
zGGXYiXsCK8ETdkbWi7lzgHYXAs5NU0VycG2duduU8WGPkqYb9XCy9UfzMIIXOYPLi9my4xG+iR1
aTU65PIDPlmMWwkrz2eFyEqI7zQDPs7MiPql0+4UMdcNAelESTj/NbQK4aLF6EfLQZsdqKxnHOY6
F+jvMkNq3jd94tZHovilektb2rCvPRhTewboVCMKjDCy9lqaG06DHwOSAj9IGW4t9TOqNmjjhc3l
RxzU5G0+OL7N+zShjPYX+0stU+ao4DfWpaU+KkvbqvHrRjoZBwah4yM0M/VVOenlzV+Ykth9yWAo
SQzPP6XupgOkRQSPhgGIqO0OjnA/m93Ojd44/Qw9SFwIIySAiFZWDFHFiaFLDvpm+gL5zffEotb+
4pVgg4MAUBv8yRqWl6eTEKNKmblb4NXRu6H83HmZe4fww7BzLjfOvwRny5NJzZkW8PmmjaGR90ku
j2Vbuz+1Wgw+g9rVx5r5yePlVW0cOrRxKCeBdAYMuD4KDG6ked2wc7SbJFwou8vR2kX+ybm2RTTt
7OHGd3pq7fE+PrnYRqzTobJpTvRWc2K29UObOi8VmeFOP7LaE3AiLErf4HzzMsOK7dEluU7TGia7
vA3T6KQZ3bJnaOMrgQFgood6ASWUdQO9HTNbSzuekdKLh5usnYZj6E3hu2Ioop3Buc2vRAaPi5eV
xnW30B3MdKkH1gQ7g9SEYmiZzPlUq+GXeXL2HJH0eqvohYX9a20VvYy13YVJjLWwD6ElydRcvV7m
KT8lQtcYU1ahR6RFelAcK315bGbhaVkjnhB48uppTogS86wgX6jdyAqauY1uikrfIz3dOoYoyoG4
ph+BW1rfr6gb3cwkyFAW57vWjYc5UncWIj3Oeg95uiDSYLYSl77ySKGbzqIvOBwm7IBf+rh2Pk1a
UffHfm4hFBE5yNSgLUJg55cv9NbH02UFn3vA6Oy6/5ctU99OtUyjZ6f8o/dIXpbQy3xKq6oMcijC
gkRT22urTPdkUrcO6VPLq2/XioVmKtwjfgfw2s0i+BFeaZE4tKG6Ex9s5HgMj8jRKQQbN96vcXSI
qHgpKVgYxyLNslPGUNp1NmdM5TZTcQVJD1m+YZdHtRiWnddmc4sJgCkkU5cE33nuYYY26ScB5NxX
nNABapTSPguKRde/aeEsvumxV/5JXK151+gWqILL33fL69A1AdECposymn5uXMADYy8KuzzoFuRx
BC1Z+0uHPvOymc01kkYDgwQdRrx/bmaE/C7pZtLYxDXjT3kdiesldfLrUenRC1em9ENti/SmmObq
/WXLWzcHz03sTakGwceVZctRYq9pgSbGFgL332an9SejOJjuj3IcdxLcrVUCK9WhZ+NVf6aRCZar
TeyaKnoKRfcRfaXkahodD9bbLoNVPbJOjZpY74U17il7bV0WKetLMZROItWo8/0Ft5137eM1TT/a
yW8l/rwoD3O2V7vbXCBc4A4NVwlwXLlyWH+zSLepQxmNZZ8Wenu9X7lWfiq8vs6DSo3gVR+S4tSp
zYfL33HLyRJgE2ISwTOKvTLNqFPoFQqOiO5BFVCymY6pN+U78eXWaSHuI2HkycDI6rRUFJe0ZmaB
hC7iTu+BlAhQF+8yo4I5VIGSq3eFunM5tu4gFUrG9ihtSZa/84+X63UcKbG8HKXzUYTadWXlX2dr
3nlDNs2An3WghqZauaYQlH3aKY8wkxbViZoG3cU+mPfgmls7KKtlloEgGjWR1Ul01bR0x5odFMbA
zFmex0mGvFI9N35KudT10eIuPH/s5npvBvD5EQFFiYvBhbsmo7YrX2bHFV0Qi+BzcqAUAQ8Vva+B
0V2/9CBiBRAJbgzgFxM151+rhc8WIUqmdui2jHEALt62jk7q5fHOWVy37Dnt55ZWR36q0rRJdFyX
Ek80jwxFu9bD/ge6irHs07lHLRff2kR/FZrTVd2ZIPOztL3Ooe0JYssDiwZlzeXFP9ONk7+JgJhu
hOTY4I6cr77jw1f1IrGXTuEEbizMk2kncX3sysmEi61UlW8KXHHxEV03/jPuWR76NlEXnP12GTZ+
FLca7EeFBliui8L5rhOK8suu8wYwtwuFrt/UVqIe7D5rfk5M7wLsKpp48fshEkQfrhjsO8WzP11e
2XMPKhfGkbUoMDPNtLqEIwSrXVax2XoTHrx8eBVPxYc8yw6VsH/9hSks4a5x1gwgn+/hkucgSEeu
SBzHBjLrgDIint1giKqbuRU74cVjV/M8dmRlT8xJp/4kSyq9ukrSkmuhj8n1Yjd0KJDlzAz9Q2zE
I6TgYxogp6j6sRpfd2P1K3SHL9AJvYabjvavq/2oOyiRCv0T9YSStkOqUMGd+8AbGGUwqtDxdUne
DxgIeNgCedms2Howz+M9kscvfmJZDHVW0ljZBFj7ypKeC6zALCbLZ92EV92I3oRNnDwY7iKO9AfQ
7NH8Kozmq8sfbT3r+HgbMcj4IR1dSQhyvo2pKPpuqEHUZ8qoBoVutK8tMx7e5mkDSKNQvhAZREev
g86wXFTlMGidfZjdVD/BLzt9vfxrtlydTk2YDJvXkB91/mNKY6kU18CXG3VYfI8ZcrEPVp6l3c59
fyx1PDk8+DnmY0DsgowHm4JXPTekUcMQ4wwDfjzDpOjn3vyl680vciTDhy4aen57Uj53hacESl28
F1kU+wkUwpLhpvFbO0VSu4jVAyp14raFe+Y0DN54HCxFHAe3ck+VNbqQhuVNEA1hf2qacj44jfNt
WTRY9OvOCMKKyaMhnb5oI44PgNStKTQryPG8fmmU1SlX6yiwcu3GNCEJsNT4VaYM11Fn/K698FUS
ua+H1vvDiI96GCwRvar1AjawsP5Sj9nXPEqaII4zBzGGGX1o4Byvy75HsMLMbr254dqoLQJXi6UF
Tbfb31l9SBeJVNQadDlRSGQDwON8f/VytOjakdjlg5o+xGhRHJVymn5cPi4r5/ZoBRpcMjiJx6HK
cG5lCRUA7Q5nd7KhOe47u4UIqBLLGGiQivpGEu1Nga+CjX8smhSCCDRUCIdWFpNJmb2p4wFArY/Y
N0L6enbGGr5fp945o5uLo/PIFDId9GdR96LnnlWOLM6O2vnKgC3vkIROdK+Ew3BvOd3eLP8aRPqf
tf3X4Lp80o7VFOcSRGo1lQuZQf8H1u/0dVorf8LQyX+2fV/9CVVk4cpIU69TuADhNVH3xrxXkdY/
P4MSqMR963hEuS9P/LptQnlQFjNPsYaqpJpF4XU7DvWBbvL8VSeLfAfHe1H7l4/S1oEl9idbZmKA
TGNlFUrSWg4uU80ps4Na5F+8Jdk5rZtn54mJ1fuYM2muND1nJ2ytFgY3q78jqTSvks6e311ezbpk
/88mIvMsCwD49XVGowzEV720ZYK3/k20AT1RtODbuJf4MLQ1ukhkBxgYpdBARUE7W3TnePlXbC4Y
VjBuiuQnW0fmo6g1MSgSm9lU9ckbyvlEBP/JrPfaYdtHF3IpavXcTBKB8zMTNcKMPBmXqUPue0tx
aG2pZwGZLF48rAe/SmD6IZ30rU59M4i9KbV1TPu431TIJJkzNUFgbec/YOrzVNdiUfruUBxtGOBR
BOIV0xgYUp3ulSO6bwoRRFFSFbQH7yC8FK1NVyg3Sjy+0tzu/cu3nr4QWuEWL9yzdAWywnDqKxCK
emHHPpoe9SsvdezPKv/622VTW/dVTrbKqTlwaOuvbBo5BHFw/wNZthTzMCcD0OWiWyw/Umqv8xta
EuNpVEH7BZctb55yMkxQsnhi/OTKG2dUt5IIeTIffsz+Km/d9p3uNt4RwpvqNOYdvZSERKnuO+tU
oC3xyi3SPdjYlpumbgAnHPBW2h6rl44xFKukEwEWVOncr3kn7BASUIchYkVkS35wFcPbYznb2nJ6
OIb+mPBSdzo/bXFW2nVqGNQQW234mU6t9gEEiXEVRhx/6KZ/eYNpf7682Rs26RmhfCXJ9shDVw6y
aZJ8nEtaVE3bvYEe8qos4EcqRXOPpHLkW2G94z3Wkam8UywQajrgDkTF69SlsNW8QjSJr6tbaXJK
oPz8IXAl4bHLVe1nGw1DjKRTWX70RqEcncHpf1u9cGa/qLXQhfQ5G8edI/d4mp8Gjo8/CqiSR6zM
fqwfSbdosqiV03KaPXUHNBWVU62EoGdI4PwxnuBlgyytNJvsQL43+m5p6RCAesZNbo7ZKXbq9BQ2
lRcgFvTJBVb4dnHCyK+lNARJaHo7qBFs0pVznHU40vtE5Ad7QFpLcZx7F7LSxBw+Nr35oNSt6tsl
elaLHp4yjTHVMs2uYoeh3zJT4BPOxuNSuZ+KxP5K4L74WlZq131p5kyjRONtbcKrhcDG4Lsi+5EO
9UNaTT+ANAyHqTNv9Bb1WqMrXufC+DiKOJgc+3WR9m8To/jd5d4pK7POR4810K2l85NUfTfEEIZ3
1ue+HtNDa+z5tK3rTpAnOdWA+lO7X121Us8Ve5a/OnUrAnO6y9PsZ3HMSOTclNrbZVSnP7AaQm1i
T1lqBszEDsVVAkRuD9m7cespvnLjgfZSnFw7vbgxxeSKkNugvstG4ySsGwjYDlDU7By4jaeNggw4
RkmKx114dtfzvod2nV7PNKsGIjB9+K0c4/h9iqiUzSfuwjT8zLwLlLYFrP9+rYKh00S08ztWJVIu
Iz+DEAvUO80aZ50myhTHQ2WGYt5S6Xdtlb2NQj18S9F44rql4Tcvr617t26ql9WlHg1LZk/ahzZz
+WsYCoTOk5TCkZV8uIZc7Y6QaaeR/Dz2Y7wOrIZOsRJSu/XjnRqlQ98OdxrDxO9PXfk1ZUU7AeZz
/4kRQwK12UZwVasIIdXiOYqmmsPbZMksuabH6NipqHH7VVaBombCs9H9ueiqdKe4sLE+siMwE2Ct
HBjNVqYheO8UOIzZwsUOoUfXBZIBhvHyD4UVmq+MGDEitX6M7cwZ8jrmMc4VtZj8xtLi5FBkYb83
I7WxkxBToggvk3jz2Ui22aBLhgI4+2aU+u1iiC9MiL63XRhFPXc4EiqEV5ffPrlB505fTn9L6kh6
rZKM4Py9VeBjL3LH44BAtMjr7p0KtX9Q9fbjZTubK4NJTw4tA1teexXNcFHzSXhcqi47MuT7FbGD
7wr/XDt8PVgcX37wJbcYcGXmByX/yvm67GWcHZs+HKoR0bEZ0ofCoF93eU2be/fEhn5uo+wc5ss9
bJjjgPtittOeD8kkdsw8d8hy3OffpazeBssUbZ1YKP3qWkYwliEu0MlGrtaftNlE6ahoyXT+YmkW
2HKOIiM5awAWvCSpk4TYpEgDrXqUIrfZwfTdO3Cn/4Up2ciUCpiQd62+1ExzLPRgrIedrezcoBFJ
QxTkCgTIKE09/G/GVp9Mb7op7kzyF6QKf8TEVX5a9qo/q86Oy9g6Gw7laZ50Dt8zbEga9p5JM5yK
Q9feRu54h4TSAydyZz1bZ+OpGekfn1QUil7UC4NAwCXUBHIXaOlft4aKZEPulK8WKx93OhzbywKd
wTgA00fPPhZcG1Y2EhyoGhKlTo14CFxlM9Fiugc13HLtdPf/a2r1qQQRDtOPLC0rvCuGPt+5ovjw
8tPgEHoAMpTc1+7K+bn9YM69LU309ut2TqvAir1XKOK9rI8nH3qImf5rZx1Z1wZgk8nlMOhjL66m
ue4PNF/Eu3hwjZ3btLlrZGwyeoMJeO33mF5SYpX4FiqDQXEOWeYNFZGz0YyHy3u35dBl9sJzyJQb
ycz5yTNQImlDnb2zordha/po7qC7HPuR8b1D6eCysc1jTgGCOhLxGSN158aEJ/5zFsr4TRkm30yn
ul8U/SjLQJctbe7fE0ty2U8ulDlWarsoeKMoKu5hTTrMXvTnsok1PdLjcYAynNQaxV8iv5XHKzO9
0hSDtzAVQ/8qTlXjjYFIxCnPZlTwGIO5amMxBMsyf3HiXgu8f+RdKauo1uwFi92aB2EsBq3g3L6d
zPlPEkfuq8Sr7Z3wauu6s91UOWiwM+W3+shVo/VFMnNw25b2oKX7ji5ukvZlMyL/7AcIARAt4H2f
B6keGi2W9JVZab1z8lwE/TBfp8J4QKACdF017xjcXBawHR1wCz5sXcLPBstM3Zmza0/N0Qqb24nB
Uw2lossfetuMlFKCrIoUY/WdI+FpBZzmld+4I9N9X3Rd+Fb2QoLif3aPAaP/t7Lyk3FXdDO8R9BI
oazsu1b03mr7due2b11ASNpJJYA6S5Li82vhgXitgFVVoERdEbTgAo/eMsSvOho4h3Ew4x2849Y1
pBBBJwJ+EEiBVp558MIktYGz+zO8ilUAMwFVTjOujGFnYVuGqHVQ2iQCBoGw+kZhCKKYFKKiYqnP
Nz3SwlT18j282tb2MW8MII818dis/JeKgngLepNK2jw+ZHX9LncUpA/mKvcjt/+biIpKgiQGMjC4
LiZQGBCjJSOqIYcHRpuCMHkLTenx8une3LknVuSfP/GUy6R2IaK0FFrabrwxq2K4Wjo73Qlwtu4Q
Q2pS7gNAKnQj51aifLJVJOep8Qvn+xyP7Nqg3CRD+PLAxpFcDnwiqGQp+J7b0eu+MJBy5Qu13hXY
t9cTEnFWYlxd3rSN5WAGPA9tPQqq63SrDIVAkJpNs9QJKuGl0D4Pfc8AtWOLD5dNbXwfYhp4y5l0
B6K0RtIajVMXo85QEJ6dGluu/2mRSb1sY2s5vGQ8ZDbBhrEOB6uIKu4y83U61w1PS9/zSCDfpkK/
cdnQRsWUttljWYrCFOB7+UuenDbEHTvNnKkxVE47K4eo4lu+huen1oJlaDrTb5WmHg+l7XTtVVYv
OSVLW3RjEIcJOrB12kD7apa2+uPyD9vaAQ8QKNgi2ZBd32wwPbFwHByVm5o3RqZ+Nt3mZijVn5fN
bDgQupf/mln531FEjgqUjgzdGdvfSlv193GXxAikgq2dlybaOTyby5LPsSUJqp6NhnpuqLWdweHR
GhSmRZJ/UASA7yl1rNNfrIx5XIZ8YBJ4Vm40E93IHRRAfAFEBKLXwCI76+PyVIe/L1vaXNMTSysn
nC9GUZULR4h3QBzgwT6MnXvqVTgKLxva/FiwCMAcytaxfedntTCHKiwGKfdp1rdLDpVtbcQQ2evj
oejnnSu4Z2zlhkkDqtS2oDSLB/UVup+vBRp/ErfMc7kkOyvb3sJ/Vyb//MktpDKWLIjBcQuT4eQm
8Rt3EldeHO8AoLZcFzRdEvcIxpHC5bkZA/LzNOuIyZZ4/iKMIpVoq703ecOIfIpB/4OWoZO7CjEs
K5GVL3AykegM32q7V62rv798EuQPXVXXcI8UNXha5ETD6iTECs6K+bEKrmZxHblfIgB3anJnhQLS
g+NlW1vrgY5Do4JN15Da/fmmxe3gjlKpGeZU++CgT05P5PC/mZA/4cnn94ZUN9MeE7jguTvEeaqJ
QJ/7ods51Jv7xtOFVyDle/auEPp3Oj1OzhldI8f8BdfH+6b3TqOmN+zlHp/C5tZJQgWeKwrJ6zpA
Zw1qOzfS20FTWoenytCCyzu3cXGAe5BwOLqcmlyHF1pNiAvjZQX5bS/AC0G418ahd+yGZifp2FzL
E0urb5SNllcCGaQAUI19gN7WV6tNfv3NaqjZGcDrGAVdBc1Jl8ejUkx8nq79Qv0sDPJC/9MPub6z
bduL+deQfn7gsohRtOJRBLf0ljyYWZtycheTzuHlFe0ZWl0edH0jm+k+glm3uB+q6h0Ku38um9hw
1ByBf9cif8KTy1Mi0tx6CC37TVG/cZbyDtr9k9sn352qeLhsavP68PzI4XPizPUIUDi4uZdDfcp4
k3VQKQCly6vIUF6rpvCd5uNlY5tb98TYauvstCnL0JR+J9Qq1DS6NxaDEzsHYfP+PDGy2jyvjjNh
SbbM1vD+JI7ysXHbn6Xh7dGGbX0kaE5J2Bn0pA2+OnCL18uAhI9kWN6VwpOAdKdw9BNp4l+sCPAb
VUybv5GsPT8OU65EJL9sW4fsQVooJ6SNryDEvbr8dbaOAkIVEtfAMCldwHMzeNG+XRquqpuW4wlZ
r/IhZYz50BS6d++g/Rd4iqrv1FceqfrX794Tq2vGaaD1DZVpFQcBcWEWLIpIIl8NEXY17Q7qDUMv
3oipcg5OnMbXGWKsb+lqNB+Wseyv6spSoHJMAC2Hi52+SyMjf595xXAX8hcCrpMw3kaoRr+QuUNW
UmS0KyfOqTxQ9jrfq8IKDTB5HDJ0H/PAScVD3GTHhjxuJ4zaOmUy7NDphQFkW4cF0mN6jcUp8+Dv
iYR7H1Hvyuzw04DG7I4tyGTlDVx/jccRCzm4/3zUSKh1T1NgtnwtX+wsAHQZZ0Gvp0N1nxUNjYJU
7VFStWtnKE4z4/bGKZ7awTiI2HD6eySAM5Ri5mjWrkz+T+KqWwwtfg25UmS8KVqK9Aw82MVUXkdV
qZYPTWHEyyddRbD2oWe84H2ilGN61JMwjx46eOyi76Na5TH9CshhMjTByYnlSHBXZB+WCY67O3eE
jfYwGGnu3BqlV3zzvNg2r2eti6oHK84S5xTnQlfuklxT5kMYtZrww9gpWaTJWBX61pJ9Y+4XqzmW
wja60feYO16+u4lIkiOiV3P6dsg9KSPXJ823shny6liUdq/75aROeWD2LkehYin1TW+XU4HMuVNn
X40y7SdUhJY4AhOlmNE34DueeG2k+nDf5GH0RfRDrB+LwnHz62Wpi/Jq1JS6OlbUoboHBitQH4d1
GD3bKwBmy1drsAVq2DBWWJ9yiP1A0IgGGuSk8NT0mBILJQd7Sqf6zZxM6NIrQ74gaqk6/NZhpJ3l
d0Dt8luUa8o3ixbq+gGh9P6z3pbZT2Vp9M/ZlDhsAMXIH51d93ekyfZ9ZRlwXTizpdwY+axec9CX
ryXi5GXgmeZgBHZpjuVBFPw7JlWd3KX3OA4IWMS9MsB+3gCjqcIcrEzcjkyBRJwdOhsttMpBlFRN
dwjpO0Nc3GX9z2RO8ndKrrlRAE17B6sRvMsBTHkiuxtcq/6dKSZjo/QHldc6hYtjYYbzd2F10+9e
F4zGNADQq4CZMuedpvVdQJehbn2xNBIF2DTZt17pHGDfXd/dIz1XacdhtrXf0TB5xxZFHSTrHWYn
/ZnsPAscK9ZTX4vyuQwGMXfXjj6QLhHXZAV4TjFBxpx0bnY9dNp4q5FY/UrTgUUuZqW7/qAlsLPD
RDu7x3gwszu9aa3TtMytGZi05FCyn2M4/6JOHW7rpv4/jq5kOVIdi34RESAGwZYh57TTs8sbhe1n
CwECSUhMX9/HveroxXPZmSDde8b13TU6/hWiRoLWOk+PMhi3Fz/lPCrwd7hDEI3NTqnAYZ5W7Hfw
t+am9awz+G6mrnIq7r5mdIabXRIBJe96k363+OMPUrT0PAI/u3Fi+I9bfXXzegibqFznaxQrqITw
3O5SX2qRSw8GkIER/YBGOvWl6w67D1XKvuOvRaAoIJxsJ6yZwDX4tTk34RJfpoW1v8TR7NaQ0TTI
GuxrVzqPIHHQqY7eOZFSv6jHJmZ38cajsESdGPt1dEq6CuPBspMEjzRSt02Et856PTQ+df8D76iw
pZ2iJobNdNjGcl6D8CSXscbdlJn7JLOm8hh7j7j7F+rmVdFRF+MYtqiBUxw1TxuG9nm+8G3cB4l7
RWouwnJj1xbgXsZK2jAtkNX/5i/S4eBL3uAVxD0SRHLHSTvhfqK3DgodkAxLf+KJ/ZSj6Xf+sNEX
FlvzHa6S3zrWzZVIhs+ZZvfSJr/j4AU3Sgf4FtZm2+Mb6rHUheaD1XBTpJk+sS4KihEC8xKfBCuW
SW/51gxI1WRB8KqtGQ9Gzd6t4bUPi2KduO5O9wO5qmQIdyjxSwo8QaKA8FRcl2k6wo3QPcQTp1+I
fJ9ftV6lfsR9FVVzzKbgmNrNn4pw0fIqQyZ5LjtmYDFZdPa4eiQ8WYDfrgiYRARv2COII9rU+FZv
m83VYH+EHZJyG1VartPm9vj1obpT3q7Jsi1P0qEp0KfQlwTSuF2velKM+FyPSzJGJWaxS53Gx0Qa
dPT91cN7Ad3z1bUn3Bc9/rlRh+BXmFcMKpWFXaesggL+LTbGVLQP4yvCQ+CQI3F/U0jKKeZQvxLt
kdynw3ZG2Tt/tHoTR18hr7wn4dV25OxnXYZMmJAgCDqUxYILIlc6e9gCfQnrPspbRof9mi3bq3Pp
XA7NCt8IC3aDM9AQLnQuZpjicxbhVQ4WFAo6Ut+2TcQ5tqioyKS5jwzC1YfkLzRxMzhtujDdtZ1M
kNRONfrj0rhUjpLz5OIbqqI/PdxkOc/Wv+YSuRWr42iObpUpYL6bzhPw+jyON4ucQDjqkgaGynBO
9qlqUqSR9/ykp/AEU1maJ2PbF8bPCjZ1strSet9AmZYHKWwvWe9D/j1syS5WBlnAk1ty7YEx1Fnf
lwZcUDFDXHkHeIoekHNfF1LgYQz9hwVbFD4j1Kt4LcNnE2/T0bei3SULajLgkDoPAvJegkuk8EK5
QZ3jZyXCNN4za4NcW2erNAUh09Vw+gXqU/V0uXht9ByNdCzhZnpFdXRYjD6823B7LRXwiva40EaX
Gfdt2XJl96Jd47PHem+f+tP8QsHt5o1no8pf6FlNM5yofdMh036+dfWoQDf1qlB6JriNyRGtM8Pe
mfiga1NmyxBXWyOh2avFyQrrSsFtndupwffsTWG1JcGHGdERC4OtzuseHzDm/q1oo647Nh2sZ9HQ
yiLgOs1l2+3XqOU5E9MF9NSWj05CbU/MJWK4nOo2Do94qjzsu3COtXXzRiYf4Wt/rCzfnuulVWXU
2fMgvSeKW3tV9L0JJSnsnBzQHQ61BK1vKmYvLtp0sc3qkQ3Rex3hXM8k5LQ80tMDYiNViY9/ujVZ
M+86R8LSN0HJFrkUc9a/ze0cVoOYWSlaQO1Z3yjsxr1X+NxyGHZIXyFuTIFz5KoQAtObdLHJJbDz
vFvbH4dUoLJF3nmB8KOwrC39ZhheArH+Qyr0u1L6n3Hmnpj0TtTuXmV010Pvn1v07ya9570KHtxL
inK6Oe3XKhzT0+K718Cwx9r44Y5uwX0wrTUqjcbld5jR5xnGQiGbUvoNfky6KpHPbYdmn2lsjpEh
YudIshUe6oKOCwLzMHjFDb/SqLVFOvt4LFJvq5wNYwyojV9ZJPnvBzuKxx5qqFJCpn5uOJpZWbdO
j74a2Guf4YY1UTQ9wsUc7qZs6q8KTe57VNM0l2UiNa1gI1iXovNknFb93Oj1wVcjXkqE1IilzJJe
H2JFX4JYRBZBoihNzT2T2KFkWx/4easkjmjtj9cxDvc89H0Eo7WsQrSJvWsX7b1aP1kBlPpjiQ/y
m/vxmHfUQAE9b/VxWqYsd/W84WzWK+YNyjALT7YaFMXEFzs0asV4aJNV1AWKBGrksaQq39BPecgy
fl7Y8I6Cy7YQWbC8SZO5au5Wfcz+3L3OT8y5lZJAA1IjHHRAeouTtyg0d228RGVsN7OjLlxvCCmI
KuYF865R9sA3te54YI+C8QP8uyskyT0IKiXEfu2pn/ehtAdvhgslzuRnkGzbnXMc55qCKm2AQc3f
0uyIGLXs5MuWX8cWHws+1eA4shq+HPTjvUBnjjG7QRMCIfV93bq7XkVziUxTvHeTCdEOWD9E29Lv
Mx51BdMaPzC5TD6DAB1uiQLzcVhMHhLiGrWEZY+v66dzo9zDU/q0ZaFDPik1cFdH5hh0AN+V9Su6
ugShn4LlZlAN7rn2DnPrLrIz3ENxtuZsVod4QeMqs8fWn7Yc8U4fo52+FSj2wiDHZN8gyblMa/5j
RX0VujmqTh1NZ3ah17eXyDb3GyZl+My6CDMmThB/SLOcZlOag2ngFcIwcXrOE+YkbD4Y22BHbx/R
dXXCGV1ib/huRvXWTXPJunG7OZDKhcKqWIAi+UelinbtEP8Ei2irlUbffY1HCAQYpq8FB3Ts9BHK
tp3n8KRORF8aNj9zVmcVWRCtCpQ7mP88zG+xJazgBHrNXPXdq4qDpyCVDyjZze59dNZd6NRiaxgP
kmCxWp3/PfttlQ7dtMsSzV8ThgNaekFTxjzTubXdwS7dGdW93smfcDCgr3ZBRnNnLmmD3RLxpg+4
Ys+Wzys0/PaC+Bs06rZr3q+IJc5MB0vyyE6d2ErEKX7giS4m2l3Jiuh7LMh+w16DdcbGthxIhEF9
rYNPbC0Is5hbh47MWuxQjFuXVKVj0TRQD0Z1A0XmDAAHtE+W43Vqim6q8eT33CtFMCWFmMMm95Oa
wptsXRFTS18WygOdu4RFp1ZA7Iv6LqQhGH3VLczStB4EAlpb3AWEXiQN9uj2E6VRoZcbH79J27av
45waBMqNSABACQt2CpWVCRzdxYZ7O2jkKyjtM4lHla/Ber/U068gG+7xIQnytummIpldfWFqvWcY
WQsyBw9bl4YVtJhwXsCEY6Ll0/DOlQ2cvUUSuB+WKXqPolsEgbPpc+3tRysJh39h8Apu/Q4+NfLQ
TeED78y+ZjUEfHP2hCx0xGnH6Q8yT5oCJpOuENjjC+fmBt+pxdgixvfF01+onfgvqTHYowG5P2rD
FlyNRO+8rPNyNxK4RDpdTVRhCcrkqU2cPaUeVfBaBlvlE+3OVgUAvbvoF0FzNZr1yItC0zr+Og37
Wv/bk2YfNPFVtelcYPPasNTXB7fWJ86Ge7Xw+5FjEBpDkzd0/khr9mgQvVttWvzXY0rP16k/mm36
RzbEF2w6kzjiUEUeGP7gIRAAdTN340QvEAP+LqjAhn3X+5x1esQ5eBIijnbIVL4udZtVS8xo4VC+
bRCJx7X54il77CeFSXALzSPdov2aZt9hLdDcbhZkHQ3RGzaeW9i11yWb+Bn1gf+EWDh6h4N3RDXL
YhR6KJJh+zd4sM6ELD2wZpUPyDBYdg6BYYWfIg9YisuMXeKhSUx4XViD2Oo+LmI5n8M1XUo8x6Xk
7txkvMtBn+22RewB1HR/EUv4XPrwP58MFfK6vH3NYcsvErhKzt3i/9fQ8R/feq/CnfW88fo2hOs7
LDKF831TRrVnsZwvfuE7sW9Id6RLc7Zbf4ZxdCyIl/g3LrNj7wFyaIkQOQAdzGRzhrakKQa2Z+am
mjQLcSc2p2a2EIQEpOwkMmZGmjzWbMDtT9If1s5P9UD3OBrvWeAtpRctv8gjtznkWuFhjO2nwd+T
zHKBwdNUYTv94Bq+620mqqzDbDjz7C4M0rKLvMeEB67shv4BmaS26HS0C0cU60zsg/5V/Tg8kJgs
0RQTz8dgYr+Jp5sDhPCIZK2Hw8bhMwLBANGxh6BZudmfWgsOi4kGmDBXCF54rYV8FIb8WZNfMedc
qU6+XKOiAufOUBkvobnze+/Szwg2j5CLbZmk+0YhSCjF38H05PIprftKwB97ncctw7jVXFs/PMUc
OE07f2c2fUfEfLhjI2PnBL9LTrwGNn1UMzr4wIs1Te+0xKYLAsmWlE5jzuWy5e1qkRhC2uemjh4m
FjwQpsZcRYzkXYDHF9BOZRAGC3iGPSLdr5B9LI51k9p9OuL0iSTWPm5fa8TTek6BZeXdEeXrL5k3
nD0THaj1Lq0hx5ixspUpRt863gNdQ0OTTHE1DCVBP9gh3ZJ/68Tfs3XcI9EAr2R9XJGhnyMefQI2
taFKBMulsdlTmjR1ufSMl8Zg3vDngxgIKZrMO3OMAsUQAllChtjemviyJHEJUmYt/br5HoYggRGx
OfZGmhykvX+0qt+3bp4LXDHNNe28nyhxde658ZkTqvMFPZPMS86AlvNJh8DAB0BdY1h18wWvQIVI
qMokX6xWD8SqMrPLdxfqs5faAsjt3Ujk4wRXYGanvSLbu8h4NYe0Wvptg6x7feqdV4YdTjUgfx8x
YXVBZwE9piszGfl7LNQPaJTa84Xu9dBUJmOFIrzyWoJomK2awZIINBXqhCL1H0drKE7d+pP9AWrY
jjAbBcvzkC7vf4ZXlMrFTzZ2+9FPi04gPHF7c+N6hfr6Dp40WAIzPHZaVoQuv3Cx/KF9yLrhzfbS
N+vbmpKnWEGmEo/xGZGG3n4e+scVT1HhhHcYfL2zEefFlMT3iaAPXi2vI8p4kRdTHwYbfaQ9/Ypt
/I4A6KSIIzwsOrZVFiUHlJsBgBu1rlbry4MV8mgkR9y2MTuikt81kHilx5OccUJF/qHfKIyW00va
9Ydmjs4gJ64CWE5t5J3Iekgkkv2IckdEzSQnXWuWB4F3qBnqm1G6eAtc1Fdwg85Qys732crONuiP
DYsvoR4gs2TrmovEfMRsLmQ2nXqeoihlgcKWjfmm9K7vvYNnXZj39fDY9+ZVhdPtb6jB46FPKFJQ
FdZk9AZIuVd2AyChga/FL7HllSJ3xJsPEgPzMnQVLmueC08fkxCk/rIe0WF1xld+rQ19CG1Tisyr
lo3dK4crIK3Th1q5vUdUwVMOHC3LuhxLAHi6Pn71oAwrIErAd4SZbzLTHWTPO8Qs7hts/ThwW150
pIlKHPz3LfeOsg9k0czDN4XFBYd3TkhTZOOyR/l5TltsOxtov3b6T7X+R7LySxjJV8+fHuNtQZ3Q
suK/UuLYrONTGLvd+JeREsl3r9UlX71qDRfM6GjnzsMAGzUMYAdpp8IoXk3JVK1JVDKAOGBM2S3U
FsOOEodWJncTmz+3bH5OsxUbsTwjvOMUL/7JWNScrumvjy0uRypMlI+G5W6d7mxCadFLiiYvv0LY
F45N/uGR6HeZ7NPkIG7RTfSWTm1cbCL7YZ728hkuhJMga1cONaaYGa6RdWsvqvPbnJjsFCJhtJJh
dNQL2Sna7tYtfltVWwwM378K7mSi//GYHYUVpxqHjNTAC2N6B01qlfb/7xpbPn0VnsjCCgazjfC2
30COJTb9S4CJwrSknEV4zwn2hxlG8GibT9b2v+sAvEh24poBshAhLLD8a8DIaP163IXMHJmcH1fy
hIbDNxA2GKvTMqntAddHPqn1NgYuLry6/lTaz8NhPnNUqMZjhHbE0D2jD+Ih8Tp4W7k56aCv2ha5
TPMCUIpxlRazUbQwAJkLxSaQIrMbS0TEHwF/fTWsrYxBL6rM0scl4YXyxnlH2XZDCvYrMjIQ6LSp
A1+8/4KmX7CG9Y+Zzy6p35HSav4St9gA5drtEGhZJhug92hKrum6fa5JfMtagCQAKHYSz0ChVmwX
ywx8EfkAACP66ESD6dhicY5dvye9haiTYU1BNL5PAU3A+n33Z4ccZl1iNHzc1gYakzWfwHqg1uJa
b+RT8eCLDwjszOyOL7YM+LAXSYdeSgOBgPOjfcvC05gGVbpkoFfGHbLT7rskMQB16IWCxag6Ppa2
mb5rxN8MNr5rFOZXN+vjQljZgJUcl/F1IPK41c7gBUUYfeIQK2Ptclic/jJDBCxbhwfjkHPT+Lxa
yHjnO9BWWlxC+ziNFijgRo4whCGcIH7wpPiY16TS2biD9Pw+BkkkTWmZOkubVuHfH5pEO5goz6OM
DoNOy4B6T0jkOXlqOQQTvy7LXKPC2SDnInok1C/rCJEwa+odMQ6jT3zObBGNEi+q9NvdGDY7u73a
cML/Z+eUq7CaZfcr2vQ5gea67CP5pxJq1h1J2VBgLegL8HDHBkwMol/xsCpSl7rH/JZsKMwIYsTO
NkAPCVsRU4gdpWvaSvSovEJ0f5hr1v6kKr3bsuU72uhDZHHGdG3wMLMMzXXqx9EG1Fl7AueNdxCv
V5jiaddvPnjGVU837a4T3uNV8ZdZkH+NG90OQ2add5AywSqPcIl53DNFqhq7YoZ1YMVn721PXjDi
jRlKzyNQUzv268/1oVs02oI08jEB46TxC178StZvivv7jqQHEeFpSrFNiXkPRLLQNKu6rQtyBpez
EFhkZfOFipqDU6Qcw7TkXjKDl0Awcmf9vuQziK6wn+u7cYMiUi/AZ10fJIe4xcIWRKBPpoAt91NN
RsBIFnNYT4er5sLuoJJZz3pFpkGajONOD33zAKkTz4N6+p54okokS/Mi0AAIO9/vP8Fa1cgkt0HZ
GdKUfty4q08MYod8oE9sCN9NzfsikLzyI/nbecMJg94Bh3NF569FzUicS/ZTv/2YJigo0Awu95by
o8lKKGKhEmdAXmGGsDi/A6owasD43JDTOqCIU2enAEgeMPNrbeHVHrgrxoUcJkWPCsVMbYsBqO9G
TNJm3Mcd0lACC6JyypcJW3Iw7ONpqGK64oH1bz3oJ4b3nSGszA3YykMKImlGZY67+f9fP6erRXLc
GCG2rO3L1lPnHiIFGswjLOjdEYRg3iBJnDv9OTNvP/1Z9lFntMGTJglazTvx7COHNket7EUu7j1s
tiv945qxmzD3TijEeEbnsIOeVMLBLegixcLlfU8zOifmCOkFwRUf1kVIclBRWmCRwuncHbyGnugU
vNUk+U6y4do3ugL2sfd6CowYad7sDlBO+y0GaoskQ3uFWcaqJdmumcgBJk58aUEJ4nWH7RZZWPKk
ibgsIGJI1D50HNiG2UGYAt6iY7/IrDlSCXLQumvk4/Tk+O089qo5KQQwHzpCjQsfQbzs2w4gEhCg
DAKCxktuffcyzM8DFoumbwoKsHDsbi3QIXBDaDpd3ttkKlz/Mwr6zHVycAO9Dxb7EjCzs+P2w+20
CyfoLCZRbayO8kbJj4WJJzZNQJZ+2IRDTopHOg/7RXeH0CKZAxBD0wctJjs8ySP/l6lr74u9w/Uy
Lu47GewVsVklRNwYTKkseoPenT4hezr7VyQx5luKrSKjJ5AlR9e6/ZS+4O8uh3Z9nELQSjUwH/fp
6FrZv6eZZCdD3R20U+eBR68e0U8B3Psb6EM7h+cmDi4t9pR50vsYqWBhjZkRmDfgTNuuZ6ShXyQf
yiacw1Ng+b3PRbWkaekroMySP0fGh+KhOakMF6c33dfRem6BTjiL3tzOUKhsgXl725lt6VfHk/xP
NpJ54uBlqFhf/OexDs4s+PW37ki25OwwYCugge0KIYKmC+AThbOQTh94G34yCF76GvwvkffdenTJ
DZzmU41cM6bHa4PIZtWvtzU05605ZUBQ0q3O1z+mkZG9AFmwZoDjZhUeB+7tDR1voQlfEK+L8Gkg
pulMv3orvlXHYiD+SQ9YoD/Kv4/Iya8uVc84ocqlc7sBgqoVdybSQosOmPgo/M+Muotj3Tlo6icU
1kMPBc4kmbv3ZOjeCMocC9eIa8cEzgfvKRMx3r35NID0VQ5XGbS3uz+CpY6XMYcPBlWZ/CyWrYy3
5A6cKpaQYR+AM2nb4TwwdoxVW6ajA2oHQqnGp9mLC76eGx6hS7esv13SYXJEq/Go/dcecRE0ML8L
McChVlPNyfCREQUccH6a8Mm0qGm1XKNEgW7PLMYFVhO15gl703+4Xjw+B5yB73NVq8eDIMwUkSP7
GeNxrgB24D8tZtiQ3eg9hHq5oZqhaqLggWYfqDGvQnDmnVtfgwV+nonWVQ8YbEuB/QLwrdFq6eOT
zbD+TzOIbhXAkzPWr2objgGZdnX4yFz7iUSGgqqH2Q9L5Dye2gXN1C3Dzb+VHjOVWpGutA6oge/L
hM27RNXnMIQwNj25JsAeo9kd3sMzuJQDDfuXtglPK0XzuMDtkrkdpCcF29S9l2x5CGLYxC+azfeG
eqoAgJiiQMhH3eJeB95/PY4G4COo9BA/SxTdlma++PptmnC1Yv8YnLj5Ywe/HIiCZrvz/O2wTfJu
WtW/bA2PoApyDT0KG7sCrW7Q8QOQ7JDtwTEFN0CEpxH4c9t9T8gkBT4OqwTIBBeO35j3Tni4FKJE
2zMV0VsYTHtD7Kk13oNPtiOKNl8Tu+Rhu2Fjvo+8vloMwFFNH6hZDnU/5504OnaLcVpynCmQkJjt
d+tkMW3bzkB2q/pkX8PE7nfnYXnFjXHCbfHLZl4R5eWp/yLS7CAmeTHrVA1m3AEZftncuJfdgkm/
tpWJt1cvnvc14maa0B4T1+4QYoBMPlwXILZTjCHB9Dx78RWOjbKd0ocIOAgivHJpPhO9lsAWCyQR
XdchPsYjyzmbqiVqPzswKNGI5BckQEc2y7stKokliKLxkETUVrEKdjWyzfyuKYP/b24L6vr87MV6
/k/teftOYlJOFN5NeHXPSNjb1RwYup5v0yguFjVbKOHAUu1hAw+jCgdfaQQsu8tkAGt6lyHK3uyQ
XV09vANq+W8Z+CVCiSlw6mPj/ekUGzwAIOWrLT61LQhH41d1dvPm6D0Uzbnr5v3fkuMrsafEFKs0
BfxBO5Ae5RB4gIt/oBYu0gxv+xj+To6dDbBPz3tBjhB0BWq+RXI9RdBJINHssSexyIOmuZvpdLGJ
ejBNVNW2vTQDtNND+N8fJ4I6gtscBW9L0B/QYbInQwgPmgNrj3zUVlcwAB07yH9a2VcNJeUW81Mg
5Glkn2xp73DJge8TEOz0mB7jB/iodn+J8fiz38JIPAK9/IegcwPhEBC1heE86qOqAw6gF7mjfCzY
/LJKXE5xOOE8gxRjbr4WENnDqs4E3bkjJoORTXBHQ3JQoRywQKMWVFSIj8X3uyqHOKWPFJSoBC8j
mvA1aie0s/vYJECgd+4+9lEiWlv0buHdTZ5JjQZqMMYQLsRVBqjAR3W6hlpDmZLUCXDT4VoDI4zN
HWUXWX/pkUPhBesk/jekkF/iSArZ8EnQP1DNqHrfguYUbjMOswyAQggOrJnv5Ri+Dx6yOjuoGtCl
jAK19TI0aUGTs/QIdtGbI1g3/P+6ld6NXVQhbeMXmb93iErZCTQjq3bDFW8vc/QVNZDst0vVbG2+
MpaH9a9Ta+UFFnzoL/a4PNXmWzT1bmX0kixt4Y22lKMGCFZfOwzkaXZFS2ZRo4q29Ls4R+/QxWHC
7aFdzAlOO9uOJ4YVK6XwfjVH5tdIl2pzofFOxeS8ju/WIMHIdCLviHsGtRfhYljupi78Sgxu5M0N
dxiF//WtrCaOCyHFIJCnEabYRLvPLja3yEPwi4I9KcV7HbCvpId8La41pqJkKBwSQLK4ywFqFaFf
S0SjNtUcuIfFti8STQvO/CHW7S7yIHkJBD+tY/2m8U/DoHy/SnXh+EBnKPd81/yJWjqEm6rc0LQ0
4yNnX0r8U7FfRH8kXpyC948gc8Kx4tDejV9/3cey/vtQ17dFBB810PccYRs/sfYz/JQJ/ExCDjXH
MGXVZ++vbykhNx3rfyJIP2L3CuzBr8jK9qzxdzKu3wC8fdTp/dK3v3ZdX3q5H9dt15rnLBT/Ir7s
CJYhJZ6QiffPn/tLFkDuNwSfVmT/wRiaq+CMYJLCdOwHhUmHPhFfMTVk71uOc4pDlJLxDODN1OJS
kz9saC+cYRDrvfWOjbV4TJeVfZi/R7KV9kWIMD0E/K/CFHkTgIiJqFL0bz9Y5clSgMYv+x4zotmI
X6lmTM+xShH1pWxbRg3EGrbFVOiLOiz0kpmCIRP80C81dsDIKuzQ2O9Xn3SlH7Y6b6ndsEpofl79
WOdZb3WxBKGGWBptm7xOP+cl+dxWRLOCefugBF+eDP5QbTI8Sj20O0bXzzkOGojBQAZ6CyyY/UKj
XKz8xWmEnvWew8RA9HVbErfXEVDQsbES0qflXDvPHWP4/QqgDMPOo7i5IRn+K6ZtbnMA6huBRNBY
9uAoYFvAk4AMOcrwYyTILLrE99OaPqaToEBSZYghTFdQhQbwiAUCysSe7NN6uyQKzqqgQTSEG6b9
NCafLW47zJqokKMc9eYQFYO94YAH+y+ImUvXYnwXEcoDlDpIcE6oMwtupM0ephj4dZwcWqRkFQgy
rdGJCmY9dU9p7w7Kxz+BFD0lyC5JTYmqv+Oc8M8UWAkFJNKM7OZ5YE9Xox8TF14y4/64K++5E+K8
aVqCAsf0SO1XgxdgIbB1dgTIzpzTqL/Dj0ZWGj5TzkKRQyppjhD+fsEx4Bdmq5dqk1hv52CKijqV
IPwWU8TMR8JXesTX819IhmQPufmxT7qHuVH7ia4PgMr6ykCfXoYxbNoQegBgbdUuJt2FYrr9Yzaf
5xVuh3Z5E4iVOTQQH6Kap4NSLnVHCaccyFgVF0jR+EL5ZXKTcgD0xQwCHCcoVW3TlhuOI5G2R1TJ
nlP/f9SdyXLcSJauXyUt141sDI6praoWEUCMnEdRGxhJUQAcs2NwAE9/v1BX3e5Mu4vu5bVaVCqZ
lKgIhPs5/4iwpM/6H/QVYedjjaY4sHyyhuIrX+drWfa71B0eRtt8NIPmh1iXywUENEYR5ki0SPvp
OcZMLF92rM0mapX4ngQe44ZrnAQRmZsx7/DJTtWXlXsWUkHtb/qGmaCpIXbrgic3Cd4TUUnW1/Vo
ZwsagnKYjyTy3LZedi2b9seKXR+Qc/zgdf2kz8bcrqW/51/eIZX7fsG3mstAQqcwEJTaZl2fg4cQ
rLv4BFmM0B1aBckGh8C01Zkm5VDq79awEkiNznFd3wux2qBJ467D7BaFSXLTNMW1nXPMsb/km6nK
y904rgXCynTXJ92ADiFku7LYuG3ZLxFBDt1W8NHayKF5HxL7ceXDXfPB5l1cc5TvfBgzwmOPowMe
rFWaQweif6tFMm5mz/wCO5jjpa/RUybNS9j2l/p4+KNENsS8DmU8ENi0KagTtZaQ/pdw+sprlDad
9lFnD/mt5XdlNFVoLCh7PfTV/MX+rw+qtw0q16b7IvAOkN0sRsXRQKC4zVod9ReYU5QG+DzSkKoz
TnBf76UI4pZ/2EiNekXPDJ4CkwBCn2sCEc0N7YZoRSaToftC62vbunLbzInWetIcCjbSYvZmX3Lg
OoWxg+DZZZPJ7Vy6bMnpsE+W9qmZy3cmM2CR1tqXFIMQTcJoOaU3TsfuRnfIRiOP3rbwvS1ZMjsv
SZ7Xxbsdau+zJvRV9U1UlvXdpNrv3YD8sTFgIqk/inLJdmPbjy2qsijkUYt079LMkSXGRszNuauS
GxGOV2q2z1JZB0eMPujyG1XS5q5cvEfqqJ+n4BJUT6NyvYyfxZjdLuNwrKV/LaW8cqsO3kfqg8is
O5WDhNh2uSf0+HawxPe+Sl9XPb1gZH7NzLnf+qZzhizdmYMBzBz+sJfJOWa6n6PFBunNpTUe1mAC
NFr3TmZ+wWptpLvuw9o9Kq/kI0Nl09KkXUSONFLFPr3zazL1sBVtEzEe+3ZB4m6rN/YvJzJcvwfl
6t7bAv7JlJyTEGOYX6oHKS+D4cUdivEbwbji4ZCuuq2LAAk6JCSxrmZU+Nw45K3Cs8ibgiVs4+Ms
2NpD3rOqC+Lca/0tQ0K9cRb1ZqdBFtHZ9ZDOYHO+P6Qc4JO/S1VXbZfG6WJFkCfPqYA5Gh47OzgN
Mz3xlxqXuJh4AJtkgaVcUZ0N9Vu6pHe6HE9Joz4nOK65yEXUI+QFoyITPunqZJe1aJ9NykmINzlj
nrq1gvbnaoLPLz4u5MlgiLLsIju2jb7u+frUQ330zjFpveXg9Xw2uwTRTo5daEjqFJm0BEeSQOtG
PZyXMmyj3O1vtTecnHQ+rnzi0ePsqVq7mAKmc+V4VTxbTRehkaPgF2bcNYIH2dg/LKfPIkKJub2l
wRiaQMMBhiJW8rijm4lzdikGDqfaLbZgrzkx9/5DRmbAplvTgwx5JntYnwTRD7KpeMnnKc768K03
3FffKuEUkmufG9bPzfuwyk+0DrJOGSWMboMqF6j9gSq1s+4RIpAxyxnGkF4OzT2YIWBOBw40w8Rr
kX/vkGCs7NpGmn7gfsq3s82JBcKNFtM+MoVDxs5j/jgEZOIQ7/XNqu0ZvY4Xj/zVq4tOdxkJXJbU
+F0WQ+ktBh0Ak9xhPXWAMfvh0IcZLkq7UVepObF8t4hzJt+TeKoS/250Rv+gkvaS3X1v28LaWbX3
HMrAPOIhWqJ18IhFtRsWutzi81h3ZjRUQiIAZ61XKCLuTLQXW5S2xU5awL/litiu6Rbc/ahBupmC
Aa2Mg+69lOMzebahPFvpfW9ngP7AyV7wNlD6WhLoXxYviKceTFUeM7Rio8Uy5KALyBbkd8H94BtP
a2DfTb54CREYunD8vZbQ0tpm0LD962Fdn6bBPy8VPZeevOjTL13tTiEj2+D4bpUF35qZ34dWH0ck
i07nf+v08uaHtgne2C+7qsjZIIi/PuQ0NSE0SZnPqgW2w3KmONC23qqwvZoc+8lLfcoTVPMGjXAz
gfhi/dBJPE3mY5Ex97We+7w2/SOWkqOo+6PhQw/26+GyTcomfzIy42aq0+cs866T0GBhH84Ysa5s
dRuiMNvaCu1+25wJjkLZVhocw1W+7UW+M3tgYzVfe3VNkW01v+OQCqV6pmbiADd7wiz0UDd8vsL2
PHnGlbTVs+kzLY2gG2bB0Gp7TQJYldyt7vJtQJ+0VaKGQFP+DKswRLxD7OViy1OZnpEodhG2/+eh
ZFovknMGy9e7zVWAspKVNmX0d7J7l+Il03Ff68z6RINxGJzsPDXdDQQwkGczbadg+GiAViPDNm7n
sETJKl9RZGzLmsqvIi6z+Tmz5LemG0B67cNMhD/ggjwRA3rV9OaHK3tvl5jp09h4V6gDYt5siBlm
Q4nGRE3gK2C1SejubL+PmhUt2Fz6Z6N/Gya0f+lUnmmoyuhQcbZmrr3NYJsWU131Qqr6q2N4pxKR
C4agV7HYEQU0t5qRASw14NMCIV9VY8CRmktgBQFx1jvevhpYxrAwZk7Nxidfk4vMQDSnqQifiFLe
qzCLe8t9qM0SBa/7Xa7o7hCnHyVbt2+4h9CYnwS6Ou1WkdWi20UT01vrGlPkha/AR6crznpJD/hY
bo01BXWovyWVexDCZdz5bDpILAKrEYuv+es0iHewD39TzcMHt/JjZXJ8h6hYPfeh94O48f07ogJ/
9CiwIRaNL2bCeCS0ubKCB2UDDVUZlGIPQxwPA4HMekY2lOIGKhq5WfLvZlmWT+xSzx1rCFchHLiQ
28w37soyuJHFhNbRfMTL9wCAGnUX65RFsdxOssNvOmxo3wbIb8I6YRasBNkCJyH8MgnTkscqNOz9
VHZMqA7p3yuDytrr70Pn7YWxMkkZ6zff4uZpw+z+kj+bzowwlrtk+ALYBBaImEWq13RGVmVWjOTT
T4dbcuvNEOtdVx2yNrme+/KxCZuzCs0VXmpgO6V1CBB/lNFQjMA1Fcmvvu0fXIq+AodarDA0IbXN
6mTMYtrACZx0kUOktbYRp1N9nn0DVmcZvqWNevWV4+zpGN4bJXeDh40V59mxYzxtmzHqPGebU56w
QX2Y4awbi3gS64tOTB8mfc4OVbHYfBhs+8zK9uSaDcQuJk4MQ/k2XFGNN9N33Nd3mnBwY+Lb69wZ
DxIr5H6SyVPu+aekZd4Ns+t2JMBLjNOBw+y5L4H0/eXUQyd3jh1fAHQ7SwG70BRqQ58FUijWz6hp
BdQCf7Ewi4J8gZANQZvcDhq/qZcbKYPYcNW5VqysbrERyojxkNhAIfnRIMsWkRDmmyIMpr3hkIBm
LupuaRf4XIbJcF4OKKr3XshFEVbNw2jMBuJeea6zBekgr2ObmSGPvS43VqdHhKzZM0PV1hqceLKW
N4uZDJUgH3snxGUydcZyRCaH6Q2unIYAXB2uRqlXwcS2snqwFkfzsbXvacE8GJn3uVj5cVJwQYSV
b2FjNbMCf7dMe+U+CBTWu5GPPytzO1t7+hwRA0C3RiMfSjrEo7YoTu3s38CaxZjjIoywhNVb3+au
jkkuKGIhuf7MlsF67ZZ+EyKYiJJsbmD4dbvNiqSMwzZkHfQMZgSZnFyozhHhaDRYwS5PIPSERyJv
9lhRV8S11TMrOgGwsT2LD2/mAhED2KY18UStPDa2UBhc8+aBRGM0wcTJAw87gY4Hh4/KiHFmHjae
6rztUoibloa3vZEEDzghuYpKFA/miPJHtuuPtMP9lCfqSRlFsEWUCjaXZmwhU36fuO4N+u+9zHJu
NyRIgDr9XhRctuPAupCTzFQPE/t4tTw3dvjVIovZjpV13WTVwUldfpwmJtJ5k7kcG76i/s2990AK
t03Buu6LEbY/e8Ke9Ckm/3FoxaNd+c8hM+3GZlRwhDp4k7j1L/QgG82DluVbaFhPi+98hIW74LVJ
zisuJjbw7m3UmAK8dr7zZ7rXpN0Bt036rscVDDadLfjH5opxi5Od0mUZtX4GjJnIb97Mj3VRFWHt
i+am+bRD/izTenXc6ls6AJGvSZPFaYJ6PRA7U3vjRtjJB3P5urH9pN83tKZv6EDja+oN/QDhQ9mb
JZJt0AcHSDKxDxMPbGK1dASyxiTa6dfccJ51t5zKpALptR980fBmm4zHinVn6TmGZs+77QVYaIco
J0xW8Heg4HH+Uih/61UiwbFMLgHzlSinDpsnF6Y9GNTcW+kuKQFW7faBxZchOPTPGpeERD+aZNN1
kDtXQocHa2ZZsP27RBiA7x6/R5HFjEFnidwM02eUsyMyZFoHo06Poe5uU0JHgMOSuF7W8ROcRF5h
KWrOYR/+yM2ixc1ZoJefb5Be7elwsjBiGSTUFRkGYFSAlZF8mwTiOFwI63bI1Ws79t+7fLkmYJny
IyXrnW+3gGJm/sNOm35XOExRsJzaNM80gA+x6TXBVhCZbVfIkRGMsxDVKzdKx5w7yAfak3mddR5X
hPERfZVHba0gCUQ2bfJJGds+JWa7S+bdipgZMwgcs4HcnvMdM05iwGEOIxvW0n2auTNc4BeWL/zp
9N6CDzn1VRr0H6mNWCgMGn43n1ryPOPamFCFd555xSJ2MC1ECkY3xW1VfU9Hb2BiZhgo5Az5Zph7
kXg5aZEF5VxLzsehY+kyrDq9zqrwySFCFj7NZYvFlYn5zzB3oAz5looxxDyF328NBeVmdhk0W4rc
ClJl8fHWmMvWddEf9Lng81Qo/1MvZREB23Hq+yCriz1jxXS1izorqIJd3VQytor8wyGUZ2skBLx7
jez2dUMN1bzMHx173w4A8SkwxZXnCdb5pHAIguP96Ej0fLcCYthmc0WsK5yfQGYCBghDXm3oq8or
5ihHfs/Bn+vtUAYd+lokXeA9h9bggsyTJPy0ZRZAFfbpM88WAo7QWLajX8erwx1idEhSfEWjWFnA
8coJ4s4wbqmD/xKL55yLkeXO7Waurw7ZnBD5eGiqHPmBAgeB4Wx3FAAUWy646p6rTEdW0d530lq2
Urn0JMqc8AJwype+EA8uHqwb3xb1N6p5gq0RMkCbuk1v6nKhMau1xp3fUQ3Po6nwpYgnqGRQkJl7
RZeuEQ1C3aO0aXeJ08yR6U0VPyAzUNvzhMyp1BxHbipPqPNQbpO7OW0o50EAUlJ80K/5NYGV/pOX
uOmXBV/3QEQrz/Xcz+FOrY59SOoxixytwGZrnAhdg6/Kze2RXh7T3dUD4qmxISAhyMb20JbOdE8p
LKsLz1EM6v3FddvHbrBiTumzDx4VfWxA4e/SwV12STI0h2RpUNJalbNblXgXA9pJlYHw4cb5pNht
QVuGSmDUUOm2V/HMeOi62jEb7qu1WLaoH9BV0zpDP+Ss05+lXxo/xn6a0dQLFZw9V6qIUVe9NQB5
h6oRUxSk9ElCU47OC8DvwJSRIzqxhqQ7YwO37rKx7G8GvwjexeL4vNJrh1bCMOQTKSHV65yJ6irH
N82cURloboy0j7MKtfamd7LLqcPtvSdJbT40PP/XPBLsVhw1DD0+LZgOzEfV8KYsvWXQfql8OKp2
uV4zwQcBcSOzmULPtXjZya3t5HpckZaXzkV10qUXZfdQHCzqouLSLfQeYQbymmwK7NhxPPermREU
5A0a4Ml0NTGKU0tPyphHdaq8s9+DBaxFsbxpS8Fwe4wpIsS2v8wLORJKauTldcpq0FnWm0J1CRQV
4id1zP5YKYVeIffwxgZMnKZpB3e9BIpPssA+OCUSg7m2Lq9dtjzwK+Ns9muLmJMmnArZHjHSCMCE
w6das/0fdNV6+0LxcpalV3+O1uB+BFOldwXNlPthTaenGgzn1gu4nXnJkkfu7/oa/oMDXCkMrn3P
CgQLEo/ked90Fy5bzlT1drZxsciF2VVQm+G5y1JyOPs+Jx4gLXdTHgbHNA/NmLhJ9iyEh1HYTcNV
IUfM++s0nBJdFddD180/kwFIpzJwsaN6KW/9AR9E0tf92atocWq9PKAmxppvedOMk2MIA5VH6984
KdqdEHNC7OSFxdxS4XgG7T0vixyw9q3WI8EJ7kl2+fo8SIsRF3wkyjq53iJNhk9ngD3ajUlvzRRw
DNSOPpP4DdQ+cbwkq2ntrdRu0N2x045O8orQDukkiS3tuZHa2Jk12Ruqgfp1J2FuC4XB3Sxbk/vS
DV4c3qnHcc5cuG+LV00k0GcY3bcYzMdr2uaTfYGbaofDKaMUvE1OFic4xlPZ78xksWJpJywp+MCv
0zYc7wQ+7Lj3tXWwnJLmz7zLj4RUlbjG5nzHfL/sxyKtX+okgA1AFLqrVeYcRdfLWy0Tnu2LlLPE
KEJaj8Mn3knYFvq5icfV9vfEPiQ0f8DT9Xr+0V14PV0M7VWfpv4GH6IXUZEensOSz2uVECNs9SDW
FInKaw29SWjiLFlGnUFcqc4Ve+TH3cFwARLLYRmjQnuIE3LXvGEfWdEJuxS/Sr/Cx1DmO4FSBTu8
bG6Rlt8HuVCPoyXnI3w47ANK+yQi8AvZLAbjiClJldvJ6lDzl/A3MY45LrcRPfS4m1cff6BfVND9
egzRxpglpvgYrra7c6u0xv04yvK6DhBj8pSWkZUl8r1L6u5B0mS5x4+pTRlBJuqKcAWOmvazBGvY
6GRRx6Z1wuMiOjcm5mhaCgCupsIMlVQloHZuJnfKyNvrfJqdkedoqvYTuevJdkwM2pQGvMcJ1G62
vMxe6T4YXCIyNrRyR35Mk/19BKDAoW9ONkgfZetYrISnvvVBUoRRnfgYjWU6mdRdFb19k9YJDvqO
qQ5I3/Kn2OrHYAGfnRjpA8rfPFatIh+QOCkGhJRz92Ftwjo4+I00wk3Qjt0jYS7FG85iSx8Tp66y
HQ9piLTU9kv/ChFCYbxMqMLEjWOQgHFPOWGFkXCl6f42d0unKpEI8D6diJNRjJ9ilSOSMqVdhUqD
iSauW9ioz5E6shSRS6i40TI5TyQfaHe+WJK0/9y4Y+XG2VLJ9JQ7JRiIH1yCJPvW0d4uxUvAaYPz
6rmwsvQ9aSs1xq4uwgcisRCdLa2LSmwYLmZEZLBruK0c+iPZm9gjvY3kCe82jmofiWNlmqzqYJHb
fCzQ57HWzJjwzW5dNmpIawXXuwza+JqqVHuIAnqR3fhjARRdUOXUPKbrpeaK6OQiuA5SqwBeTQP7
Dbd0HTVDHcSrWfDamggO2niqVNcCCU35eExFn69b3CGkSGkbO2GM+pp4jmBueEMZZ0pnp2TO9xIb
OdpnDpa23a5Jm/5IK59/dAKuhigYOVP3RdddvomWTDBSe67VFf1ZYxPp8jIbGbLvgkfSO/STw7b6
NM81D7P0Brpzm3ZZnc2UiRZ2v8qgzyX/x1Hgzkim+pTUo51GnEJpVdVbpIGhBJSxIGWJRXYeL4Ks
VAAnGQGutWNTaTM9GknYlCefeQE10exhZpgCDLi3GU/JJRXEEeU+HbRLpJlj60/Tn9c8/jeifjni
WhPPlpdEQYkZofjo/EfBKJbhTO8p5U6HIBL49wxiAxJ1WcjdtdpkJflIRFxI8AUfWTqQE+bHsK6O
01ogunW3ORyYS9dklcDW4ZH9FdP275/zf6RfzV1DOlZT9//4G7/+5PVQeZoNf/nlP27br/pxUF9f
w/V7+7fLt/7f//Qff/4l3/nP3zl6H97/9IuYK21Y7scvtTx89WM5/Poz+Rku/+X/9Iu/ff36XZ6W
9uvvv7//4DaN8n5Q+efw+z+/dPzx999tE+zuv6XRXf6Ef3755r3iO6/fh+a3vWr6vvl/fN/Xez/8
/XfDNf+wTZ9gOsu2+dCTiPf7b/rr15c86w+PiOwwFCCvHlwJOWo1fVEZ3+b/4YjAJufUo7HOsV2C
+vqGfhO+ZAV/mIIONaKiQscDZLZ//9eL8Kc34r/emN9qkg+avB76v/8u/hqfJsgTCMkF538EcFF3
8ZfswSoYdadydkqrbKuER3zJfg4M9eq6mipvvJ69MByJqE9GACPdteORoiNvvM9Ng5gcq4EZPigj
mepbZY9DTmTQLMW+CiZkfq47qvGJToSZdqckdF41VcyEX4AFtBcJwNw/LUovBkLnxPiZduSabMne
dV5x3Tm3BYciaXVWamDPtUhsPhCBxs0VpEnNtuWSqH4bAMhmG2f0UASZY0YnXjYbAcEKY+3jjZd4
B5sdnNkobtcEUT82F9HlbE2Bo0sssLb4KqtC2jfsH4Q39WnvejvRepxChkeCzcbMAlQA5iXDJoZG
DAiIctZc3VAK2AGYwMOKB0qSZgLmTJbnyFEeRkMD6/kStU2J/gAldg/H1w0em3xhsGZW3SqReWKt
SSKivaAtnXwd9DZNsUVZ28Xsc++mbMK2lJvVJSz4xMjWjds5xH27LUqm4L1nidR7mZVMi31ai2Xd
17Ma/NOSjOD5i6tK92XEpvpQ5YYvjyqte3FnWWPr3ZqUmVq40gkG2TZMLw06Wq+HfgxTjT7G1AKf
dWbjIMV2hUCPgT5aNMmGEI9ImSPH0fO2I7fHXxn1dnZG/wtxFxhNtyGQP9E2JLh4tzqw67tgshxe
DTu8r2sHZ1eokhUfuxgvza6j50QUAjvoy23yhd/hHMwZN6E2gkgn41RFlRIeRaxQM/aBy5w8ojGg
LS8ioolpdgiojLpekgIDjqgVyJTtLehVM7/o20OzFta0K9Cn9ySzBN5PaiWJHpqs1PdjtFrMq+Ae
qbezJMrlky/tFoJ4NQqJvilMhPukChM7LYGNofVlVOsiTl0eDOaBKGLN2FpzL2bUffNEFUgUdxN4
cILhQ4XrpckRdn1LL4E1fkfYZYHwT0TiJlvUSg4Xl+C5fxmCzHZu7CRvMjABcuWR7+crpSfUYoaY
VDppPzhjMqbYahDHRIEsixq9U44UHLA6IYep0XDthFOU0JwUs4/iKhy8pCUIZCjDa094VYv+Mq9n
cdcTqoVcvs8v8Y9OO0zGhiCD2admleCVmNgHYglsr1vREBo+SDJcfDDnp0C0VvlhAketh6wA0rgL
ffSiLCxNBbCL+lkRbTMyYDFUVesxSORq3/Jk4ZrxJIlgKJW5A5+JArOSbNlgZ2pxDGysvHZZWPrW
q24zz4AVU5aah++TVs10aJjVQqTVSGU3Rc45Gk9JUz7YXYrjutAdyUm24xkfpbeAycPcKxd9GsXT
DoE+E/DRlF389VCe5C2NphF7pCCYu47Xc9gqUoTA30h3fMUX3657n9lXXatxqs19EmAXP4TEGVQ7
1hAqMbPBCbuvuqshdDXwcfBqshw5xxVRCoAGHk5u/IATIsAFftV7tGHdC9e/zAQ6X8v828JABTk8
eWK4B/y2v61Fni/bQfRNiWIPYdvOGmoXn7ODCi0C+SBnZyIXP90CyDj1TY7etjvlIEII7f1OE21Q
o9tzYS5T0z64lvujFwHwRWvpUhxTKyjtextNn3vMQATH2F7pV91afArdD/5DJmWJWJSqAexFuAMG
1X942hzcwzpXwxPTmL5fSP9vrrxkkd6RMBSjfh/d5pJKNaoC1309NSXaEKCPuOQUK3brRLL047w6
kxv3xBCR2DVadQbVR/hOipYFFqq0RljI0YGiVOwiVA2X9ZpfoRirfmrDdx/m0G0RGqYruvXQLtKf
Bs7HfqO8XFx7XgCHuSKugbcug/I7sXPqK0PA9WbzZ/eX/uYZiy32sXFfeJX5vEw2drd8TYry0CJj
hCpPfNZ2qltrM+bUWdGFkHFREQ2i10rer6NbShqAEa6U08nxMsIBdkWlcgwTkzHZPSdIWaVWhcN8
dYwtCJ9EaWWogfYg3hDQBPAN7z4dJwWaHVLvmu6IJZQGJqaCc5sJYUz2cnTUN01RLg5T+h2xKneQ
NFCgxouq57Ym14EhHDq3Jjxj37towGBFbNRmhjD5WARFXcongIoAwaCXrVxXnpkr95slalCTDHnV
sMFgn9oHW6OjaHsCsJqyXep9W1Y8c/j10GUBE6fLDUtQCBQyavquiy5dTNb1epAwoekgT27ntvYb
ef8VW4fX+cTbpoLzuZB+gLBPqnaLZ4IFikycMCemKkzZD0rQz5l4Qjq1V1MnR6MqCy/y8sJbr8mO
yySia81Hs5fr6O/dEKsiev8gDY9ECw7rMS/JmACdvSQv62D2fprGOD5jyEcXhMnMPHLGNPcosCqC
MKo0AIkmpw1z5YCqWkJ+2nHPk3hb16NrXy9BX6inKmkCSLeCjrxtpksodKo/TsoBYDLdfLz16BrC
U+TiWzqWSUgUnWN7xrQLnFT1d3MjrQQhllFYn/VMnPERHsP3OXRVPZ7c3lhIezEwSO+wpZbDM1wK
OtAp9IIH7OGY+L2qctYbt5KFvZ85ybMjfREERLLLT2rf5Y3sI6qqAA4bFFXexBeAozhHCC65ozCw
D08rOZoXQT/Xa+xbeRlcE4XJqrBaPDzS7No4ED0nuRqT27SleWszTQk7MOvxMtzrxl7wHsIRrxdj
hP7i88aj16c6/YEo31se/vdT/3X+yYTc/Bz+POL/eVX4/3A3IE3/f7gb/Paj+e1xLP+8Ivz69v9a
EUKbKKzQJ5WZ9/e/rQhu8Ifl+fZl1iewOXBDhvN/rQiWf/kaRXhM7ZZPwx95zv/aEWzxh+kFFMj7
xKOHNrjH/2ZHcNy/5JMLgh5ppyMzHHCNnqzwL0VpiWPniI8tfOkE6JRPqLya9ER6bi7uB09csmKJ
HXbTV7v31YAWkmPzVMpqHIGyg9brT+yPY3Ui634u34TRZlA+ZDz0fhwUTm/cmbBg2cdi9654t11a
w7+TbROEW/CvttU7gw3AJlpOpoN1Jwri9S6hRFU3f298oPJYMGVR2I2Mzo2LpcBigJjA4nAefF3h
BcIVezdWyaj3S9pbVWy6E+rHzLFgVhYEYs0VegoVnovS0+FTwA9pXyGkQj1PEB4SJTPsMnSibFKt
9Vr0Ck0tlGwzJefK4z16s6bWyLBQDcANpde2ZSwrGmFP2MwMzOqdSH1I/az/juBAYJkZEvGsCZvh
aCk1Q7hedNhctTWRdWEr3fIuV8UElTtRCQakDBNzMCuvZwGoOGqYTwd/xIrKl3e4Jj01s/YPqACm
EPF/pCrEpTFBXKnA8UcM80sT5E14nhurx3EV2nb+4lnLSgBAkQ1hbJZk4d3JPkWCvWmCgh+rF1QG
3Or6EhEd+Mi/42AJVYdgwGLS0fXIaSLqchKnYEZvTrJOWhDti6DMO1RBWa63YO+tPK4W7r29JmTH
PHUe4nFsdhSm70SdyHErKkTrmNk6LjScrGAy8FYkDhWrr8KTDmiPFImLve5ysKUmCaF8yb2MVkU2
eTE+fw7Dwu+W9ZDiDADAyRvl3eNnJK4i4pbgKNUZk3e0cDeYe7MOM6w3XJcTgRZrYD4spbLI9yOf
Hh8rIS+Py69Dux0JwX52fh3mVHOu/By/Dnn968Dn4uTwrwVR3x/LNId6a3oGLA52HRSxRO9zZbik
W/mR++sq6VytIE/zcOZQ9lf8ulVQEWdgAesRmvbrakIwYehTnRDHvQGq4vZqVjO7TkuuNKIFuN3q
/7zqRGoM38yhz29t7AbkaCCO+MzKnr1QBFP7U0IaKSxWRMYihZrdbp9ZnY9U05CIXs2qHXziHwME
1/Z/3sKNEuu1neYBKcykqi54Cy63NsHXzpesV54PrANa3JBbmmCOzX2/iNJhdYMjyatEBwjYSptU
k0rdTV3Q4KlujWX96gRv12O7hoE+D7/mCxCnZL5pfs0dLI/MIE4758Yur9T0QHCeRqaIBINCRD80
UpKwB0exoOVztr9oWsttoC3USyzgZrsdV43Ej7BjXd1p4xLPEpo5iVVpJcMPJihcCBtnINTsJc0x
GV+1AJ4IqowlxjJMtGJ/eV6DctXrwSsIWQ+jztbmNGxMHHLTOZADOB/prymCssBA5qGavGOpGFN0
Ng1Ol6R/GS5EdB9DAMkvPUt3irSYSY5OydvUwIbAh1vRwAwgp16V+ZA3UxlGOBSJP5Am4AKq0aDh
lCIHA2ceoYj+HkUpZh7Hlp17N9WB38dLOl4SQLXb9fuhhoa6atcaCdhYZaGKarucd5M1aNSzab5C
JZI02Zw0eRV4x7xV21vcmiPBAQhz0oiom7TBxkdd2kPtduHP/8PemSTJrWRZdiu5AfxCo+im1pu5
ed+RnEDc6Z/oOwWgCmA3uZbaWB0wfkiSTgopjGFJjkIkIugwdIqn7917bilt7R9C2AxIAowYdIMd
NqrD9seW9uQ3BRHCqUFu4B4/JOMfYngJj4Fk7j2OEXL5PeJKr98m1pKjXLja6A62Y0cBRXXi4Qz1
pfVBjoC81j7LICZAOUKxdHKY3QgLcsyHg2liE2PrET2oQXv3Y1rOD8qz42zv1kSCHWIQYBFQ/P7N
8SawCnoA9dUnlKXrKrNiQZlbl/gZ+nHAxhrDRVwFQ+GXWKJKEszjqDecwyyLyrjwRJUxA7H9ud1N
OesEhqceMZAVmfrRwRAhUJGMzENaimwNkCHECNYGfacuZ6bn8qZToFcuaOvr4Skqw7Y9Vk7bigvT
kGwndRdK5rJOo9Wd5hd6t8kcwTaNIukXh9SZp+qhrvoYSWpgIPQlZ7KbtqzmQq5L3eN7MsRcZY+J
LKv+sZUWVGqNFBu2UmoN+irpBjz7Rc8ycYGMYZzPfe+Mz9bos2Pqeh+Cjg8E9KGSYgDfG+Sjfcr9
YLbXY+Cl0aFCkW6u2a8Bjyf7dTu5zUmPgGpXpWBTdS7zcugxytdTuAsigB9rL3dTfXIQfeAEcIWf
XJrVsvHWsqnVVqoQM4OAgv+W5RhOVnKYNE2miOHLrVVaiC7bsfLzf2V+/FEz+f/PsnKp/uj0/p9/
93N/bDmn1Uv3X/u/5UvafVtQ/vMP/ykonfCvwGXw59PUtYgwXuJF/+k5u9ZfrGC02wKL/4dDi/mb
glL8RYs6oO9leq7p0YD+pqC0/6IuYF9FOelTCdrunxSUbsBZ0excpgRLa52uk2U5PiUvI1Bi0MLg
XUGpxiqUUyVswOEJQlSGO32yK4zJD24DA/zaNuiXAPimnPnc9KkRiG3lB8Y+6BYMDoQRA5J5rGm3
hhSDO6nU4J61MWD3zwbAdVtD9ZC8fL6aiCDwSQiIy6obzz1jGGJ2MAP1LGyp0gfbJ/8dMS3+Zyqm
ssciPhvDU9YMWHm9BsHarTsawxfPa3vInl3tNuNRF0HULcz8arpQoxrNddswnL8SwmGBnbCd5det
bJprBdriClFcp+/JGojY2ym/t/aIeGOfudNkpjCvY+3gF0GJB+2/AkYJmx1+OYIa0OcbWIoy2WRR
5xS3tRd0I2j6xg0h6FgJHhLopzhaTcNA4smObwLKmmhyy22HeYB5KEoV94sBxka8NaO1zqgPc2ti
tx6mzmeLSTmKNmNGZplXZfMUjDRDtg6KsujglRksCtuL9cdS+yo+jZ1ZpleRYeDaN4VBl82yHWKe
+rAorePYyrJ7DINEiLWdRTNDZOaOxqEyOsqxlo7Zg11iTN8lsim8TZm61vM8OgkNjCzk09VGbL8R
s6FxPwS+lfm7KSN5jnjcwfGay6ZIw+5GmKoGS0q4FC47S4fQ5e0h7A8ZXXJ3M00J5mqqdNe5tSrR
D9vWzcMMi6mfIClwUbdjUQdQvmFlU+HZT5imkkQdjIzH0s4b+eYTVb2ixWeXKHeVnu4Z4M8d1GcF
FIBEpYXQXxbaec2sGUMaxucEt0vRDNsE0v5LLQvcWQXE4GHjZWAczmXn981Wdp1qLkiJQJ4wBqiF
VjQ0AHo3OHPHB1jyeHO7IjIBuKausa3ZBeVH6aNthfOf6XCPJS3Sq6lw5zc5lN5bz/foXnjYlDft
bEp3W7p5AIBBj9jCw1467mfh2+PzKIwJNEORedtJSsPd5LAXelZtacBHH2JD7KmplXNRGHPd7ou4
L/NTWhIm85BM9De3sRUO6R2Bu6W3DWVew4BweZ7X8Kv76A6brP/SpJ7rQI0IzVdV1DgRahen0APr
SFlfNlHEpqQShvhQDqFBQTr6IwEx7HmMtW2JHhIEUH3GHjUirNWMaULj526N0NsKOy6NtTvyPSWQ
Mt0IJiwOgoDeekI7QAYCLzPw/IH3ZStgLlD0h/igNW0u/sH8HFouW4dSTnVyA7m213SUHMJ1em6h
uxa2bQz3hUpL2LXdYAc0hyWim68jZNcWQ7YT0+RmuGm1gj41WOzVZj1iN3JHR7W3tKdGBrvaKYEy
Tm26jUy33sup8dbmomvYs8w0SDEaPQnUJe3CEaYGBcA/yyrZ6a63xlM5uRoDOT1nD6BC21QXJJtM
6KkYfiGxs/zIYsAT5PNJZnXk77UK2HdVZA55ezfzwxmqiu32x6Frk2nfoEfWRy8eeDxWxOMNIwBN
HYEtneh4fn2FWzyKXjbKo9awVx49hgwYbyDzdSD6OjqScUgDHs6oK8Eu0C/OF0s4YCYUZlb3nCNb
5ukNayPFbUhlM17GEyOCVe66WXkaeLpQmxjkhdzEKqsJBVC2x9lCKm4fythHb19DOLwKSaKft2QQ
I5/DAlVmZwyOzSdo1r59bRI6g6zcJciInU9fg82mS+rfjzJMs33XhugbB+KBywuAJgYoNQer7zpJ
grY+OAABSlAsJBJe0JSYUpiIczTulW/Oc7btxwqI7owqwX6w4F2HdCgF7EajJ2LgzkY/T29bxPOi
b3W02tsNSSLX+Mu4bQEdT4pQHO95kDwFsNAD9isx9eyBCW9bkhMQ6Plt6uPC22UNdONdQmoEmxxL
T+Xecqz61vPY8BxV5EDXnlqE5IdcTDF1aU80Uog/YYydsyIDajjx4wSbceRpaBxs1XYXXZPxDOYR
abI0MjsiFpkpLL4zs/fL9roCDV7vumpGk6D6vI5BdfTK3IZKOclN3LRRDeXZZvB4rIKAPXSsW1QU
ImQytI07yeabve2ijc2RquyCYHC9tVEa+gGWeqrWqZyMaGOXAHzPI7HvIwq/EowXTuQi/QyliqOX
dF68dj2ICPZL04wyvSRUc3BOTTrTWWfJLc3twIrfbkNST6ZTmYd6vs1VMzunLMP5xlSK5fIC2RHa
RZweIrtmyQOUQ2U5hNvei5u3ejQwVHqGF/9dQRECIJ87DZjD0IetN10WPTIroTs8ST6KzzNDaXrq
A3mLYKgwTT1D6y6Hm1AXns0nx0TR3TmDNe8cJ4Ib5Bg5gM+YmfC2a3zxWJcRkrmMvBuiJ6IC0E2w
7HvOmLrcAWSd6N219HrWDk6PdoyL5039HYLB7twUkIyTkncyr53U4NWRzESeGYvWW1ahDN1KkPOx
iJFnvooxRCtj9ovuJC7jSCJtSenW5rJhCmayeZabnKysl69SlXgwWQ0Fy2ENTsPhFpoSjwueS0fS
sTFnHpuamWq9+VeDTGN+jS8B9tfDXsxkPp2EpUEkCmAhD5LchXxlgEwtiKBs5/oFoxZPX87Ws6dd
wij/1E9p7Hyx2xCUWk3KSLhJ+QuAVPCCV2C/ieo1dwGZZ+FGO7Q0dmin56URz2wdDIq9UAHKEspv
AG1rUfBmNXQgo8vWBNUQQRjQ8M5os7mJPilAcxkzkzRXKDKrfmPmDhjlfvAHwNGsGiq+Q+jLymDD
zPFZnXuImBMugAbFmwdtqyXrxKIZDyhi1ZZBqoG8+v1LRVOk2U2T0fMuiNbSxta1dZOzsH4NwCKC
jdu2XJPNTEyVcYlVQop9o9HqXRGHABjXaPOlTeWb07D8fdndRyhpkapRniJQ0jpo6hs1u9608dHr
jouJWYprSTEGwyNzori89HMMN/cd61YELq7q5vpBlHQvPoC14K4u09OI5xuT+VrqNpM3bcD7fpsx
8Bl2jtFNwdlFT1tspTSHmbddtFjZ+KxAEWQ0Q4NRmlV1R3B5U906wZTKx2xy3PjYo5Vkzu1XKQ09
U4z0/uFD1gRZBaG/7vl24o9nt98y4IX+0R9p9+ErgXlVJQdk8fRgeBfz7CHzma0z9AoHnLRmnoXb
IRQEWxQdPSVOiTuHdFWyTCB1sDC0pbVZfyFGYMo/lFWDfbdL6g2ML2zCKHIbxosxk5u9EoNbHoSV
j68axYWPzJ9C7FzHozlBMjHQlPnaaO5E1xIavsq9GixEnEwG9DFMmu1z6Tq4c7yUru3aqFU/X0Yx
s8x1k8ZuTP8PEuMOsAbGmdbCiMgAndJMQ4hBkC4t7rsfm+YMRsnhBYK07jDUGzhl6LzlDOK2HToG
SHAr04XZSP85Th2GLLNbxPIQ9K265t7jkQZsThWPclPECwHbti4GbhYGpMpiU4xarGweRFr3+nJu
R974uaQ8OmSVS481G6yuvikmBwtpoJxjmw/tZ8Mj/mU1TnWmDkYb4N7GOhp8zIu0Y4+PZDLdAUtl
AdUtDc9D4vZ9i2+dJsTFPKD33PzvfKefvmq/XCwRv9qI37zI//vf3+7A7X/9i3924MJj/iI8EknZ
oARMKogQ/vcOPPiLaCWb/86hxydMj63xPyMd+y9swyFKhsA1hecEHiOmf0902NI7OImQsLr855/u
v7/bfbuQkXziUi0cK6brMVJ8J/kiJ9OlJAYVSgLXg2+QZ0jTZwDC6X/45qL8ozb7Vl32fTzr1wOR
ARpwFI7mOuJd5Kg95WEY1byYTYDStCirWyJ0rpeh8a7r84smtS5+fcClb/A/fYWvB/SpzE0sACBJ
WR34379JIS7x7MdKD0SrI03ZUM+8YRiD7xzfx13DCL5AjIAR7I8PGghs8w4bKuExKfv+oDJUQzP0
XM46gGK9oiEYIYQGSoVNFb7m8pUAOVZTxMzZv3ph3+kqv73A7wZzDjMQz1+aNU4Imd59fydr9oND
aVDaVHP9AdnYyp8/dr758dcn+JOjhDAuAlwriP3QLH5/gsEg25nwhsXn+abx6eTFJwd+2p8eRISB
g2YfUaRDS/FdSyickOdQQdUrjO5HP7tsAGnJWe3+k6OgrWSnvvTHlsbUNw9I1hediuELAWrQuymk
zBJ3XuP/5ijLHf+fx5BXN1jOJbBpfPmWycv+/VEsrIguQmyIH9aTKLurQeJ/19fl9PnXZ7O8qD8c
xyXGSFgWWMVgef++PRuMtmWD7o7UqvDCnfxDRj3/m/tioVD98SDcdQgvvFrMM78/yAiIqCMcit4U
YZnAGdbk2jMQ6y6BWmLpRfG+JU4ofwswbZ2TDpoQs01CWGwUM3mr1r8+5R+fRddk3eLtxpPOW/4u
nB3mfOq1uU3UfIJXT1YIKWuPvIK4Kn/zWv94cTkSnVDkt0LYrvfuJhoysglAKBs2TOl0jg2q2hr/
wW9WrJ8dxWJKT/uLYwj33eKRJuT8RglC03l2QDi4yQcY8U+/vmY/OwZdX9f2bMTGaAm+v4NG7pLZ
GNBdtHVFd8w8Mby8+/Uhvl94lyeeC8Uzb3MqHlfr3UMCEy7WpcVK78QxiWHwoYlXGa0Ne2D5MiUo
4XKZKcIuaEv+B/cJFTPnhtIBSfS7+xTmiL6skY5FWU4+M3BjPBRdZz78+gTfh34vZ2iZRM7zGTMt
33TePXiKAXnqLu8aDY1NehD5JqsuJ32ZVStjjUdoZ58TAAjQUoeNJL4s3elX/zen+uO6wm+wTV5F
EPhB8P5U0QgXTk2xjvAfBNHGDIfZWvmtxMtdkZqicai4c/Cbg/7k1lqmy9cUnbhjYvf9/unxbK+P
m5KFOTGsz30SfOICPdGA3YjJeg5Zf0AmN795yx1reWC+X9ooTVzbQtwiAuuH0oGBKiFskgeKRJd0
3EaEUhndOgbfPiA22Qb+ui6fq+ZDiXpa928RkYujSjZGDHjD3wCOQma5MiBIFPl1gYubCR32/I0K
TqBcsTKnjIMfZLq8d/0mLddEcsS4SoPMXA+0tPPibphvgtoEc642ZpVvGWrW/hYYqNscHRQEqLvW
+MrsqsUZY9HM25m4gAjTICOEvt4OYudadu4ZvS0+SzxKOyd8USiYq0SuNa3meCw3UK634Odp7gUI
2xIEZrJstw2j0wJ3CQ2n4qyJVj6VyfjRAAcaG59A+RSpJOk22w7BJzarK+LKDiQgHuLBfXZrJHA7
n1QbehTO2gICRF5s3h8n6zoYmNFGAirfRG/aRmlPo6e4FdNDFFyazB2tQ2IGYLeemDYySn8Uylt5
YJVIzhsfGDNkCTwj+45s67XjAwWBcUfybTtfe+Y180JgbVd5/WUxuwzjozRYLuWpN+Itg56Nn0Sb
JIwZLH6eO6TK3hcZ7GfnKjcZzto77LorYrzXvbufm88uQLC8f8mHOy/YhjoiurRdKTdB2NCu6+q5
J4JYEKaDb/S6Ja7LCobVnF8qjL9kvOMpsnEsCBYDYFmje8qdjQZqhbyWW3scmcizUSdnnIE++kgH
iJCxB/uYQ2UMsnPrr71ql0RXSdRdjcVeQ+bJ5SWpHSbkLofUgDp+BFpeRNfWfK3Ne91eiGpthgB/
ILmC6cUrpYZTQlBtry7s5jYGAq1w99eY84O1p24itY9D9o14mXvjBiL3rk6wbhuku+3m8MnGgWvm
96l+GT2IAh/B6ZA4XOq/4/kRTLgdbtByTONe9ycvv4uzrVvc2vlOYQNr4Dh2KT3A9tOIeEhmr1IC
re6JBCMXnkhjNbYoLHDOHmZoCH54QethkyKvyNRVI45+gXx+UZoT21MVpDTLBRQOQvUq16uSDkBK
tOU4fZzDv2t1n6X3JGIRklAdR2z00TWaXLdwQVGjGveYl7jGY1XVZELhiXTxg+QjeTNIcQmpYiq1
pCzyeO8a76TC26TlEqgI4jSNvUkALVwgpcMhNZnlCzImBhObodr03k0OoEaVweXIpJDGB+xcQQwB
d4kRRXRNcFdtAGMPV7bxakcj4RtY/eQBqjXuN6ZNxu7X34afrVU4cbwQpw91gv+uqBTeFMzYeCn4
XVMTi2RH+NETlYDqxVF5FeVytp5aHbqPvz7uT2ohfEMwgNAIsqcUbFm/Lf+ang7D5HGn6gmJbaL5
ZtBKz5onBbEq+k0d+NODISVcPu5fK6J3BxOyk0lDETH4HmmS9EvikOwqr89AcHre1a9PbfmovF/+
2dmggMWHhQBy+TXfVLb01xUqWmhbcXppBR/JVPjN6fx4z5hBc8OspUYPLPGuYAknG50cNuJV04Hr
mlMmx0zUd63fbhoITikaq998077uLb4/J48PWeD7nJFweFa+PyfQqpNJBACQojF6q7Lxc8RP3IKx
uQsN0nDQc0xBeQmIghiWxIKnVl1hZj3/+sL+eBtDwSbL9gLAREFoLtX+NxfWlCQzlGzKEVK9Zs6r
JYHFyk//wTEERZJYRAOUKt8fYxwKTRcYoqhfNOtgIoIpdGDsqd/cQmspub6/oJSznA0FgsdWQLyr
TPBqCa9nZ73qPNY6hfKI9dmCcu9QQB1xEqaw+BjtTpbT73MYt+RwEMOXkACa/a4K/bE04/jsxBZN
hcntfXdzaxq/fd5QTyg/Z7gyPDIym2G6eke7b97++Pq6Dn0OC62wyc18dw/RLUgmXdRGExkru6IA
7jknUwXjyWgOvz7Uj+9hiCuGLiv9BUp8792h4hRWNC86m79k8I4IHgjFNvmU/wdHsTgXFrHF2veu
trZUz5uI5AGxKdyBbNAV1oT+9OuD/OTJ5w3GL7mcCnzHd2+8Q2hbhs8dS19oMhq1NwZaiqJ4/fVR
fnLBfH/prFnUrkvF/P2zD404a/3lKE6PLwaSV0aO1R8fglPgcrmhE2IEfXcIhoWIPhuWfejdCKzx
VeP92P/hMUIeYq4W671LA8951/LRmT26euQR42NwaOKgX7kVxM8/PwjOJAs7PPJ28337wplUacEs
b1al0uM5qVLYNERJ/+mnhFOhDW6bDk8yK95yx75Z8VL0yww12b/M81vi3Mo/Xu34+8HSe7PBeTne
153MN3+/s5rZhjRI46ot8jNyQXJ5LCLt8q51flNo/PAI8+tN4XMMDsVG/t3CCr2iHC3grrhCWU37
JrrGHvSRyPrfvI8/Ow4NW/q2gqPRqf7+kjFxVujba+QKkaY6hoh7YBCVEkTfFb851A/vC6e0rGMe
lw7y6PsHza3J6nYLQassvjJnZrRQ2H79lP3sZGxOBXbS8r1//5WQQzapcGYJC1tro7JnZ3qhmfCb
g/xQToSWQ+cXdwQuDo8M7++vmESbOfpok1jB2FIOxLgx27IFq6X+YBjtb4724ylZkLt8i5aRyzrz
vjqSQsfE/fFII86/dkLrIL3slMBG/vWV+7FiYbfPd5WX82vJ8L69jC+87YyCSze2apoYSg6vwoV9
YEq2ayUN2tpd6LPoh/HVTSMjQUnkskIyE1tz+/DrX/PDFxa1Dixfun5IB13QQd9f4tGliMsw2q7c
2HqeJEHhTaygFpTOA8PH35z6+6ZHyFIROHQyaHxwV513HwtDxzasKr5IWBE25oTqK3CmK+V5x7Hs
zswUt6bf/Gah4s59/bvflDSsUtAdQovnFP2H7b3/SFnKCrvOWRLpVMC+k5k0rFWvUYaxbZKiMfbo
vn2IDmjC+u5S5DGRPaKYXBRIaL5NhH+66kgqdStL4C9tO2y5bI0JqoOUY6ryCcDS2GydKpM2vNPm
q6FdpCOZHSu3GYeBzy8TKOvAuARTRGrgTQIq2cbdQ4ORurrAJ6bm1ywZRL9tgom2IqRkLyD1tnRh
ej0BHYJCTkJMNBwcmsPxhwIqxrifoXw15PnazaIXysJ+b1WNgewlmwBTn0kW9NWNaIhffiJQpDL2
ddpF8jTk+bLXV6ZxFauQYJHBH30XAIYGGBMGbeasHO1iZ0cIaYFqtjPcyZEx7aYanlOC3iM72TR5
ER2hNyyJmGx73Eqew8zEHvyi3jJLny8V8/s7ObYD4I15wdUIxwgR6YCwyXtgNjhnwuy5DWd/CDYV
THs+VSnKwxQe7uLSTxYyjoyKdO12/IYNfMZOHWOD2m2NFAq4DrKQFGG5GQD3sXMTG/QwWdYSCpVt
fdtb2DxVR64U7qietMwF3rNgfFIPTzmYXzke0TzJe6SDl/6AdiInFKts9k2vxaaWiJz46ekunpJq
Fy+woKRRqGMXgBBi2XkD+HXYcAOT4/AVNGTF7h6HhTi3C4ZIGCZEomCBEzWJrXcYNsDJLegi7AvQ
qhB5QIELedlsVV66eY2IsYXn6SJXRf5CMJgdI02rK0Qt/cJJ6pClrvKFnVQuWM1x4SkR3J1d1wtj
aRiqdFcv3CUIH9UTeMZpby1UJjRz5H7MbXe0qGqBGwXyNKFB2ExdXd40ljIuFwQKHQ4cTtlCfmrd
SG2WBvDFaMLWLGt6Sb4OJ5K65+GyWfhRDrK0jbcwpZDU2V+6Sdj3aZWE97mb0VFYKFRFBs+5W8hU
mL+oPWPH2LF7RLAZjo1NMl/42i1Uq06ZDg8E03tpihxgEfQr/LzmRWnV485a2FgqUTUJf/CyQhy8
1w0vBwwyAJz5wtUKF8KW28PaGhfqllz4W7BqrJW9MLmihc5lL5yupIXYhWSSThUo4JMue6hW7Yil
aGF8GQvtqzLpifiEVl6j3Bz22VyqQxlmoDLiIjxnjeix4A0BuhtkSW4s5rXEsg0TdqGMgb05doGr
DzxU5oqAzXAPBSi8GBZCmR/JV6GdaK8WhhmrJFdOwjXDCEOWOW2ZS8Lk6H1nwrvjb1SnDJUCe1hh
3s2l6A7hQkyzWRle7dLxjzQpsl2aayRjC15N9byYcZsBBF/ga4XPR39egGxBkLQv5QJpc+1+upsW
cNsMQGdjLDC3jrp6S/ffuTSmCtz3An2zc+LqIgcQ3Nygu4FZF8CcBBM3DSXNP42zlyxo/NDuApQL
EU3xGqp5Py24OWOgQVsvCDqjBEZnjMQxIpzWu2RB1TULtA6+gPs3UTfx3pprdSoanW78QuVb5CQ4
lPhwrCwfd1FmqGSP01cfi04HR0w2BisdtLzcyZx9bVmgyQuUry6OIfb4Qq+zSZMNH2fqrpNiOiQL
h08uRL58YfMxFy8vXDa1ZxfVyzZth+YtdFlAVmZZptnOsVV4Y5V58QKWMwEtH2TWSS1QQPiqDNqH
BRVYoHe/kgs+kFskL9wFKdiUgfHa2UQ9ZI0m8AIBK66l3AOWEfXyo7+wCZuFUpiKxIs3bACKz2MT
J1/cWeG8rzsnvKo7PwN+lJXP1vL1WPzEtG/nLnmu3YBp2dg0WEEmXOLPGLOI8IhNRVwWMsH4wvAl
BF8sM9I/0CbxH0Apu8euqokl4zvOAmPFgXyoxjS7mpXzjIhz2GmQOKSK2zSdrVZ8RlBITh4PBmla
C6dyjFT8aC38Sols+XYekehMdGGejGnIPyY1LJ1VlUdevBJY+ndBG5Q428mE0lnfksyWIe/eOAKV
JkEggXhijJI+IhD+mOCNvycsATt8kyCsTS7mGhcqGMpgJUwZb3x/vKS6PQf00n0+mW3t3YvM1DxV
+Y4i8ZjrmsAXJHEY2jZT5F2W5IM4BCkv9PC5QFYOEPgQGATLAtHxmbKuxQIltXr5oCJ5RgtyigKs
TJaTthdDXjyntrOL/eAaIVABmi9AVNUQAEQimBPP0LewOR2TtrpQEAroTkPwhNl24RGlCwTXCraJ
zm6trL5TbqsqhEgkcDSyexnGI04ya4OkHZgrj1yMe99VR8+tn4speZ6NGXzl1ODFJK5SBAMJq8wq
KPd2bRsczGYnYvtC2Z+tCIhYyaDsQK4J+FDpXtAMIxkN/F8dJms5iPtRTxuzL6/iSB+In3ugSsBw
gMyrIr4uKm7VON3OjnsPxm4PFOTo00cx0nY3QMINi+k8adjp6Ib/xvNB7r2+HiIQQOCid5n32TEl
Addo4ShjsJXa00JQlQCuBteoGeAkW7OatzytSwNM8fHKMn5QBm52tJG6GsGCW2xfEA6UZJRXAaFQ
HRTspkIbTcQi0NXRQV0cEvtHsBVdbaitq7Tq/nbhPJOkZX+0reGL6qK7sI/pfVsHvJLXc8KyReW1
Kog26JYQDcTTGTQO9UEuIQymazx7FRm2U1N+TCFdT1Zx34Swbz1Eig1GC7KQeXv/5hXZdRnf7jQW
JGka6wgHMpMs/xkpCF/wvH3t6n6rKU8KbFhrwmzLrTbqsxsRQGuNpOKN4bbBWzAmi9g/eS1t0rKz
RTIGJrUHGEZbbx37jBWdZus7zBZS5iTTDJW0I7za7cP4EEmC3FC1oQfJzjrGFdNk05lHcjuLaFXh
5V7JnJus7ct+EEcR5Ld2wmAhBQW7itr8ogcdtZoEw1KnJf/FmYKXNkA/KNQFIbnNum0Hpi0JToQZ
gMMqgScbaPe+VOGd1eDDjMFyHENZGzdhmIWryJfnSXKSRAHWmqLRsckIacmNfdOSp9AkpCm3PhFK
sej5BtJaw+ZutPvPlayZpMXaX7ux8QHMxH3ZaODo+MgnVewSoUmArvR1mHkQpRy4sJA1Kcr9N9Gq
x3qOnlDEf54iqjdCQk728FlCOaQlk+xn8iUj6axsxWSHrxUgF1t/qaqPBtJzVuz7aoLeEOb7cnYv
HH1f+oCzrTpeI3xVy3Jy5v9wx6qc0qtqbjxTfxqK4GluJvJw8xzmfjryHKbmhyy3rtXoX8Ih/pLo
kj4EfuGTG7kPTdB8Hs06Xy3okzWb+os4CtZlklxAoduy8T+wYKOzRj0Nxi+ue2eXVPYTlNu/s3bi
63WF2xrOzIWY+w8Vhlu799+i1LhCznqS43jC4fI8NpgiZH6MbG4A2sMGiC9UvBs/JoPDKC9Tmnmw
tkhAZpmNFQ8gGS2p3Jjzo2fpFTvPvehJoDIupuS65ewsdlwZRSNzv3UTMSuC1yysdWz7a4dE8axu
+elXRVxdT6Tn1eqmRSNbz8UBp9QKJeWuk3gxE3XU9EXijiAFYGPKYslCcm6bxUO4RLyyyAHDId7L
oNlurquuhhPU80DKngGwuDVJoYKxsvW7Gx2/KGSbWf1oU41ICI6EJd21Kj/10Pp4YJ7MMTvNSxQ2
DN7c6wGSjfF5SF/cjHBDXqt23g3EBw2NcfDHEp53sK/d6pI0ictAvPUpqjSGpkUIn9oxALtXK+k/
ZXw7PTe9r+K3AEIjaN2HqfBeSJNEmV6Qi4vTNdLeQXUYWiRbhaDHw2W/Nq65yUYa3uSDmPFrxY5l
CPUmKUlq7B8UVLQJ2ndt+AfSg9dZnq+9ELaqw/OOJjY17RdaKauhuOCnJWiwyeIiyvmJQvuyqlBO
Jy9U4zuXYcnoiH1cq83cEWzbl9uuSrCSEsbnh0fyRFcjcU4BNaM9xCC4yZOg5CikPLYkVeKiX7Eu
P1IYAVKxNpI4mSE4Z1Oxs3Jv3YeEfZkcHJgDTG3yVuuNOSak971W1Btu/CW1CVeJo52l9SYI4r00
hpNtfnQrjK2LgFrIXeqIldN9NJwzHTVuv2K++DCJZKVYDBu5B/9zrNkXlVgxcJNsCONdd0yaOqvb
tx7ks3C6GuqnEuEBfr9mkyRnyjUC4p23duKzx2elKVsuJSkZZBFO9/ZwLvR9pcE1AGnUh3k4ZmO7
cUHAY59fsaNfZiL7jBKyjj8zScDcFa3dGbIp8gEUxpJU+9w7zVl9FYhq52F/CZP4EwLG81Q5XwQT
WfZDyJqtaj1AvY6H+NAX1oNbEpxhkr/CDGBRoKg3wboZk6ZrqoLygUYU5vld2TLBHu0ZP3uXUfvD
Wm50c1Ix5NIggPc6kcCQA7au36Scrrvx0nDFygV0YXvGFrf+2oZDnjpoLSa57/j2Cn1PDAGDpIDJ
qibHZmkXawFu3iKsmh2iQ1p8SZGp2/3EZpg1HSiat8eQsy47d00YzbFoXBK8gi3ZTit7bs4mMZtC
AwiRK2lYm4BBPyguygr/MPcvfdgxVw5xL92m/ZNLKmmaXyf5RFt/Qw28s3iLgq48dyHegqsYTU7X
qoTT9/GYeBunue7bkzIfbN5FIn0EOz0Zrqf4JUO9bVjPsj4a9O5SfaspL+KbsXus8qte2FvhL9Fb
n4nfXTUUVIG1xc3EsyS2GPBxvz+hviOLZuUy4bYXkl4J1pQtZoruYoQUZItyT3ztrovFdsZ1bXvN
ppxMinq4nWRw2VCGA/VZKBQeubGSBW8Ili72l3eC4DDhn01/x8AnnyvGMa+zfG5A3gH/2UQxdyTh
6makm+X2yiAouD2ye1s5VbDSzg5P5doqybO5KNpzM71AJ1039Gzm+AuBRQ0EpvQKmgsB7mvEOCuL
j+A8X1kJZPmGEK6tP35KzQuoQgSEeeOOgMWNqte+3msJyp/t3CUUlRWyE3YQuwzFAWZZ/umuDB66
4sGTGxi8Kw8jVI4NAz8OeHdBY8oB7Yr8QEG3kuFVAMSXFJ4TXcCVIdqjnVdYoOSmB/g3dZJYn3EL
hPpCOuxvJ3XKbIDbjvcmyRMkLGjbJnzrqT8b5jsVb7aNGODNQzUy51d26OzHANjCaO1xxCNyQSfR
KL5W5VmER945Qpr+H0fnsds4tkXRLyLAHKZiEJUlK1j2hCgn5pz59b3Ugwc0XldXuSTy3nN2XL3k
JZ2q2yBz71aEr19O/aBut2SUo0lIf0kBtruy+e1pwA5lDEjRVHfnoV2oq62UNwJH7FKhnmkYogj/
1zJ+qWGWkkRI7Ya40CMQ9tslS4AB6NDVjORMaOH2ldVvJeEhVhAVkcYX0D+TUz3C2AeAQ/qU6WWW
H82XLiCsXrmpFZ3S4UpigF/ka1YEu0ZM3FpPPEs3XMbMbdQS49x0Z4NJksYtFjOGAmr9kExucvFk
spNJt07Dn3egpWYlt6ZPQDHn0OeEK6NXBdooPgbpQNQe5UipR0LFe0s1To7zDVnHThuuQiK4KBod
2B382cZWp5DbmBwqIpxRe4oGPZXqSiLjghh6h8IWtfRz/UlWihEgICW4AhNPUX50wjtWG5IAWxcT
Mn2w+HMN4uHrSym+3jLui/BaRQ9NfIr6rgmIIQGnNI6zhBtJcPvqQqdwAooozVvmVd0YV9WwltTv
lCQTrUYsBObXTre8mm1VSTftYHmU9dEiSg9TTj0x7lNKDPplrVpvZWtRekgCaUjOedjvBvUbb4of
U56cYFRfz1l4sJaPsSpIsOCWo+Ag1vm8iAoHXSm040xPd3wnFi2Trmb5VDj56a8bMXDpJg7lq84D
qL1ScTyt+KIXhV5SU3qyMNKiQkUq1YDbV3k2xn084f4wndTON8Z7bB316DSrHcl7mTP13ss3CQqA
91ChtY/6hqV7oxiCuNWEPvp9VAMMu61erHlCR6L6g9EAFOPF50I16K17QaBZgQc3w24iawRgzm+Y
wgSb1EHLIculIGPVfJKTPToKzZrskYR1g4dQKk9/hXUn4u8iluyl4O+BQNp7k27rMV931anMS5pJ
rpRNbjN9OeciEfKlaE9EOasZGCkNW1EGoJpan/mYfJHIvhboks8ERHvzYRGfvbKRxh3iP7ttdAJD
PK1DgovtpnnUBpn5m7Zl4BTOo7oP69vYnqb8KWTrIis8U86+44gHFW/XbkIHKsnjamyZG8XCIdBm
DUL+OZOdFvem7qVotQqzuhkUW1iD4mNS2mN+/iNUFNHheGGw275SyBsEnVzzdsYyV9AXN8o1N+u+
qTCptQPd6oCesgmoMHcrXDrQgBM2t3TTiT+qKTpirG/EiiGomn8WRXwbiuGxmKha2mWtC3TGDzWn
bql8hUZkh2OHDQhfmiA1r6ZI1Ie93QecL0a7bEfyA2JM8StilkOhOvezK1HJ0n1M1BXq1iqWEa10
kDFqOG+y+qbE96BiXpqdbq5PyjTZBc1GLMsl+ZrEOrqlMDv95C/5+C8RGP4R6IZt4eLs36aAbHjB
300qVUbJs1I/oedEoOOxKXpKFnIm8hrZoBUTbJqLx0QQnTYoWD6GZ45rXVC0dS82TqT+DhVlFXQ6
5gdMt2s9V1bmvBck0r4p1Kk3YANOuoR4wPhbJFDzYksa7+tFptV5a8VbIfBKlsJ0VvY0jvhjBfwh
cqJIh6ojX3chXSbWxuuwcJNEi1t31ASl4lnSR8DG+i5Ixl6jyFgiq2c07nV4z5LMHllx5TZnQCGj
ndhFtac3joEskCM/7VytGM+WEv2ognUuq4kRMUftCWCI/UExSLaceVjles/EtGYsbZaAgu7qTeIq
lwWUplq0VuLKURt1Q7cXGXv0ZqZ/PS1JUfsUmSAmCGOte7OirSo8C5FIUuF7nIqNLP6gdbGzMbEF
EImmQtX4IPGVl5sxXw22Y6zv5Ze21JTW89hsJpq5BpMzc3yHQLctQ/bo33P0IsNfGlO7hIsymr1a
pa+57/x8oo+giTZ41W6Em77FBF5UiyeHP5xAtiHdWIdpsl7YqnQmb2pIBmGPQH6TZ43XD5eOS0K8
Fo2x4d0XzW+RYTDvnm3zKDW+O8yHzT1KWzCRfpWQZ5DX4S2gwD6jRp6WTzfVqCUBIiFCEcEnxVJG
vSuZbumqyWYGvkx1elR87OUEqa0mzINZpTu1otrd+CG3x0jeNqHEVSRsyg4BIK1OsCtq9T5HjyXU
mWjYRWBXXnzByx04Km7N1yzhyus7OjZf0YfmtmWDwbTnxIrCNv1WUgtWppkbaLyOA5/USFaXIpQ3
yXqbiJVI7p28Gcj6UMYLKZdOIgnrcGjcpvo0hO6QR9TRE4U7aMp7wEdNWk5RfJnGxYSkqhGDF+Vp
qiCgs0dbf7Ty4rQ6T/b0HJNt20h+NZmO3tT8NPMvubQetUKcIIb/unPNpAGcHV47F1MLni6us4Y4
Zko0xnGlkUSXi3RXEuC5AGDHc+tVoPzdTE2fpDqEEDtRuhxF8pNztq5AKL3E6FxWfVapnHOr3KUm
NFKjr8nHW6F/PwyLfuOWsLNIcBBQ78GdN5hf3TSll6EGbUG/jHsc0TSZk2bhsIdSSQ8rpV3iik22
7lamNvk5LzhhC/cFGexCRFg6qVuMUrAD4Z6O7A2N7xtEP48yza8xPTqQ6/b0igGZkRUCnKQWkRp5
5kYNWk/LdONscDHKryu5dQs9dVF3QZL+iIy7XC5U5LYBNR6URrTWR7K0jNCSb6U47XPrIlqfWhKf
iGM6hSNaBk3fvMTei4IhgRt+VnN2T9GlwJykLdVWkniTioHXB7NTh+Y1MTgbY0KGg2RtoBDOaFbX
xQzUN5xDcsUpbJSKGwCHgus0eQ66AcRhsC3Us8JbZ0mY+81M5+FOf+uSwgTCpcohPqTydF+Glgy7
gvTSGuGqtcqJWVd75Z+Q/BR68Wi05ZZlv00R0jc8vk+jzH2kHEM9smsl2YlReBrHdtNp1l84We/E
Ua8aoqlr1p4lOQ+0GIfpW4vjHpnPz6j3vx0pjqYuuUQ1rYu52hIY69RVTXt2Tf74oyhpyLZe6KjJ
0NYukEPGsm5S6iMyXKxqviNq51h29aOZG2Cnfap2dksrp1WUNtHp+GMEYfCXsNia4EpRCYQOkqao
0hrA/4Lv310YXFtxAPdV8PAK63SqSVV4Vvl50D9jy9pyYFNlRqPLTAOGPo6uOg1bzpOvNOZn5OAV
q/KXzLdTGqkgkxlkLU862EPCz2EyomRDQUa3ekgl3Ukn8matgSBpmRl5+iuFr2gBwTUT42Mp030n
kzjpZTqERP4zjwZcoOBEU3bvOExoaP3IAhATaco9MSQLzUrYA6hQkt8bXrkp/e20tGOnZ5GM2cU0
nQCMR4wg77XwzBPJ5lKKkNylsv435KMfe9FG7uJnYduuQLc9OJd1k3d+qWtOSeRWkn8P2W1SWZn0
2pMhuMZAp3W72kgqFXumfsD/e2rKzElq/aw0rSOUzXZpW8eY1LVCanI2dY+BEINCpNVoqVwJLJU7
aV9JtWM04GtVdJaBNMxc+AXKfGjpPaG9rr4nQnY0AhqAONJDaWTWbR11OVEWQs1rV77eYEcV/1UK
91kqU8QqNRj0GVgyeacBHxQUpBpz45RGgY428Tsr8blBnHEZvSEd9tRXbFMyWIiWpn10o0Z36C27
mGs+2pj5DB9ZGJ/i7OVWLk5y84wJCSfV7VFGnTcQpFYV4V6ICfVJrWszyJcwrX0ZaH5k6Q4GNqNZ
XbXC9yDDmNIgST3tVosJRMiibgsHs2qY0NS4fVOIiu5Y+huwF4mxqTA9nZtOQFKvtOlfxpDXcHqR
qR4DSFAWNG3T3qBaibh+MjU0yhB5ItRDn2lbUUopuFQwloQenbRtr60aE8xW00jrvIB8vaVBt4t6
Ss3Qxif8hvhS4hqpQgsTDK4nk2EkLeKHGJirWkdNMdUu4QRs+Ql11Ck/Qvfqc8576YLdfyv2/W+6
tF99MnylFhnt5GkYZOoQqzIROrpKlVRfDf38jSPkYk39kbw8zc4XUq9ocaGyMQU+gs951ZIEEbSc
5hEzNPMhpNmN9uf2VMxzcIrq8m6qtZdLeOuMgqs+r4nKmUe7lbvPHhcS9ybOFpI8Z3dKlRuBVj9C
NT2EKP3Vy+oBDPE7LRGzN/I/rx7Ja4KyBbolbob2Telr7EnNml6SXdTrvavUIyW5cHF+0aXaeoRu
m0l0J0ruWjU9OSpaU7G5l9kabdDeiqeTDv/v1KrwoyjpWW+yeL1gDCoqQonYXhwUG1R5qojYTGL8
1kWq3uWRw3cey9djXUtrazaAVXtASYVsSyS0dfk2hgrwh9VT9sMBUbfyX5X2IfO+AoM/jEejJS+w
CUnUHEj9tIdSIruUohzSSYHZRd6snlreVlN4VDTtI4zntZkG577IvHApt10j+pHM6VvIN4g9GCBl
LVOvSmWe4UjSdA711AkG9a1RgO8LrkJ1rP9K0biGofwIzfhZiZQ6t1bFaSsK26gpbi1D7ypXsj+y
he7KOL5jU0Fpks53RYzvOQ0KTkG2EPFOH0ZM2E4q9Tsyp+8oeNCY02Ql5CFhFuFJM9GzYFjY9pRD
omXYFKgNAMWNN71P94PQnuN53OsNueign2hpy3WSL+9xmQF4d9FNjgxnCNkiB8HDhfc2ZkCPQeXh
GvhHc8hZkDpXSayzOAEaTfTHKvU2SKcPmgb2VdmCwJBoACSpRMYGJdDDJG8w65qLJrGQVpKMels0
9kSKQDrK3oSBphlH2+SIAw+5Y0zex2r2Vqo4S3oROrbR/VGFbQCj4D5DUeFIfX41w/AyxBTUNrK5
K9vsKyJpR24LG5XHG80kf3Ahn2o9++XYO51SvQ/YYcJIAUtLtWupLFcKTuqVvmTBStDTvRBw4ihI
O3RFYv4K3q1RuigS9iszPZH5/Riy6DB24b98bNAqTfsG+JMAnw11CpWn9L0XyEABdU/Qhui2Cz1Y
sXSs5PAP3NVpummDemnTGjNb8EJaxYTptu0YKXIGnagXgALFYwq3a1XUI4bVJTWpVqi4X6V43TTm
5hVbngvTVkgpaolaB78psZhE4RewCFRW7AWh/4gz/V6bkA8yZh6gQlA0ljgMladZTlm94nU7DF40
l7uS6nBo3g0xItsI2MesMn/KyKi0JgQGC/heL6Zvr86nAto8HL6pW3mko0/RnTth0Iq5/WQoQ/L7
7UI/DA2zL03f4BcHQvvWeY5lnq4sXetuRVRupiG/JClIClNmiLmLEK5zVv/G2I4GLeCgNdP1VNKF
FRQXc85OnEy+HPfIgZRnAx0jlMaDNiqfNFpjeWrlwxL7mygKXlUFn6YQEmRjvI3yGXHqMVTmgzYk
uxGmb0zItWElQGdnL7NxqZXUjfR8UwjVtiQWEAUCpLFZbY15pua+tC1rX4T0fys05s6t0xE1FzAH
Fla8lola02PSjehwSXKV3m19H8Zf8gumE2paBiC4pRtxwsVMomqHMgTyIYoU15gZsHgZaTKzEwvO
zOLnASxR35aQPQlmr7TeRejhBswAEJrneca6om67IKCyjXCgQnZabtFer9Yi4gUx+CWEzZsylawz
YZ33TCI0OReGbqPMBzQakO+Ag6cgd6/dqOSWZN7nS/tTqvJfRj4QujVz2xgH0fgHk2hbRGcFS+qj
/wJZo99gqv6YHTeNdJfzwq/5Q1v9jTBt96WObnKa29J/afGoWjR7s/qhTPu556ut4RlQcaYl+YAJ
pOPICF0DRKKc4mrxZiycY3aLyXwjSwqMwCCGCmaNJBY0NqugpEkGPxIMEz0PyHCzpn+TiZMTJWEz
ZdPWmiM3HSabCDe2tgYhAcV4C3ovZW/mHyaIelvCAi/oUKR9mF2kJVuLrHVKSU9dA7yejeAkJTNa
1gGfcLkz5RbkafNYr5qRAxz72UwPbfetD3eUF16vX19QU282K03svVCz9lYu+ooo2ITJ7hrm/tLM
vZCqx6D/rqVdOmpEAPKrl28DnicUpR+ZYpFVsgAZwq7VAcxyh05NxzcqhV9SGr1J2kgjerKPl/qQ
LzT2TNz1TbAprNw1wwai9Y9a52SsLvrQfNMLuipHyt6WBCo3XBlAU2hKd+R88eam6BKtjVkpa2T5
zmRcyby2ye8mWN3wxBZH6zAS2ptv1ASNHW+xQY+MXv3ro3dqYjYx+IoULK5cIT58TS0zd2QLDD4w
opL8nSOLRAWwRya2DSMavQeO1Xn+5AhzuMH3dOLtRShqRHOh8kSkJozvg5FA9SWOJobe1BqPOpn+
FbpBmWLVbWflIc36H6fjVoRhaBPxMObUx8NYyflFGv909Cohq8yU7OrCfmkbrPZgpTDf81Vk0ipf
X2tZ+sUcuAQpuJl2CyCrxzeSkO2pOOSA4TovV1fNsx3Tw0uWjnSfhOIRNOIXxbReXOoi6c4oaYe+
BryU3ovlZWm07rLBh9ULoz/Jzd8oyHQi7uZkgpqKAFOjMeCwAFVLUtsoiBrKKEJpbplwMkzArGDc
j/RXk2XiIL9GyaGw5LdvS5v5y/JifKZdUfHlEpqYwYxT9LdKlBwL7+s27IHVGpp7XklhjF906d2J
M7cnY/xLVMvN9XprwoXwpHc8gnlpPfoS9X39waP+SBHjVXy1MST3WMdXvVUewTTzWoJu01e7KoJ1
yP2Sxdl6oH/RUu9t9lao9jjihedPB2HYVaEfd/sE7zWmusXyqYZhoVvwgtUzsR77CMdqJ/pAl223
4aIeS1s86aREWU+5vuvLMx8o/JZgp4iMVH41qBFzq2tng9xi0BLOrzizO7DQjpZJ5dxN34vg1pY7
yf+k+RARfQehAmUL+TufJW52I08h1/dsgT2KGsa5diSbYvIaTkWlGGztK5+fGehJ+yuae0JawAGk
c9rvlWFNAibvUpZtkvabYFOUjWjQyceCzprvlPKQPnFdtKtA6qWU7agfIt+6QNUBWxfr0XoMHxP5
OhKqXaL8NbcXr6byNRF52+B1OQrj4LfGJ0oHcaDasV3lFsWH8oKyM3uaxb3jwiTp0Y3Nk8ZCqZW+
PK3DcKfk617YAp6vMt0tk4plcK0OIjWC86lLb0xethotDg9wYEBxfwrNRY//yulSa+ua/mn9rqXH
l982X9WUQeHxbX8EhQjSdz1fG+KBsTBfvs2stifM3ua0okA4U/ZjAXBZ3TSkX/kFhUAi9LY0PsbK
ZrQrtJ84ZifaazXrhEDDQ5uu4/c6QNlJAtBLLlTvtODeaPTluBnR8YMn1x9sryIZCkFN5GTrWfHi
NuUjK9dG+UbWl4swrDAJ53damGBzlaNSEwQYzsYtgvsy/RmSO50rdiqjPmaaQ6ZagfYRhZVhHOYG
/veZabUtjq5cIms+ZfKjm9ZCc+/Tf4sBfGAelvFQEOqd/xNb1alnN4bhl6N3bSAchiWh4NZ8n+J1
Fps04oUbXTgPuVfSXIAG6wyMyl1jB7cQ677iZNa5nxIQe5/LE5pdiZms1oX+OanjGlngqiu3EShF
xi/qwIYECJ2E8EBLoVgKRXZ6kaYn4qCu3fTRlf4CXq1wPjRfxYh1hcS3dU/AS/CKi0fbddLLeyOv
uS7L0e1KOr6h+CO6mnzK1qkS85Nn9V6k10DjZP1mydnoUGeoSwLUd4ofCDUPwHm4temZJ8XAb2Ap
J0DnpPL4ubQk8DIWHY25jf4mkg2S8mA0AOjIvZudmL/L/HRpdEnLX4o+AAlU4axVR6LdkH/mXiRv
knHTtYQHkAkeb+fZrSkGrOkSVKmHdgLjB6lmbPgKDn7k9WDQ+7SMbzRZytR4a9O4U/jSLYb/tJ1X
kOvQocQ8IKUi7lUj7U7ks0p2EvfHd88lE26Vgqv3OJl3YSBtykFhFJ0EFGBZOjq8OBXVdKmr9O7U
+HTMkYF3aOeLAvqFqQrJ2vKYBDd4HWsjYEN+GKCoxW6tjfvO6p3hX7j8FJgHoj+oE8TQrhijrAF9
JMvhOS5nAlRzUN5J3b2eLNQCzvg696oH/YscXMyFqM/l0IlmxG1oRkJmfXGCdbhpzW6YPxXhfURJ
U6q/yrJBytFQgGS4BV7r2XRoc1614UHqNwrqCtSAER8HD0hqnqVwJ5XXvCceQT/G83dS7Bt5n08B
y8JBJLrQ+J5B2w1e6OiajZ4MOzOsIv1kWg/Kp6ku0YFJx7+U91/ZFv3V6teC6OvSm9bvc+RQDFoW
NvaIaKlx21FHMCNySxmVqF2YD7PxiEefWanUvWK4xv1+JJ9W+5e1H0blDeEpTT40xYsDFm5XM65E
2OGPavJ/M0+muuZfEeKop8ElSDfUYKPYz2j+S9VtEu2HgVdd9SfkCov0HMtDZ0HkBjZindnclMix
8ULwP1uUZ09AL1kPrSsT540+anlQz8cd8S3OHzRbzdpBs2BFT/P8M0ZfVGTY3J1khZTERhJui7wH
XTaVg+J+EMlTET/Bw3VaKkwSJ1YvBITzTzuZSe3g32Hpvw7xru59gtMImiVwoJxBq4aGVEFCuLMz
kNaw7HsVdwKU8ndCRwWxDssHzo6XaIeJeaB11wWyMkS31L+J2XYapIG9cMrDR149qwhcGbZmyJdj
Qkdj2616MEMOaCv8jOQvstuK7Kj9fxvtUnhS624pt0VFIOyCy6+EaLPQap3lb83yDCGlSHrbU3Tt
hMklYOWP8fLmw1fLahaSCr2Zk4Me+ma2JoLXG/rnzHM9BR+Z+TuKP7Hyj2xiL2dTa8P3rvowIGSs
y/SyrYDsovshgmkjt+spJIfsXZAJgJBFW9B9Hju0686k3FNknI3K3+LV8lneoh8I8vYtmcatORQe
V3I77PPyixHI0bR/S/pUIVYRF+XfCY5joJIVmG9DZ49c+kud43SynEA7TbrswSSivucOjrpblBqe
NCHTnD/C4UMbBndaJqfLAidBK98qWFnThZ7HfbfcCg6uGaSPAZAOjsSqUV/BDY4PKzQYIGQ3NBWq
WMK9wRLVFOgTaRiqjhVacHQrWemPbyTInqAtSuFE2q9AAbCk3HWiqQz1AGOhPA3xO+E5zHRAVOXT
hCsZKKvAHu520FTo8Q0kQITFyclNz/02xRNztpK7Gpz07ooyI0u2inTXW8fsdjWSFiihgeOSQxF+
X0S45IavENh0nzSaV1iks2CMUv4kvhoAHTvMdnJ7RemNQOFKMjN62/VC/nY9Tuqq0/748KLkpCLZ
V3W34yEdlQ/+3HjfC3CONHoGxyC/BNZdVC6dtpGk46ifm+o9H53Q9ML8qS6Hhm4k2Y0XZ6LyDpdC
uqBlYEGvyr0QwlRSjBZCt3M5+0TPVMa9qD4khs7QEiksoZwEvBH2WK4ciqcxrUFrI0SLjO3QHc2q
2STdnzD8m8ILTayIq5wM90UbUyCkulQNovZJR5MvdZUmsMSiM5NpE7uitY+1d5W6wbqPvJhRifh7
dGl/LWTwYF54nNBf1XyLzUZgksbXcCSa1CXfBKoS1+OqGO6icIH/sYrTS+QaAGu/CIdLgQGBts6D
Yqp+3q1F3DcSI9iviHgv++wNIrTh5ZYvafxnwXxHhKPr3c6s3nUgFNEtQqc2XYEFjIEQVy0QjJoh
WJ9SZxTWhXSbyw8LgD5uEF4npyBRnB4KWgr4DzjOI24NYmLiaxc95fes9VQdpiLlBpbJsHWS9Fa1
cPLd75Jfh/lfl20bpHHgPZFKyot1VKrzov3MCfExB1P/elmi2vM4f0Go29H8VGcKPF38QeHrnoBC
FeZHTLxCxMJpj1hZVWAl036JIFDQyZt+2oko9BNlhwrBmv4oOCH+m022dqHRCCU9xHFig1QjInPY
dUgNmmkvUP0a3J/gpUxCd48eM2yOAoLmWXTkZrZ75YGaLI58AYndBD5dplC0L46nqdgNIsqu/Vny
Av0eSh90GLN82z36mzGl0+ZraQVHMr4SzigZkhccuacPURlAmg5qdZZIgIp0pgUeiwXcxOnkn4kA
MS2XvST5HMFVanldczqJuBoVd0z8pL6ZPf3o1U6quDVHJhjCcjifxnccBLPqiss7sMAahJ5nD8qz
UC40X461r9ef+nIULHDeVSF8kPghT69/okc89elXjEVejAKwiKzq+l+anKT4SFz88upDGj7wJyBU
wmeUkJYNJsBCh22Mpl2QTbumMDZgiu+Kgyj/lOj0+2Tfg342HiKN1cxj0OpQX+mxDP4S5j7qcj1D
9YzqrKCLaqZ/HBs6/7HmjrRULmTz0CIBh/7eJX5f3uPQnXvktMrDLD5kllrkelF9M6Q/uTq31jGG
AuuIGi9rGmrwz9m1/B6Ad2BDgOHLGC4vemJnFv8EoVvw21THMf3FQ+2k6JOXYylxhlIItycG14G6
jMUew6C0qjgsM/pRMwNMBizJ8AvzITcr8EKdj54sY2X6zqM3w/hCT7CyggspuIuth16dHZvlN6yZ
BBpIVzsuPjMErVX3CCOub34Kln5rGZkfQ0fgCicP9NrSs95iePGGt4onoHFqBCC9ZtflFqPQKnll
+zp6+6e2XtZvJPnZLlwiFgrC9lgYznTUUHu+1JsSuVuLo4Vc9ZQa9dpu4mgMWBGALEKy6mfOxfFH
WjYL6RPzPkmPDRtOtopC0x7j3yTikf0ri+8KCYuxSJtU/TWXz+hbQx0hC5tM+Yys3NNeWfndGrOa
27we63fknqbwJlSOzLZkIqbMu2sy0KML3WWh7lpL5mGeTyQb67qnzaSEBmtaU0SkzvG45liRxD+o
k0w4BMK2FuxpuLKGUMfEQEI7WsOOSCpWi6Um8vuaWoMkdpNgph7oIrMdSNKvHh4Mfk0HDdorqHZP
pOETuu2bFFWH733wUAChC0N1dY57/ijOUTX1rOUzq+ikr37UaDdIRJ0FjshUEmdOPEB5RcMhqnyR
v1Ca7lLDtZaDot/6cWdVZzHcBZAZwUN7QznXjU9dAG+7Z20NdewVEUsXLO0/FUWUiTROnxRg12v9
0/U84Z/R8FMqNsFnRMEFh/DVpome+sE+0r/C2XwzABe1a3iVAVwPhYH4Kem/CVXKHRSNrQ0Po/pp
tJuSbPomtPV+W/FayuuCpqrlGHW+lYDwHiQogUBlDHl9xQp379UY/iXxvxJR3EAIGkVxBOanf3Jg
88pDIhvTY8w2WrMRI4519xVabXgjltvJhktuAfq0DZf4ouM3ofILIWDKYcrTMZcb9tWMJG3L6ds3
zcQPPn0u3E98eiIHdXoguKxFHZtCxupXVrwh+EsB1uUBWG0bBHSCYCLnebIiL60uCFNBdPV8t7wa
X96j8oNaO5A0Nb1GOSap4nPIoB+uoojOca1h05s4VxqnUb1APZsUxkkuUaBxdmnnNyixIe55rX5T
xHX0BgOa4WvigEyG2AsonsBHKx/Tdj93vxKeuIbbneR+Z+mBpegFl1bE9zhlDKBXP8qS3woIU6lf
oCeLbf5pRF+VlG716ssEYlVetgMoCLs0zgXLCyawVVXDqHNBIcVoPMHc1z14n5+T39h7FbJdHiVY
X1TtSf9PCFDTdJsk//1/aLtL5i3K0MUCXzs5qWktZy5JzZw3f+b8CrtLUUOzqycPVcHIdOxBBV+N
bFF0ZK+OIIulb8KPURUdMD4ruW+V51Y4DRzTwo4MA3CxvdwyU6D21TjucazvpmAba1tzdMYf2Vj1
1e8iF6usSx0TxfsIeM5qqaMATh8zrET0s8w/BqKAnmEyr/eygiB18hF5YF6GSOWV5alcEylusGEm
2k8IVi0mtMA/5vScttex8FsJOaQfKJfCQgVhXcJSWQmJxjXCgIXOdaApiBpgZ5hQmr7iRxA2YDVr
/hT9tw+f2nLVwoGfngDG14oHqiFEREW0oh1I4SHMbaqOJFxgdP0cpAfsUsrL129Dvi0ULGw+A1YB
FLuQCkXuqb8vvkKhBDgqMWwsaIFWcX5LdVe2bDXdQSSMGhQ/aUFPrT0sBmVrmzQ8VOYjozmD8VFw
uuijZlPOJwJJlZV4xvnFc2Ge4Sl7YvSy9RxMlFEfB+HPUI7xQwhw1GBzapDFQIUmKuIzKPOq5a45
JsiGp9HFfcZiZbZcdxQBNRAIPlxceWsBy7uEPkoJLue14VkXyH3MRKKwYgQzGx8i1UaQi52fX9DK
jyq/luLL1Ye7we2EDyIhk2EdkedY2EE589As5BlcCsQF3JN6dBBChNu/hBOE0y7Ejz0VE/eMK9Hs
A6NYXYPUxIGEPf+fqlyraT3DE2AKpCF8hV0J5RQqQXHchSXvBaqk1XxIzFsPWRJglWOuq++odxRa
aLLPEktUNSPo/BPp9c7YQPw2WysWqm6FDeHYs7Iecbl2w4XmAaaZQ59yBDpN8QZPJ0yaL1isIXDS
khdHG6IrVtG8j4zPRPkXqe/t8j0Jb9b4JVc+OC5xACtYTasnRlXFH8wsOzSfknyNugCAyYYGAPBD
eOu19Y7UUFwYttWfVFgyLd4W9SrA6KNRN2B23G3ylepmfLEbAAwKtGxD4//4ZrwiHCPr0CyvBexO
8VZclCuJ3GRkMiZ2zQqDzYqM/jzyguynlD2Mu4zaEtrxrXE1EP6ML6f2tzgc6u5YwgAG9a8iYxQE
IGUJF//j6Lx2W7eyMPxEBFg2261EUt1qllxuCLfD3jufPh8DzGAGQZJjS+Tea/0V9lhDJLwJxJPE
SsbWTPzycW3oJEH//VNKbjyPtFiWKMevXCLEFczKYegeMTGQqGDW6PoqEMKP5iupL1H2MibnfP4W
iBs0mK4Su8o+BFwxD3p1XaKrJ27jGE4IpUt/aNCoAH1oWAwvpbhRVctBt1X1fdm4/kSMJ2xuT5ni
pQ+/+yTgbut5o3s3RoZsBUgEhl892eLa6K2jhW4zRo9FbcJqgGgMLYqTotdWY1rP/onxUMnHMOXT
sj+qiZw1Cz09NS5nuXxvCvqWhhcU9LLFjbGLeOeKYdtY6tEcLkm8GRGNpAo+ff+Z8yPY6YsUnZbN
R+ysfgdmlqa3ScE8o5/Fb6zQS9Fc5R53u4x3iL5dc+WXvHFHKttX8i6bKwYrC0/TdVAu7HNlQnku
Ng+ePoMNSn3RfM9KXJMIUJuqL8l+VcctNq3c+CmYwrmTZ1fiSCwxdnTwAi24mkZaxpOWMRzMTlb9
UwcXYZrKBk6PJxBM48r8b4v7J87WpSBNbtwSW1pn/G5sCIETlWiCkzeGJhne1v//lnd5/zoNpk/h
uuAWaxb0v4Qma/RrpjutbB3C8SvDpd6XHWpwrhtUfg3K7kdPP5g2eHaqor5aJ7obCzQS/q/cf+v6
a2ZeDVSryN6Yl8DG6jdaVrTqAkXSI6eAHp2druboqvazETnU8m6yBKACrUXjF04ZnvAzbZOw+jGi
7Muvj3p6p9KJxrBVzfnHtPiBdkUXfxHFH1jILHFImYeaLWg3zUIEauXBP8IxGRtwQ1OvIZ/8+TKr
fJVkZoB7+HRL/RO/5nRWDM+gDSbDv8Cn8mf/6VO8NtJkE6M4nq4Mfxpgi3gl87BJeNo3Rg+Nfzbq
raINOKbdNld3Kv/tRi+IMfQh4S7qZGuXCS6i+hVNUhI5U6Q53Ihjqa/ihuuvpnvU5iyf1nH+1caH
ZRAJM+b1QVnl6n6IP+Oc9Aw0yZxjYj+JpwLmvSjd9vx4DWObLnYyKrhdjnyXJl7NOo7vbbvTtbWt
H+GH/P7bSi858aqkOGTxPbHOSvmEvEMoK4wlIZbDg0RgueErONjZhcJbtdgpvQd9VKaaa/UXAG7N
OvAR+xGZGrca0WuI8XVu96Z8keSXnlsf4Q/cjQVapyY/g4KZAqUYyvGgPA1B5Rpxvw6XFvuXBJBd
ac5Rd5poyu4BGrL4R17OpCPYUdsudyx9d8QY7wyLaQbBR45Fen7k+oeql4BuCXpOog6SNyVO4BF/
ICrRi30E885CD4edAuLwEGCAJRzB8uTh2XYn/ParJoeEeS8LBIScekLnq71K2oWAF8R70BTiYvRX
0moDpgRVvYv3Sn/Mw5fqr9TK7dlhiluYvi7ELBGqnJ8iIKXGDYvvSKG/VJdhl9+q8Rnmt8G/GSpz
CQvkrq3uEynUBCfb3aqj0A/xKw25pET0LMOQ1BLqYRRQw8UH0M7duYPIRFuQ7nzQV+uaKAdpOg3k
xdqPRgiv7M5t3QD+MvT/xhawi+Kl+V8qa6dWB/cC/kcNf4y10aHf2FXmch3jsPQFq7NVoIEkf5fx
sBLmWiUOWSGGYAsvjOUp5XPg7Egv5nCLFerUL5E4l8qxIxY4X8V5jbXdzTTkjPHaatex9oEqmjyd
qq+c/o9oiAzQl5GmQxkugHRKHn2lfFMxHtLX04THnNk6JLagbqKV8F8N3bXmdYMGsonebU6dabrq
+S/+dIJOZqRusKMo6tXyDO1fFSHC8mdGb5O18ZmROJ8bro3FufOSK9/kM+C7DLpjXZ3631mZiGGa
96Ik7GLx/T75K9uGFISG5AcD3USOWgK/N/53CyQ7+kCfwvOvc9/4j9A+yHxB3BahsWrjf+VyRPGW
1/FfVnzyocIL58FnCwyX0Be1aAkIGi+yo/o3FTCy3ERoRzV0nTJk84P0Mfz1sF1QDLiWQB72Jm+Y
AE27FjaHD8cVXijpiyeTMCpzgl/1lGprGzcJwLJWDxQPybx0DZ7VQt3i4UswP8Y6crkFCqUT8I9B
hD4kQKK1VmyrBE2jgxJ7krj9AJ4DAhK6vtpqA+vTwyx/tMZwIk5p8I0RKGL44m0j0UIT/+Acquxg
5UgdEGnwph4AruyY1sgPdCPsa2Ps5eB+xX4y9zZ0CL60REWpDbiaPgrNM+WbyS8SmygVz10HOE0G
UspN2LtwD+ozbNqDbX8q6aNOZAC22GuseD29hOG5ZN+WMtLRmTdCq3Nr+RzVpBWXfx2CAcXRzF1c
oIxHyYCqkE7qtTQ/Y+MZj5fZf7drL8/2QfNsY8bH4hq2gLDURQoZSeenDD2RV8ACbXtssRvG+rE2
92UZQSvd66TE3M7CIt9NuOP4qYWv+KgtGZL9hdosx5TP5Yx+6oY0wK5xvF583euWPUO9aP9PvEc5
eh05miyD/WN0RTlt4AQtAqsLtiJkt6y8b5H5VEHjJgWUiN95cM34TQ5ebCw3VfVXzwefTwCcwD+Q
LcA/ZVgcPDrxWcyfgHDFevL9bRTfQjxyWf9uws/4yF2Mp4VOEQkxVkouWHLH5eRTCq4qna8VranX
ZPJKaze8xNmJBYZ4kCHyZu6n4l+OlqpIqM4GiFgNmaPO14yMSNG5Mu4dFUpyD72V0pz9QHemGdvZ
2LTFTYwupapt6o4aVEED8IzMsui/MhQpQX6XKmhmoGjjDE0FVNlDcezz8W9CVTNeSVNQx53oXofu
U81RwXwRGOanWw3kOqgeg04mEo3VXBSuLpqdIS6j8SoTAiFTYZpgSrglGcPE6Oo0xer4Xdbi3War
s+t/RE2vSuuRli+JQDaz08bfzN8uxhR9Mhwl2k7jn43vLkMMyp+A10Z/oZCdhQORUbJX8UknwTfK
i4wxwkBgtGH8pYz2MA83LUXunm9jnD9as8vDb1SwkXlLlvVmQ1iBL15GBms+4Dj+V/ff6KuIHl9w
ziA7jYSLgBqFpleO7N/4S/GK9uk5t17l4erz2WaI+CkSll10rLA7MDxktA0e/hc/cm391ELNxWDK
9RoN3Fr9bFlNQ2wPfd6uJaJAwvQSofJXGqKE3i15rWbuRE7asEFt38U3Mzhg+4vKb8n80SGxEQxC
9QuO6ybahNG6itYi3qriPs0MjvQPB68iwu7rdR9lDKJ+GdEQtyhL5OVm61zcD0NwrQK2nt2k/WoJ
/iqUrADg6EdYELv03oSnvuMIIaPQv4NhCLNaWcUtQ51TYv3ysmiL03FsLn3rO3b+Mhkatv1/aKE2
zVCi4mrIjbO3NddlD9Q/Jzdrkag3n2LxSn1q1QLb0hqQAF/7gjuc8tlnSeyQIBE2YpWFrFlNDOAa
A0zCFJXx07SyfG//ovGY116Guqb/CJKPgZGjii6SCYs6knc/qfx+GCwIHFA+6psaQAo/m3sao0c+
mgYvKTsnl5/oPEk+duMnDcdbrgCGeZlDpd2wNJMwUvt/KigSxXXaizHzfG9rgzwKb/qO5q0aMuLP
n+SpSPD2w/gtjEdIjuXkf0oxVhHzLElHa3zS0IjPPupdSfdIq45wioj7XBzASCexpTU6136i4acn
rkRldk2HwyA+sninTO8+2SONOAWKEyOPXtaadTdgCUI5Zj0LhJTVeTFhZ/+ajyof1zUKMAgstbtr
qENKHkGWrjRyZ+MkjJdJo6/9PUshFrbouZEraA8wWj8/t7mDc4Mh1pEAk9GUz7yXFmZp6ZnDkprc
9rPlzjyvxlLECGdF/olkYiwAFXhL6ldhAsJ9zSnxD/4/LTvK+kEgTMAO3aMiDB94wrTxqWqHPGUW
5RGIqODmYqy3IjzpvBiJ4VnL1/mrFcdmweOaAy7KNLxp2MBUBpeRCSeBWJyC21jdy0RngP2ySKEq
NovsvmHn7vZITDD/ZgHFyXTRap/KYCI2doxvGVEzGSvtdI4xLxbpe5h/x/ZVL/biPWjXdv22lGOQ
LPl/ZzjjNCXVPKmtyufJYFmPdDRIq8C4yRQWNhU6rZQLms3YVw9DH+77HriYs7Yr1gqCxEVZv/gV
26BzOnk7aZ6UXPziWaC3nMRVxxMQo/hXczfLDxLuLFIbaLX+VtWtwhpH9UOC/DeXzuyNGSptCb9a
81MR7QgjmzMXIOKDajjb3a0ZDnXz0hoHuh3JXzI/WyoSZ3lTm7TFoOMiYmlonW7IPGvqCT88zPJR
6X8r6VbEbqQe+VhRYHfTBsfHqv6SFv6jRzsL8Ae02fEgWFjW9Mixqp/Md42BCSf4k0Z3EL+Ax6nv
6QQ4aAo7FxtOqPyUlb0ykNx0ABDiPVHXVQiu8Ei5IpCe0175ppxETiDYY9LQ0JRPU3rriVhIg5vV
XLCJAUTq/Ws9EvPzTEwTgJMFotuOKBuUgZQGXHCB7QT8m5EJLmcg8YF4UrQvs7nndGxI6alPTkSD
DTjHU3+vVf9wdBrytzU5ROPTzXlSO0+RbAfDHt/k79idIzLL+mdfIky1X0fGMkn9jNRyY6TXCaNd
iyo35EfR1GJN5xx02bAuF7kiPKYd4+Zx5GBTkK8nq4/W3y7ZUKRezu8TWGaDbrFjei2O+ehRs4CY
+qySKWNuRb0nr58T/GAmh1C8wBvh4fuukpJXDZpYt5xZubABGuJUdKchdMZsn5SORLEu3l/5gNdQ
FJ8NQGZiPUL9bnX/CHUozctY3JEnchhU2ZEruY55jennZny+dBX/DEwr6T49PS0KouBqm4fHive8
yTInVG8CbfkcD8tFVIbbqb3n7R29uqPmx6ratbSGrDmHSvFppY8gZKtZpcoWFwPakMy89eMVEN+a
ncS8ZeqJK2r4MFRUe29EUK2rOxQzlAYUZsQdVqxxldEHu17s5u0W0ZNQQCVvfXFXPrPk1nb9un2j
e2uQ+VQPc/WhWNyt3bjBXu8qNlJ2Z0ZlH0V3FEQFvy9QDvw4+l7rrrObhbxqDULtBDerirqcduBV
Tok31jse7A/jKNubvDp3yOaj4O53O19xcvNAw/qFyDKHslT+unmhbWc/tfhqVo0KMbzBql0JAKnZ
W3T507M2A6TWN7zMcsrY4yU1Cc0rWtujB33a977gFQQPmGHX4hc13pE75/d/5D40de90EbrBAIbv
JM1XvSNcLLvJ3XUcoV8PevpNPy3Uy1+hX5KSOxooqfYsBDQtsWO0j0OI9pck/PCn9xYJOwfSexT+
1QKRKUmLlVc2zmyPTlXaG4nRjxYYcbeWqxKLb+L2GYOLDLHDKIifvkBigxkWxjvrXwMSJ59hhCZW
CALKrqiPWI4lJLPow8ZybaC2qfW3pbG6R9lr23+U/s6wGJb/O8jvqjq5gYgdo/tgUZ5Kgb8QeQnp
UCFaDAEIlUacq/Fe0t3+YWTrCR93uMchBGhbpg6Xe0mCHYpfBTTf+q4Ld5i/gev1/ldBUTG6AH7s
T4myz41jxXg46o8hOUzSduQLUieSwRQYkEInwPM568k1yYHBaeExeapZpXY4994GGeCpZaA1SYG6
C+1UQlfVV2k+EWe0ZqnGWMIpSMW4QXQLeUpSRfGK2/MZLGJp4cbykl1HVCPmsIsM7FOYfxljFigC
yUaNwRUyfDfmeUxfhF5zztKnF2wzhjFD/ZpMMlCA31sUc9lJLVcmk9eEGhZpQrXhARfxiy7vAnZ/
PTFYyklPqFZgPo3xqTyi+AddtyS7sb6Wg3et/qjiPxGRHfrSwHgADarts6z2dk1P0KvKjYy5vz2I
8cKXTKKCsF+WpJMBvt5e0zhFdAcST9Dh+rfUthofCoIR3VPtLaGqvoRYcNsThUXmoXzw9ROKZ/JJ
nRY1FKc9+MIiuUD3z/lS8h6kI9KD/olFhcaye2LMntHbTj22D9X4xsjmzTpuJOtlCtaSuAl00KJo
V5PUOdOIlI2/N1cF7D9/HHh5lPmIqot3EzFDLnWXyirXhQytQ6O1NMKGyxuh3rP6PZbqnd4+8WbX
0Yef69xZqE3Na29+dBEOTjAprb9P4LFkmKKlVTYzcgElfumaf0E8uw2iOpXBAJXgGExbLRZoscNL
Je+BzVzJBjgM2dYbmssVbgFGcMazRP9Msl1XXOr6FGA9iCJuuzh/pFj/bcx3leJJ/iVF/6hlLqnL
AGBEUiyJsaoBrrTIm4FaxHNUw3W6aMQIlAt9ML5WXQlyVbp+V4VeBe8mJ9ccHWlPEhKWMG/2/00j
YcVfNmlwUIUwts2x7RMnbe5ZxTrGqWjp3hh4MZgtffCrAboRxwN5SYlDkywXO3K12IDHghjC+Df4
JYoZTDDB1uRA7OfTPPquZaBaAcGIW84wdhy8TWtSfFecxcTRGV92lWwm8RsZdHpxeYVER4nJqyeo
EmPG+QLi4uCszGH5xBShWsThj3UKCHUkQ8HAA0vZy1aNG0AzpLPFCRuZGyPvyse3IhfbOb6NEbwq
F0eC/geDAeJqrGOqvlYVbPnJIontXskGPSMz2wvNRoCZom9tvhWfvIO6SVbQFXG8y8JhN9les5jy
H8H011lXDFa4K69+zTkIc0s2mcivtvQh+V+ZdSRncT1Oj96/psqHqD5qQvPYDuaXPH8J409VvZbE
xge8cDW33jRCQUKuMI6QUEBk8EAG7QxmWKkZV+4bnul1rLzK6V20n3P8rtinBhptsp4yah0ozxiq
W6/8NRVeWELAqVXOx5B7K/AxCxlALvNsvWRjtQlBvaLmtPjvSxkVV/2XxNZ9WlSyYXwggPjHLpkZ
ySfM2apJS6Ac/izXKJivQ9qthmG5wYj1IJ4zac+hVR78GgXge4xYnrab8yyF6zDk38Bs0GfxNgUz
7PGJtRhWSFImYUz1DOwXpa4RLLJ8ocNTxtNv99wzKuXrxMrDK6x9sj1qg745wd5Sia2PALZHf2KY
P30NRda0ASe2diyGCuK2+tcSMmfyVBBTxkUtYAQj4qsqt+rqraxyqSJUHHuGmshHmrnV69MQiwoV
x12pf2ISjukId+r6rWqDTVTeLGmvt9th3Pt5eY4I1m75VmTIqUpjee0n1ydXOKo/i+VHXz6MpnMn
2+AuyOHCDRvF6rJWEdpCQrKt7ktV54toCYRt+3+ZFr80uvInoWYKCXBGoLLuwC4l61UzzlVqEkXD
BUNeiK61CE9HfNSdk6JGADU1bGx0Htde2OK+g/iICY1So1+cEatymZlC9Ok7oR9UmAMkqb64+ua7
1R9FzHE7bESTHqp3ldlmhkguML22pr4Okk+z/9+stU24OSOGME52JIR9ozklETtmQmI2k9sghYSC
N+uZYAB6AXgg7lnCBbHNQNMMC75wnkEUGf6gNY+NsuyGV2FcooGuUhAwGPZk2NhoaPpsnYmfovid
5QTn/0z+oFfDLDflN2rGFyl+D1GfSx8WIx3zWW15HRpf9J9RgLAIUnSn1Dxmh7IlDkjby60j6epJ
Dr5k+OoSlYq8BqS7lJp+pozgmUPVsYiIfN8FnJfI8WaFrOXkqIfE1QN6ymgCLWw7ZvFjlpPXjf+I
mEkwR9QI1IBj4PXNPyPUXiSx6eU9pcGHJDcxXA1M7hpf9pIMRmgAM5lVk1Y53hTjRytIDgCsinb4
X5r2mwYxUjtHqPo9oS0a0OE43GN1iWBdtRrgm+6kwTaAuAvx/ji8BO11Dn/M6cKArEpvsYWRCAjE
QhWT9o+yIulBfhRJTNAYsxY5ufRMBiAAfnbMhldbTTDmMZojRFGdgqep4UtQovfK4jqZFsEyQlmL
pFAvTr8RPwfdrS+voiK4j985XVvIAbDIrVoTKzxabQFjDh7paIpL3ehgvyMniHPN0WBEN4H/sCQC
A1VH5vyWrJ7c/2EVA26RoRJCVnBkJZQVkEIV7hJlF+oGkcfP0Ud8RkInrBV0zK/gWa/wIxRm4+lY
JD8tkz9pip0M5G9M7rbB9jnwad1Rv9b8v8rfCvkiT4es3o//MuL6rElaV8hFll0Wlk1pLuVXjvpD
F/axyNGgX+YZSQe8mo+k5oWlifp6BcNQD/A3RqAGLeWCv0KvCCLGOHAwVcHbwE/7U5Tw0ktmWcrE
Ong1oJbIRiLiHOIjMUOZurkKME+l8uyaVr9JFOapTThnZAyipmzcqYQ+wR6wpIj0+hb5W4Y0MJCL
nak+IqT7FJ87y78lA0wpWnxM8b0lITDYVO1p6vaSBZ60yx659NYF34vHgP9UCLo0t/b3GXlZDbEw
86sUeUg5A7gfjUfgik/HKm9mhHZyzAj1jADqwSyI1NIIuVKxckzIkQpJvmLuPPmoVehF4IZhDWLj
zYPqZU4WQpcs02aSPdRQXojlPsV7MNnW18QS0PbdrrVTXOpgTQpgbJjueKekCTEipq5LUHQbRJcp
j0Zwn6sDKO4kNolFgD8u0QUYj9ozpqVQ83LVpdyzwuSR7NLRNdJLmh7N4MgCERBvBo2OUTywtign
4JmG7iNILTSZYJijQ9OE2RKq+dqVG/Je9GRDWhO2kQkCptxOqqfSvak+JVzud7U6F+q6xNuT01Tp
xwmZPXeu0G5GFfHNn9M38YcM+xrI3gjRAgeM7wVlhl0yg2vfBS7Ssj0b3a7O7y2agPGvYdauKy6j
5m2iQJVtsYydVAeHK396EPaxnrkt2nXYFqcUIr/hwJbN/6NFJ+1jls9NA0+hblQaWtmmQegEZ8Uc
boSInKqeN+jVcTdoo4RC5qmyAiXx2xT3XlFfgxQWKdiVlcxwiTcvumeyvxl1JodzoGLZH7hKRlAd
vK7tTYZ2FuWHxAeo8oHRA9rAjGfAxY+y/zcTb9uQD47j3dFJORzdVr9XiPxb62nJNeP3JQmObXQy
mQNVyWbAPoba2W4vugm9Ih/s/DmaqTOxSRvlB31bm1nedT7mVpyQVUG0Yhp4S+jKmJ4y7Vpr/0Jo
CUl5liHi7GFvY3nUsy/RZWBwOQLukxJufOQhGpsYf0ejroKSdoYbHrC0ZVx6seRrmngF9u3orUi2
HQRLmyLk3U5xuQelU/xLgR4ixU4lmb82h8TEMlk397rzNGKFcYAQZI7ihlQx4hvpDvK6JqAdN7kX
lOIqlzE6hfMHooHIXhD1Vq9XgrDywPToqX/vpmugv1RM4WTIe3O+JYsFM5Om49BDqroo9Hx869mr
r7/NYBwdLx6YOl7qQCWSw5WM1kO92ZNEEIGC+znDMd4tVGaKiuSDHGv1H703XjxYuDc3SrmLQtj5
INjL0SUcfhJU/2pJz9MQbywdBkF6aznIFSytRrB4OZECLPnTMB9dfJZTBl8Pp9muj15m/2bVdzNB
okJ5MI+IUpwBzEhNRuHJOttCcX8HYsGRyExH4vEXqU4673z/zRhOfY50CEGQvjRaoVSPxU16t23D
sYOP2AD24F0RNFKD3NtsxNg21xWEXw5LEW4zc2+Sulso6iGQILB1Fgve7fhqKa8JkQ2k6HitNHsT
ctC0IbSrVsCQCZhEgGcCzCpavaniGort12IRwqW/MhEt8F0nLR5UPnAqX1rMDNxJaG5dgnYMNKrG
hyC+Jxp3vrGv/LdxPIhK+oM/v+dNDhVt4LPnEimstSwXTsBR0FjJ1rB8zhfSvwpk8BK/tIpfW96F
ya8SfXRQaKM57bphn9cDS2jvmZm86VV4CWb5CN/FADBYloVXZCRyd1nzGUsR5ifbSaNLaVukDeom
0nQQKsXot5Zq75ant/xswAZGJUerXIKOzQ/ZYvGWKZcmDnGGG1aTrw5hTYmFJ0MFI3LmDaQYqY/i
rbT/rP4Ujx0sISY2JYTCsV3EnV8RMJyvhMdWQ1cWAPD5JP/W/WluJ5QlBPKDiHcYKwLdWAuCaXyb
m0obm8Ng/L+t7rqSXSzwDcdkH+y61pPyGnE9PppmbDYV+hNDxafOzdvD8zJ2JaJ5z8lMwh8w7qyO
iAdFEEuAo2Pkx5iNVSrqTTk/DXBexuXgdUYWY2sD8bfkXDMiIm+MwfE1FRccT1qqNXsEMI7ZGPRN
k4dEsl3VmuilF2zkEc3EdIemG+j+WsX/rfZOLd/1MXTt2GKVf448/iroYN99JTJHm/FHAgNhHdEp
Tzr8+7A1WT78wwQHnNb499DPnHI0qHJKsZ+YkxcY2qeOo5U2+dK6SwWYLPXMWE0zDo8Exb0fkI2J
06cdwR+JN9YQ/EcWr7a5Yx1jOod2xbji8zFjhlubLUdRU79LaNJqrOGdvze7b+6tAPFLgYEhzWPH
NuVnBP9FKBquCtOdfURe0t1v4GJEec1nbZ0p1RvO2mxqfyqDZP+xIM2gwJ6UrQdEkUnkO1L7NckE
bQjtGPB25taiHg52KQdNoWdshpgeeGSriv6ZFnweriLmOu95aIoaj3iwa8HQh/Yr6y6JyM/dLK1j
Lj8T07eNzEqvp5fceC4hC7J9TNERDLOPabdbWylCtzYh68mmXEIg9Qjs8MWA3TCrH/7Ga1doO3n+
7AsMneBTdea1dI7ZxfTAaACtky9Jxi6FuOh4gSxxIie1fbCyg0x8mVHZmy6NzlUP1pbRTl5P6qon
sNb8CqFHA7yYGQBWrK01Imvp8KFRqvASTOl2vzXyY4+iYsx2Wtw5Fq+yPG8DdNtTcZKQjtiAdyox
zvnwU7K5T2hslB6nN+HgXOb87sLt1DPZe95cY/ClhcEk7blOib4u7i057/7y8Y78EQnKdJ1WNX/q
kI+/lAjSc2laUfu0j+XMEQyZuZrt0xl0Ba0o+qmie/Ax7BpQwyVK3UZdoCnBRsqOCWyvJJNjXlYz
lpglkbOjQVs5VnV4pomLeRABMCmdBt3pygD6q1PN2teXlC1aXey8anrLzHFbYhARiBoLiFu1vRlc
j7bCstuz3VchPaWDtA66f9mUTqu6689RmLgzGXK2bLPCbcgscuwmc9gsNpLGlMQm6sMXMVv1HfRY
yCSpP3yshX7DKRpZvaNU2pH9/zUJQestkh1OHcnUDFGOjfgh76jYYU2VsBRkWk4uC8m1ZLpRloZb
zXIkjcx2DFeELnXkW2uatJPYfDsOkKc2bDrV/h5YUn2e5Vgo/2a4Me4O2FaxtlTdgTPHfLOWsXAX
GuuBlrzHevkMWTIViN02U8Eseq/FioPyctX3fyb5fXPF4BxWpEWA6wfGWaFge0T2nSLUIcHZW5zZ
4HieFgxwn8wPyqbN9l1huHr8agLrSw0T4fSrRyTzaj9The7jS7eIo+lIvNbik42qWTLTx2iMH5N0
Qtg3qmgfrdQ1ChIk+00ul08aRZC1DwNORhH8FFNCw4696GOdvCxfDfO1LXSScRqCsYuAJAwyftqr
XT9M62RqBfKtT7vOVuWI5zAgp7u1rmU7XHXE3j5XdsM9rKG1654NGivKUBKyrrPHYJqHKLC3mdYg
C+BUy6ZzKNm/UxWRnIc0eWyOck1VYHPvbMya9C8hhPWrlazqyCXVxUp1L3oan0x9H7Xmdoh9mHSU
DRXRcbQ8YN5Fmd/i1ItYe8QvWa3rImZ1XUQNXI/kUIulyzF7V7X3BHRKTb47E6g91v/6nBFrVAi2
gewMMPVFzTaZwlXYhmuymtgfzgrPfdcRvoC7owi+ZsS8ftBNMDQ1/nKikcLypuZYbiTdQTGCnz/P
f8DKx8pG6/tb29YP9WRIuChsUQZHQCZCFcDX2m4BuDZhYRsaFNU40IyO9iaagMya73orofbVeHk0
YIpiyG8prTmqz7imrKd+eJYclVXPGXyGxpSh30LtTqR8ZR9Lncmlfti4g2K2l/CgdQhjKAMoBPjz
R4w9XAt86kfYg2G/oy6ADjvZ5sJqL/qiAdXz31R914JI1eCSJYiBB6zAnNdLLUYxEVPdEQ9CEZAC
UjeaHjn3rPsxmy8hGlVkuYOq3SXyMWYEVGR0Oz1sbYZfzeBe9jMiPf1oO8Nmhwv5y4PR8J3VRPrJ
kfzwMQV0qkyq+oCwV2zjnGjsyjzOUbwnr9AZkHRJkw6vbRXnrKH4w+eojNHUCxx7gU3EGVeJHfSe
skhsEeXAs2t/jdatcIxWdu3OhfXR07oGnGVumPzWA3HiSAZ6Y94UBjnTaFRt/TrSQlgD/M4mqiAe
RhWj7BjeGth1/kGey297VHZRSw44zzWILIb5vUUCUd0ScC6/C/bCRnUG1N569R72Odk595oekgar
YYkRqWp7ci/NVZl/zzquVuBduslwu0luWDaegXfBzEjXt/YxDkQFemjMKq/GEy1n9W7SY1bWyJUg
tkv1kE5XP2gPjVCgVuSThj2DqrB1pp/8NNtGOXy+Mn5qfbvPLI0QjM7xsbFm+Mf0WymrUIHoUgFo
6Eb8J8EqJrLEzUMaeta71nBoeM8qHZEXciQVR8wA7BglYjsE+a7u0c9r0yZDMklnjJsw7xlIGlUr
2pQ0kvl19Tn15ltqTIi0fgoQSIXgWtOniK/9yArtFOvQzxxWqd3e4l44Gqx3RwmiDcZNoNsqAqCo
ZLIQhuJlUcUnBOwVAA7E1d1I/KAE59XSWZJb2MRWcbhM14OlHVSr86b6UBeXUe2WzpHfWFW2I/Ns
Ld/GuLsozDz5bDLUtZvaNnYVCd4irR5tOLBXvOHdI3o1dU2mlqKqXEX0u4nhxG59ktOei9RMYiqk
eHWlMt312NaSMtgNxnQQsrWhNnFTLVsPmXWM8zTE0B9g8XbAkUfBISZiPU/kd7YtVCmyFyMslIfo
NQqeQaacdRsZMJheO9GwdE3RAlTMh9l082VqcvBQ4XPd2RJxZ5xdEwdajOsv/4+j81iSFNmC6Bdh
FmjYVmpdKUpusFKNlgEE8PVzmN2MzXvV1ZkQcYX78cB4NbDZsp+Iu3qXsC8zLLyiwbQu0nId/M8L
tVcUvbzo/cYid00F5bM/lZeEwZbVrDxesUr76vJny0mARrOl8oyzigGD4AwcxbmWjAOb/N+QTuuK
ZqnVg4MfxRsvKy6qKfY1cAZCRTlOkdiBOSqadxSndAPtjQ8/QSNlIZrru+lmlcfeogTxYnbXFFUa
FDJPUisW/rkNg1Pgppc5qjQb6Ns0WJSYXdn2JGmzGUilToJpkxnJ2kK06qdibejuPozBqNEGCwYC
OjcJJnhXGCdgs6V8WBQS/ksSYx8NHCRE5DhUND0Nv+YvyxzPiBcKH75EtsUKcTHU5UXh1AwB8hQB
aQ1sDQOL1QBFsct2Y+ewPKiqAa0g/n3adeEK4krKTSH3HnrWDJNVBTPLxu0O5APK8SaAS+O48FiK
t4gGNW5SrnpGRdxPRZUePFKp3CY8UUiiqAvOMWYXqy9WUcy+Sgu3+uhuZVutKupyQPvIdeWtDbSX
Bvdty1ZgwAA9MSoZc87ioFux6Fc9sxCS9YxcXwXwU0SheIfZyq5M/guRYAvXzLaRxVyFkOyKrCPH
gdTEL+VYWMlenZb8BqSffAapzjuC765CR+5hRrV+gvqzbz+C5E1n4lCEYumDYiiAS/nllspoEwfT
m++QbRXNcYL5MsTqbZvfDaCwiG2+Eo+8WKYCnR98wt4iLXaiOAyc58nWGBEQS2MD/0HBMWtF3JEh
VwGOywRE7Kt1x+A16MOPVqL5zdE15g2vAlJn2BAB8I8GYQVyg601IWTPKMXw61hJdrAd/9e0vtOS
qjrU7qRxnpQ+bJQ5YE7XVyOl/xBpD80nlKJtT23wrxt/83jZcjkm4Vwf6QfXJ9M0+pT2SzL5q1D8
KeePhNyboL+Y5/Wy/mc6ahEikxgywTzW3NcefU7WrEDwLU2cJoI5Qc5f1TCvBlzyIWdzTDuZckRg
49XY4UJ1A7LXoYuT0IfZ92H9sWqgmkiTmmlLM/RwIh9DGNZdpsTSz+jkg2UqgVZ4anp3kTv1mEY7
PT6NOGGqaNhEGoPN2trrZrursuhgs1cdmhdLnruBzY9gDBgEFo5s1qjYHRxIQ3iszjjwtrrQkG74
V1iBMLYxV1KKo2jY5lZ/DNkdeymehRjjrOFhJirIRwl2LloPXSAZ7Qr+T5lcNVnzNY3DzmWy4vX1
xpnQpLkd1wWf9kiuAiAEYOjHsa9fXS/bJ950DQ1maG68s7CBlxCYe8G8cooPPbppMU5LwwHJ4KQb
OMybYXgLvfFB0ceEVKxSH1qtiRTCKuFAxHaBfiHDge7tfVgzAvN7iAWzC8jOKBswiwODoBBVKstZ
BMlGqgO9l7fROXf0zFnP6xMU/yTU9KcyMa8hS76O4BLJpDOb6k1RiecUiUPnG4sh/YnDF7bkG1fD
LgHZUdYN6t959wBrpnegyZmHhv+1JrGOghNjzXloWblYnBEKka8aoKxEOpLy9Cyr+MFLfx6n6M2z
U+4JwykWg/6qM5U36leGTVu3BLyKIKpiR5Uj1tLq35LAH4/+DXDv31ht4G+vI0R+UftBJ0j1Gj5R
6GMsQmZ6URGltumgiClAGeGpxWWUQbtP3EOp/9ThruFu5Jk72KP30PNw2wCHzgc+gTnKkC4hmKZD
7w+/bcrAHntbSjZLRCalHnJKgu8dqVs8+7Ot4k3JZngscbYOLJb0pzkOR7rcRuj5oqT+LQayOx2a
rkxm6xHfgWBI3UfUIxw/HjA53fmnGB9pY3gK4CI0kA5Im70LfaZ40lIDjbOtO7JcPKXpwgAz33Z0
p2gJbPTBifi1EXyFQmC1rLF2wF+1zOdBNJt5ClsYTrcxKdFwY4GtC2FfPIb2TeCtjeEBBeNer6l3
BZd9BbuFzeYx4k2ta/uVZJAXRJzXoMWb4+TzoR1D0yMYvOye3QQWHou/1ly6FKoaoT2syJ50wdzK
YGRQMNwMInMjNP00cB7HI5hI5f4j5ZlDmR9mY4GwWDsDy/gImQkMCPtIqrfQifejth7y8lb7zJei
cZewfvUx8eZJsQ8tNnNtw645X7REgxEwjEKr3uU6yXx4TEdFbx25P0ahXhuOm1wzKLiI981M9zWr
EThSX5dpOLNeWIDVBzO8FXBOirB/ziZr5cnoPQTq6JXZgVj5W8/GQIzZTmt42ub8hxq9jJm+8GPu
0v2qp+EUNS4DoWoBYH9VKl7VVixKeHzGMK4U239jNgi53psV0bgO1b4AFFFnyFNM/6/N7BjNagds
x70RQRjjadOD/LXhuCGKAEF5PB2tFKwfn2EZCoK/ilWl/FOHV0xM/SOi8J5GfFMp+J8KSF655pXZ
uUOIb6GdNmleUbAz/dYdsRbma2tRwekh/oOMB8KR6OWMRrwlzRWjmZ86u0qV6NUpCTM9u5Di8Gyp
7yp7Vf10qC3Ox9o++qbg7vmew1xsoHyVtdQHLH9gnUXrH6Zh3LlVDUzO11eqZawUYdkPe5+sAHSK
ooVKlJ9bKAt+5mN7oGyu67tRIGgp4o0gYk+mSCM85qdtdzBdhyskJMmko1CjabBRrDpJ8mhGZ+sI
BL8OACISvKP8VQRIUeYUEaIQOte/l+CSajXiIZgXfQ0WRCZSKLhC016nxklNzmvYtFtpmuc+9jYm
O0e7iBa6qPa1O6ytpj3kbYkMCIkZI8t/dZAfVM1zOF+CSuIdztYWoVbmyELEddaqal5V+hXm31ML
3KQu1wC+OYbYMhX92pzCfS7ULk6n56CqVj66Z7ZATL7ThTVh+8LZbE5HkxlY0LkrLmb0TTlsI2Iu
9c/WX/soCDzopLVwz4ZkT5KKbYdcJc9OccBlEvbk9/7yUGDoIT0PivEw0UJBZ8wylzvYPocJmEpI
7n1o75QPS5ElTAkxpNZdtDmMDcfU4IxVN4+dvyKbJYrjjUHWEmYJy527htnl6uxJvwIAzkqEBWBE
mq0oFe4y/wSSpu3La4B4kLv2PspuqQrsBHbIboTStwEYNGnfOV2pgQzTCutjFnmbJHF+QoVmQ8it
bk0ciCsvuc89SCLkO/0Wa4SMZVuHkuSzQhk3IPaehNpXcYPE+C9sUeS7eDVnKUKL9kWv+ksusKfo
4mK63sZuKpxcw36wQe6nEUkQbL81Vz81frALTHdl9/Km6Q7GOcgdTFTdMcSQdna0s5i8TaeDtfso
9H6VVRymKBUzJoa9jqW23IYSJSwlt10337n6bJBIF/6XzWi7K6eHP7HedssN4XGkOGfZZ8qNHMUj
ppwhOkSKAW3SfjtOdK9Yvy8zp8PiE7CAt3Q125BSDNDCfnX7i1cVp9BPF0N+d2dLPaZELz6KOtvn
OIR7NkBAEJiw8a4pxfno3GfSSQHnL022Zf2eTcnBba8WBJk4HU+YPTY1ngbfGS5ZMmHpxAmAaNy0
FKZvuUgGyr8ZLKC8jwrJgNmpxzjmB1cZd4OYLRFWr1bEjGxwVi16oKdRwBME6uoo1JAUloGdz47/
6RZFEzCN/Ka7NVrG6k+rA5Z9ijlR8qPLkvJP8dB1nQ02JxneUdmRhhQyF5Kxx7DDagJiqIJNEhOk
RJqlC7yirNKNQIsy1ed6LK6mTsYV6pMiyZ99Aw6Be0rDGHyVzIm/SzWKEetYxb9h4dLNIuqL2NLU
drZmgrcfcEj2JSCXWn+LcqaYo5zVxkAwIN5aaU4IBlL+4bezmKZDq1uJoNuL0WH6U23SMcQQDwi8
NU61xC/kl8tAhQY6Gqq0yT9FRX+zkAAnHG2aaM+h51yrND67Ylwbqb1VRcf92eGwcImvudjlyxQ8
ayPlzOBeWk/H+o+LIK+uSWkexkjuPNxbExpjaWjPmudilWQwTNSl2XeXFOJ0E8Hk9yd/N4bIGk3A
1vPMmeyFVMOCSTelNd0phKwcz7RAIHkQo7mo80M6iEXTv/tZuwltrkjoccptFi2piDHHEH8eSyZE
3FF2mI3odSUg+xob6vMZ8a1zdIWbtMt3tmafNS5rFYY89c5GAyMV5wAlyQiyBzrDWa/OJZ+Y6HkF
g0m0EuTD8/DaC5nPWnK0c2bCeLHFzM4Broe7WvyOhEYY7NWyROx8KCgpwGL4M6R3m7vOGLe1xo/M
DUwW6M9s+BeBC7B3jEB/KbC4ZXSdxuYfIrytjO2XqI4l0wV6MUy56FMVCkeovZ1RvnpzrHeCWLND
RpXMfTDupdZXFyo/tBaYy2yfs4uP9SujT5Oz20Vjr5Hp1qehtcc+CB5aKf84Si5jY5/HpPxnuaiC
CrSZgl7RmSBIpexNS8db9Z5vMOgxGFZ29I05NwQoVdC27sS97cUmL3T3Xc4CbJljfzQCh9D5CsCu
h3MxqqMXBsnLsAzxZgELfuJOe+oqjEPxZ6+/N+O9rqZNH6Ts6QhKVeVujm6ip3wyzWjtuuNfGzac
epSqdVMT6QkVXS+ojrlPekjokMjRwEh6wCkmbCbJd3qVPRr3zTB5YhqKB9NyASrDRwqgMrlIRAZJ
Qq2ic9U8tuFx491SDVCekex7zqoRtoOrwoOVmeecwB0wTRZqdn7zGBBfH9YfY2W8Wj5x2LT7Wu7u
stYCQQK7MtDtTe5pWwaYC2rsrQ2VKvHERqMQZry3VoZ6JIUxr/dwMGDo4sTVMrmPk5EFhsOwqVi2
IfvMrL1LFnzriDe/UGo9cpSGSA9GaZ0lQPzWLb+6Vu11h1Y7t5dTVp1yuHkmy99C+xeUj5QoPMaz
+LQx6RgFMb8TAh9ij2i+GBji5rdQe2ot2EbcnEWCo7NKHh05PnZZEtZa7NNIbb36W1Hnd3Ja9P3d
obahW8FZjvCtTW8V/i08qYBoXr1yeC8ntECKyHP7Ttf7UeLpi3VjY2JN1rKKaY+Ee4y7J4QryX2t
zUAFOqw+PoYtUrJkFn4sFaDOwCIPzGmPMqxuaaLuTqHftALq8GQCJQH3KJzHkKkvO+y21bj1sEfW
jbasOmpAm/QNLfiopLOY2M16DByEwuzJmCoZdWQJI990qzNtyH5jzSMWafYJiPiXIPJbP+I/73Tv
RVX9p4Rb9hTJGZCuH2Bx0iqFcI2mwrwhnL25CZJ4bcDRZ1Oi6OjVKtMBX+Xh3hKfNQ7pjA8wxw9b
6gPMtwkPTl09Syfd66QbGW7wAwH+yCIe7m948zGHdBbfZqGutek+1yZxK2QaGYiqUYhcuRgGJllM
tDSUr3F+ye3ypjPXS0apMSkPNlZTHuyCtM+K9rBEGo3MxNb8z8ZEWy3EQ2v1k2fiYFNhS8BRvDHR
xEymdbYKbxNGyUb6SImQ69iKSisxHkD8IRnBJmNicx4Ek83C4XDoInYfIqaGgHljyOae1NZaF95L
WdPYtOmwbrqQGtFCVUbWSm5/+igC8Hb9xZQnxI9cnS5yMNGOuJ9hrueJblMrIGEJNcLeAwDV4Zw7
1MViTt6GNkJtRPtXti+6DJ8tv78rmlAGmqAXDcBwQ4mMHXIan/1GAmlqGdzRC19yhCAijZhiyqPP
V11p+fQ0+ATieWFJd5ht9LZdOdS0MtGuTC2ICOxhC2MFHNVbKemZMYb3NPix0QNZouxLbQ7FNono
WdQbveYfHSo+IRRmdcVwrIaYj0KeySMzetd6rVlXZPgus0H+Gj27T4MclXpaDBlK8nA4Guw6NfjF
fDg0y/lujIa1U/grYdl4DN1V5HsEUwOrgDKr064gkl5OEAC0zlg6eH9cKK8WUhWHcVcXu3fVZ/0y
9+ZYMLQqlf9emuACKTscKdk/NV/csM4ij7xdp9f0FzjF48FP8K/PSGra4hmkLUNx7zM0u5VzxolH
+G2An6wEjPFPdjCyiveirSjZzGNjjQdZOYdKTucqz655n26CHO6Y0Vi72HxEsIDMFiGsw+ACCbrF
NnYxNgYCBddwtkxGnmVkLsp5zuhXJxbef1kFBtcFu1XGJMPlU3dCyYnGPk/OdQRCvSAAINM89lQI
X0vOztUkrbvLORsFJbLKCs8olmQMd3kCoapEDZ24zUFr2mtfyjNBd+uKUgJolPleZcglqqRjQ6+l
i7Lx8OM68DWMVdnX9KlmcXcU01ZVXZiKnfG7YBTQXxujE2iyONbdjt6pTBx6yfyrNZ2KjAuPfa2o
97bWv5Vj8e0najkVzqE14xsjbmZK4FlImATuG65xv//0Pmv7tiaMUfIaYtbmH1yICLZbvhvVtA+7
9K8Ic8LMtEOKNt2uHB6F+Gr1SP/5jywvmEi1MljrLqOiPDzYlESJhyyx1lhARAzfJb5EDkhiRgyo
bhNZwTJl4SSwpIURJa1HKVbiytbr4LvLiyP6/m1DjkFoIoc1oj+RqufKAPxbatNGT1Ew+6P1iDzj
q7fBZybIuUbKtKh3USlSSYMaHxvmMeRIuZPjPw0dk84CVkxhd8nSE9NOmYoIakxltmTR4MMnxs8T
YFWr2+JsBNXJGfJ/qduT9Q0+tgyrVWq0BPvZ9bpQxItpyT4nlpjrptxTp+JqQPqhe7uCnsZpPjK0
gXIKL42Ab+1CwmK+pWek1mf+wnKTR52KDUG/FPjQni3SumvZPFgdrgwY3oQr4UqKxHPOLnGyuqWm
Iw/SnbMhqC/LEUuJUe/48BCRaSs1O6PSTq4ZLx3UZJyDGLkMBWtT9CdDmPcy5sDPi1OU+uu8EP9S
DV1PjRrIcwhZN2SIK7xa+9AMkdzgFdXZrVGjKA8dkYtGlWmWgYgtu9oIy8gGjBCBsGhjmocAEe/9
ND0GF3KgDDWM+MJbT1TXA0IpPYkPrss6KmXzJ/QaQfFwj5v2nPh33ch2oegPcWz9kBe2Kp3kUAku
5FqcjJbVt0mQlYs+DjhlWAWLwas+Ij961OGIKs0+pj57+pGFOrG3aE4AFCAOt4r33J0e80dVKuBv
olzzGmCPxdrD2ipldBmGA0bb8F8TAFqotPLSaf0lwmSp+VwRiXmyoTgn/bRJIp8OxsD0Ev3rS3Db
hmWaGPwGaja0OFF5HjT7IdljaR3LEgNn4eBBHkFD8VRmGbNujz6pN9AjUGiBXjMOoy42ZodiaCQA
zuImiVr72o0p1xSwlEHcCOl9Knp7yd5862SktFEnPxVEdRZ6BzCdKgYFed/pb4GPQJ99MhHVPl47
3EqQhnOnOQubwUaJ2S2w6W8H6nRM10QptvYyqjCjjHF+lAIjdGujzmt7jJDFLICV0X7y3Jc8IdAO
i+bscUKkspM4fBqhv9f68OicWblSBhvhT6te9Z+uo/FnRxvXjc4ZvF10i/qywdUFr+emdSzfpWPd
i6DethP8LT3cO528TnzupY0qJQcGHVkREo0fzwZ9FY932/Sou4yCxV720lWMXB2fkk1dMl9yAhbX
jl7NAQxnBsW9C5OHcKL92E0v+aSxiMJ/U6X3HGxCaQG/YHXNFoaRMtg6AfCeuDnsnAAYsI6ocEcw
IQ0uLBn0Wf3Nxu5P17X2wpnqXm69xF6ZKjvZhEYbPtA80fmfHj2IxiEfdbYPAQ6V5qB+pPfGmfGu
B91d9xgQExBi63drchZxSReutFsHFGmkNLWd5urhYHIK490Z/eeIkVtOKHhNl4ICYGc0VzCz2Cea
lWm9pOBTuHrgVLEuQhtojNp5GhBT9DwxVe6+xCyPHKwpjlX/IdF6i9wE3+aLrYwrLp0/k5O4jO9s
q891Yu/sAa5//GFnvJ/IQUqbm7eGHGypo56jf4kLedDN4USIIe7SF0vP2HDG6MtSpzsm7hzzgko8
jMkTIL3MFwzbLUSg5fhdB2yA8Laa0Fo0TIFsgJ+HkYfKdRZD+arZEtddRi8NLq42dr0R7ELtt4QP
2LbldnSAohudpFiFAjFJvt0WVlvvvdTl+5DyEYXja9yjjmZKqgNiKTMSlDGXDhaDrTIiZ4TgppFb
vJtw1Pk5dCJ4IWkBCANU9LxrmD7iBLlH4PzZOmdlAcAqBRVIoCBgdM/CDSa+Grphhcc9VSOx092x
TEGNt/4Jw+M5UM6nybVQKePdq4unxoWH4yUvo26R1v6jmvLFDQFcqxZWJnJgdkV60W+02eckj6PN
RszASmb6KCDSrGRmmu1LXWNE5c90sVVFMJaXEQjiEA4zJKdEgIzQGrHVnA7UIquMmKDQIYAENVGp
wqW+JA1qNNuLryqUZztEQqp3NunIHdGc7ODZwaBq2RixPMS4a13rZ5qXLY5zwbdBffZdD85v6rWX
qZzH1CgMssj26YjwOtXMU5T6GRE3Ty4R57FmXSuvYZs+LgPIECZrEhjTkt2riTeoreNfWRVIJfnK
/W48k7qxHpCrMe3fjUiv25jkBB4R0XpvoOLftYZcLHxhJfLO3Pbn1EXtqZDcF/noHKcerW1bsKdv
iw3qKbFsRlYnCZvoAhH3U2OWBf4NMNNpHnMeFiBvYLdr2ncWjkgP/WDrjt1WxO3BFxzMhkZ6dD4N
F23IwB1JKrX8R/MccSwqNmaOwgxcFuhF05D8wN6XZA5WWDeEnN5bYd6aTO6qDgetQYHbyH+YNm5R
xZqVmTtBTz5anqzpiWEofeQs/QZLKJ6pzPizRgxro6t9NijiKQGd/Gl+ODz6HBQPyBYGYCJFz3BT
N5kfcEzepkISG+geEZXgP4jiSzMjxfSaDZhQZ6uvbmbHqJ2xAGiH9qAGyCEqN/bcNvQpIyJq5bBn
UEZ6BjrmApAA3T7l07dWVhej8G5VwmC+rvmdUf9dk7w6GmGxtSrCrV15texor5GlbrfpqwTJoLAS
5UStIQ3wP2ymYQ0lu1QawK+YPtmzIANnjoPVDOc92X5zVIMO881s+dyTGjrAKKrdlCFC19wSWb55
ikV+98P6y0clr1yBKcLEUweGywHgRZyWY5IdnMU0GXr2C4Z4OaX/PMlXqnl7AGW3QRVfTA+eCYLY
JhmXc5/8wEQy151rITcD7McOidE294nPoiLO7F3C5f2k/C8LSLMNqaDBpOXa1a9j6e9dOu2ZRF7t
odqEbfSovGntGwOJqhrzrrD3sKeF+zQTVEQaTnUQVYSJLIKkfdi1vJt2fqlLIJRUq6hSCC1GOZZM
RLFjChjQe/hcn6lhfSZ9uKwz+540KJ9HKoURLFSSKpR1KFMHnew8j+xDHYuoZ9QPI/ZfMgM6tVf5
D0uYL0Q8/ClGHYP0IKdCi3CjHRCPozP2cMy8bt/YYjfw8odZfgyr5sRqauUJfK6udlaBt/B03Oei
3QYx3LuE85vCGksqbbRjvWcWsJN2JByNQ74KcgbQNkZuNHe6E0PES7BNmxAQg4o8di3YpmV0MER6
GQ39LS2Ih5P6mvgDiFQzDhGMq+kyBXaQGVR9c/Y7jKrgA2M9WSr3osNDHJj/2MYcxCCaa+eXG678
dTQ4u8bcK9vWAY1k1snRIbYV0TPR0eOiJ6uqLbq1MWRkajHVRJmqj2jQbBS4amjIlBiT9WjaBNDI
1ZDVRzNl7c1fk4TW6LnLYFkGplhh/kyJ8IJxaQx0DqECoT11M7aLELScGfOkwMDUgsEn9cqI4Hws
tYeJwmfUk2MjwRYXIWILjVqwIhvZpgNcGiP0vlSb9n2j3+xk2hU6yTujjtpGpg0xmfZP33nntuke
gw6CVRbiw5Dmu5fTB9YzJFyhLHVKPF++TDlSKxTfQ1xuZTGtm5KFrRHn2wAz4ZCH1lo1zrTMo+il
9QwcbxzzBpyGYHhJxuzFlOSJsKvnEPK0mTbDKSXLbmdH5qdK6MlA/l5iqvK1rvz1xEHkaBZVAEQn
5hLlqsRf8CT19LsMnZ//p/zG9B6bZMaGk/Yv9J1HJXy5KjWspcRg7rxsOBDTd0rj6csTASKXyXvx
crzqbRPtyVfdDJBJufkwQQ1QzsrIfeu88bOawiszvk1GamStum1Er4awsrtDOgrAmAbLrigGWPQw
jwSm5dKsbpaTv2h5r6NG7D+Z5ubbOWm+b5RAdaV2YcNhqry5t06QdrQDMy3IxWxeGOXmaY5JUVRo
5mZ6XTEtKiNYtZZ6lHmCeTyBFdG37J2sAkNhlJs3auI5Z666547N3hY5kzQPsfLe+hGLY5Cmao5W
42xr9XsjW77ACJZYFRYnJ/XOVqbsBQUFUR2DYlkx4pMBrSkEG1q3p4tIZhNsbeq3yC+ao/KAjPMn
/yiT3W7tOa9Oz35SV9SvLZ3+k+aXrzkMCl9BFJADH4LQtGatk87qpxlhyKr91XLs2AoHDIAeQDZe
V3+jEnnEYrSWWj1AcTRuWq8+i6RCA6bTb1thtA1VyjCpODQRsosYlftERmF+6YL6x7IoYVID57df
qpPU7Q8e1G+qXMnipwaNxK9GS8HXOngjDgQbyGAVM/2DhPCIrc4920jh8U9lGtd/Bg7NTQJUZTFQ
JyNzITh3ohfqkusRtfsQROwOGaPHObiUotgUTHvjOP3Xg5rTyPPKu44sBnKDAGWKigWTC/HZI4v7
FJavJD+ubM/fy/67YXoRMLjFThsH1H/JJxB7tk0JS8pPEDPXkFxuv6B/nTh6Nbr3rpMscQoekzBc
FxUW5qw8iW78cklAS90KwHzHnu7i6+I8SLUWXXnREtwr6I9CvjB+zt2X7bOo7SdI+ZUcF7LXr+PY
HxxXQZn+gpy1FLN0gyX2ZLhfVpgfiQ/eVJjie7IFFMLbpU3axF5Ger6p0dKROtp+N7L+oyjG4WeS
ydLjJ1t1MaxKGcliP9QO61GATJ7f1YcBN+dzryMwsSR4MmZKCCCAizeVM+7dNktutVNXGIhLNFkZ
+aXhczqBxwXn31ZMawklcAiP7WZ4x8AB0+JacWg4I+HfRBHgAS6Nf/nEziuF7dFARgFyhedovJlI
zlBqsVrlIz0OdDPeuZol95+cPiLf5ABnmndHLbv63E5nvZ3lJzQR9jYh+DxFpbQAq9cnGzfTVpBM
F0l/B+kfsUk32KbUL5O7s+W76e3qktiFvFx5TbEMyq8yhD+qrQ0A2gNJUG64BTa51NN8FUj4AP4S
4bDCCkzCT+c+eyy5UCnIT1yZ7ErY+jxV6hVTKgPIuF3DR6u6E0grswTxvp1Yx83RGTP7n2cIwevW
wCPA6jQq7ubIAhWV6pyScM77DU07nt8UVUgRvoXQsAMHPfZtkCuvg4MGu2cCtADPp8zwzCLjjM8U
jBn9vmmfxuorxlsVBT7t5j8N+CSBAoyD/kK8RH2fLxL0dY4ZXxht8srS9XOauuz5fB5fM0wWScOa
XOOaaHl3tfacIftzcBzG/JkxNgGQKKjZGPqC3fzq2W2RTtgezQZacbmrfT4P6NOfkblvtTc29USC
acHBvGIcXbK9Zv5O9iqr+4XhbnKIp1YEFRhTYLgrQZrDwInfRsfZDg1CtCfjk69HrwlA9lYlgkta
OLTwh4HJuMUlyoqPTquML/Pyv65fK5IDIjbTbBlLIntL6kPCMgC9s2vbZcUqtlAnUa/QeONu4dLp
58HzokDlK/JXmM467wKRZV7zEUV7HuOu3TA5IfnM7vdDv0bz89SwQYueNGqlovqbP1t5qIqjrc8w
rbL6KJKd2T5LKCEd9o2YCdeiHliPVAu3OPXZc6QPCzRY+l/DQBf0gWFeCLkQ3fcwofk4S3VNzbVl
bOxQkFC2ocl40n9dmniHobDubstm3aPjSeYtDxLl9OwWN3xuPkBBWtoI7mtB4IXkR7+l6BnaeD/v
6TGvIp8t7Ne6vY31X5ViJhn+KlIPPBoLn3kP0WINX2Fa7drkTGfWYEsIfIQHoPRBXxbFk8X8hX4H
2Ul+SEZ10+EwlrG2d2gKcMhwDWJOOHj8RtO9zg6Fj5SUlgF4UM3fAz6Bi1/YecNMP1m3xoNx8Cqx
QWqryt9p3a5pf7rsMsnbZB6wfyAP5a0Iqd5uwJ6IU8iZuWn1Uh85gwPYoxPMxOxhEEAB6oMFItMj
jD8ucIsvzA0yeqUinufg01ZZqzhcDiWC7+3UboaQSqZHnf2kKvGESYUuFb37ZhZmsfXIHO4Gnr4i
Zq6MfNFYGpJZ/g0GhAm9vP8KkrvjHnLdwK9obYsZmWEVuGC6lcfmUp775EPLss00Q/n17omgDrQy
hvzf1jrH8tJ959qpggNV+6dmfvyYpzhLvfxnimtc3sTwgUcyx7GKEgEY24ZDnZCPNPpK621tvjAX
tDlIBotnCURA+sy/LR0X/0uJ0JEGDmtHehIxhNjmmAfkry8Fa6WKTtnpvbUvUaOsdBSm2pfdB/fc
2HQ2PwCL32gBuKbqwHXH4ukpHs8jSynasJWMENH14NKrO37bZS1wYFgskWKyplwyHDf28AGJZA0w
YOHhfgttChiHXvK5sa9lvAr9TQKEYTKu5rDrmXpMc1KbfAlQybZTw/25dbR56fHBxRulX5G3rgf4
gtWrtF5LBF7aI09nmgQeh0XuVU916NAGf0NDi/t1AvjTaQ8Od8xMNCNWFr2DuYXwQX6Noa0M+GAG
kAh6xzEGswKf39u25Tk23mLmCQZsmTQ7sxZDYbLXJlim4tJxIQ8dSVfWsm9/wIVa7WGITiyw0xKV
0qpTCOBjljOLlic0v0borrkeDf+3GY7R+CvNL5CpNdrckklLOhyz8qaUgbJ2m8xO2GFfj8D2ovPQ
NdewOlZqWpDotkkTYPqwGP8j7by2I0euNf0qWn090IELIGLWkS4yk8ykN8VimRssloP3Hu80TzEv
Nh9aOhIJYmVOt3TXqq7eGYEwO/b+jXfThJ/84IeC0zBEX3y2FcdWh9iEXly35h6xgS74CJ7HvovE
PS43ipEjAqTycwN+oc/8VNYny/ilk8lMO2V95glro5ptXunDHcqSYA7S4XxM4Mjc9yACe44jthjW
lmP8yfQpF+L8Nty7GTktMxJflDyrcBVJahRsPlXzhUHll9roJmZ95945Od6FwGooOBRAdMbbsv9o
UI4X3zQIWkGLb+kHFPA3VjWLFyQINhTqwa/vs/FckLF7CNehH2x9rrFvokFemSA9AZGLS1guaXVd
gQDUEABEjLRtDgnU5HRSHOuXgXHViO+V9tXVLjrsMCL87YRN5+XM+FrDjNFBN9YXRvjDQEamTR+0
+nnSLNhPCNcILg/YLvReM3aFjXFm0FzU+MNqmvoUj5htIJYZTQfXQTaaIi2pc+DvDPs5ytEhuKxk
fdZbz4lmAi67yJzPTX1f4FWif86A2Hg8zyvM18CkdVjpjLMexPUACBK2fGbi4PIownhnoW7peJca
mxetIB5qO4sLJmlvPRNMFMUujpb03FTVvs6eHKCrXfg4QytYnqZvQUw4zFpSLTqOlAGhpxc9kGa4
Dggdp5clb3Iz+IK9Wp5cughyRtFjpD4WBigu/aPZzSUrqreBwnLlQUfigTY6+gUH+kgcvF+FniCm
ZYHiv6nCpyH97KrntqItdLBoykkOMtFz7/ZfBZX0FOl9qB28dgqSyhsnKQAgtTtM4c4bWW0BI3Iy
oGo5XrdjRzem2Dcx3dBzXfkXtTWej1RueZXy1P+csw6r4YBk+36q032f3do25GHrVmbiUGuIgFuH
xga4g9h8dLDdz7PefoR6Hfixyv1sxOEZ8MVtDRoWNu6EmaLM6Vm23w15K6DAAE+n4ARqHoov9x8M
qQrRA2TQWvlB818aE8YWREwVosAxwACuECiEeT2DoZz+2UXHqQ/cg5mXj7kRfPVwzJGlyeKZiWZg
m8ARGEDGpcQEiV6wl+fw481N3aobupzYWwyXWql9aDoK5Qo2RzLzNUInvED3Yh/gPGeEIIsRSUGR
9wuIXZ5+Kfqgeoa8be4Jzm6xE/Q2dGzgA66epE/OKmcmpWF9NTh6cZNXuYk6pQeeRcVP4EMQ4kUM
KtXNbeiqQzPDi7Ig+ABmmb4pWA8rhAGr3P2ITgO88/pKF4jSDbPugUbDeFt61l547j6RHoZmXvQz
cCkA5iwg2ST+RSvKp7EE6qaoCt+3ovYuzABd4NFXGNoXQ7rTwrb4FDUlhK0RdXbArSO5lmrDb4P6
vQKC+kg5quteuReDVcz6hxMEa8EOsGx2dIF/RC2mADX4Vlz4mXbvun588NK2vGxdQGtjnQEkFfpN
XjqfpGEMSBax5Pq0oMTmOwanOPrlKA7Ut5Kfu4l75xNWyTQZ3d4+dwbhPQNzoLFgNUioDvRkUUCk
fuNeTimq/uAkyeem4VZpEHbSwnLn2bzvc7u90jW/3Lo29lNuD43eMY1biry8p6abBK6DsiqyjX68
Ckn0ktSELCPvLEUhMSC12poVfGoai4cCKnET6S+WBYuy5f4AOMALtdjqlens0pJGTU73I7XZsmbY
9hTyURdBx21wME9BZiDOx8tMItM5iu9SA6eOWCbXbANXvC6t/WAK61D51WEIZ2ui6FIIFyEiNUCt
sBlPmXa3gxV/CimewPWVFxOPnRGA/miU9PBgho2z6iFXbU2HPJcIT1bt7GUQ06QqUGnUHQcfC3wJ
IEhJSCsjovFeEP0CjYsrMC6urXg0ceLUIpSYwwYJswyXtRFAuWgpnuRfQls+dmD/AigIu7rr9k3h
/sym+Ltf0h/ht9HRGVA/qbWXIYDeZ9MkyBr9pWlmerj2w4z8n4GlfcwFciiK1N7SbhJ8v1qwArVZ
IXiX30R2eNEEfHEtvU1lgLRGgBslZ9xkXTQk9oktnwHvAH1U2Q39LZMOO4yeJr2AcXjeuTzLpX+I
kAcOI/jUOLPZTg2ps7603Hpv6fpz2oOVBP4D+CzcRRXCjg0EismBW+JktzyOUYRzooe0wsE8bp7C
mvdSrdBYQXFQq3nAmF8TT2uQRjFgozeea+EY7ERyVFhl0SmqfnktNfLHSVC7p80T+RxlfqND/UX/
0RIBMuPYz/KstxsR9twVlfwxpkY1XsRCj+3Pjui95loaoat/8IvURJpGli3iyUY0wt/PMugMDop7
PUA02ClBfp1P1uSwqAPIlbbt4KQY2ciZcBoNcN61vkV/Lc5iqDN+NKKNZmrQMmcXW9xoNFOg1EkZ
XyJS2zqZVe94o3XhWd/HkGsik/TibKybtCfJGOvvdTIDkqJaKnUIEuSAWS90jfYoeZg9qkES6xEV
JgXU98mcsQGRAwFR1KmZHpIuGtHeMj0YioaI3OmGc9tqsDLzMGLsw6EUTzmxeUmigRWRItOHn7SX
AkIdpj5D1LNfEm4yptIzB0M86qEIYIt1Ma8ZReM8v5FGZynEaPPGBCsgbYQMQQeTHbvU2QIn89ij
uoVqxT4xAtu+6SRPDLKLKaUru7WVKssfrgE2HDBxXoZXqaeC6QAWb8q+jrZp80KnbD7EDyj+4r6p
haNAsi8cnd64T6OEXh2YZ68lWQJm3oDSonvfXwWeA4yDEqAblHe89DtUVM1cH1m2sadXV9JJIgV2
vIkTCzXkKJQ6RARdE8Vt2ZJXfZYOBc+9Xzdjeo/uKu+pWiSTdZulxhSiXTcZ1MvqGuTSJ5mYUkNT
uA9j09zkHe3cqz5OuyzZ1WOTj8/ULlMspvoeBzMUl9mJobBM7TqVYGh/UprmuQMaxiq2tePj9NEH
yr7M+I+i7d1wroff63y03A7Fx9jhfeyCV0IFKEENe9paMPSDzwC22+w6aXWLqwxNXrgPqSZ5E0pF
7/wlyGiIPMAGN5qvWWeox8GD+lacOzVwOZ0VDPRN94GpFaNvmzwfA53PZus0bh+zynObH7bb5NmX
tsp9eWdo+Vif+3nf0u+1TNau6F1bgKSsCvOh0FHiRODDinq1D8umx/9aqzOkL0vaEPg9jKltwqYp
RXvZORDDeh5mJpsJLyvhuybvStQuVclcIdg+wWcWoVuEn1snn/VQrVZ54ldWG3pwl/lmq5CQ0pKo
u85DcD/Uk8sZj1y4+YCdR+kEETc43azM++bXQwO8Z+QD5o+mcDvOTuTaChpcMVgMLF17jyckuXmr
cSGbnltQEWFbWJ+qsgCrOdS+/bEWadZyT6QJ9ULeB60XR2NxPvTe2LoAJGXHM3r321/+6+///X34
3/7P/D5PRj/P/pK16T2wt6b+22/Ob38p/vH/XvzgnyRMa91wHKkAdgtpuhZ//v3lMcx8/mXjf7Ve
aJltC/7cS/cGSmVl/rFG0y1MtOvjgcRKIMsypGk6QilluW8DJX04JX6AjGjeF/KcDLnfjkWLAlHt
XP1nkeTbSIGAPG0N3Cte8/uzKZcAIpC2M2Pd2x4PZayPSjpkW7rrOMvpk6EIR4C52LeqTXWd38It
2YU//T32kHu8qw/dg36QZ8eDrn0yy1GOIS3XNJScf9OrT+aHoRysClBQ3Wq3YSP3aUe7dox+kKLd
Hw81T9VyddiGbdJXt0wGqN6GIsvNY8r71DdGcSsdKnmU/0D3eHAa4ja6LKucl09/OB51ZYCGDQHH
0IVpmdZygDFAGRBFtM/H0N529jVUNEq99pZ7bXM8kv1+fIZtuELpljJt01xOpZZWmaFT1tbLH3Qj
IY2HJyIYxloI04DlazmOKdRig40iNVzDJwQkuXNXbsD6X4/npArmVttFJ9bjynI0hG2YUthCF/Zy
OVrhmOmDSVvUC5EfsixBSSVEH19P4uLEKpw//WJpEMpmBXJTWtKex/1qFdZN5pphALAQTeKDmPTv
ujnX2ayD0lKU9Em5Tch+tW6fOEfWFoegre7QVFGuZSzmU1nCy3If/ZXBtJ9Fk9ONGc9Gs3vEp/X2
+OpYWf3G61Dz6nk1xLIjCZkaQnXmvYlbZGEq7Cg/TG1yY8eYQ8mH4/HWhuZYti4c12bX6Yvdpld2
4HpwWrHqAnsbtHb/YYoshzS4pUgAgun8T8QTtuOaQtLPMxZHsgwLBYQVM1JaNxsNdKxG3lsO5YVL
w+t4qLWF6erKsaXhSMHafDuVg5UwiBmGmvY4btVYHXm4i01d++t4nPknL1Yl0FhHd4QjLbKLRRyr
6V1E4RlSofFSVbNWrR7R3YnS5qMq6C4rYQ8npnHlEDEJZbnEtQWaFG/HJkOvHia0fDc0Yquco3JQ
1yAZlHNiDleWB3GofAGBkda7G1ST3N+hVbHjxqY5T51s3OuIPUczSy630ak7PpUrn8zkHamkYpcL
112sDpM9XHVWi4oGKkBn2A9FD4YnI+ozXnRiBldHBmzIFDbHiWEvvppqYlVKBQdkLsWL2eO02SbT
UwoG9/iYVj+V65ocHFTZKQu9/VQg8cDR2Xyqkm5a5SCIad8dj7C2AKGsmKZhWJZjLI97yzFtgaAk
8NvUuJ6CBFRH4BcTutPUD6G6Zdc5HiMnhrU2fwYMbh1Cnc2RuPhUaQr1uo5okdooY+p0tTRqAE1I
AoJw2PHxrYaSlqTyJaRuysViF4ZSg/LBR8nstkNUv4zlRdDd2fhLHA+09qkMxV2m264SLPe3n8rM
DDeGLw05vfM/tiBNSNsvj4cwzJXT4nWM+Te8OuCt3DEpWumk1sg/KWk+BH3nIKnrXLmzSAkWxiqe
vk1l6Z2JnOY+4swlJbLjv2J1Rl8NdLH4HUmFKw3mHxFjXOqJfRh/GyqPslh8djzS2o5+Pdz5l7wa
bhyMbVChLrjhBc9rAmmS6ZOJdNXxKOvjcTkIbWGBplzssY48MvJ0MJ0R6nARYB1eqDuJKnN66rD/
/YJanvYkAf8KNX/fVwOaRJX2mc8ayavRv0RFa7oY3Azm8oAJM6gWdSaSut7jRFJBQLbhyete/GgI
HSnqSfmoJzs2uZLgqpi6At7LCBbdgfF6fnxK1if+379zsZatiWwdYOqcs1zHptyVWnKeDr+OB1nf
MP8OsljMwxQFFvgwDgH/xgSZEVHlPx5h5WxzpGsprnBbmM4yP4H6jaSGwzGTWTnYomkY9C+9Ie2P
uhzAzA1+DtU8rYJAP7GkVubPkVJ3pXSVqazl/eBNjVeR3pGktOGnsC/jXSezQ1CD5j8+wlOBFjuk
pU0BnZJA3egALKqhrkFApl36n4VZnNde3cW1ExKGSQYH8DLSlQLg/ieCKPagydyZcpndkfVNepvx
tXqzeAql9cPXgRG6cHX+sziL57ahaYU9BBZuXzQwE/cpz6HeqRNZ/+qHeTWYxbVD6ahsgnnpwZWp
neCQlcVOdaeeT2sLHAaEBLesK5ba4ugKRFhUfHGeg/pNMvNvg1+T8wQLdl/1T8dnbWW3koH8O5T5
9ugi1Y/DGBQsfebqLKrvoyg8sVtXIxjCsGHhGJa+fNtm1aRQo2DKhKLgzJyJ1nr+E4N4FWKxXXJa
WJky5k/fuT+mOjjIFpH24zHWvrzi1OGFLg3pisXZCXvIK0qgfDCm889amH0t6VcalX2iaLQyW66O
+gnydOSH7yoBQsRQo2K+xyCD7GCgKQzrFcHs44OZJ2RxYRHFVVRtTEwDlndjqpw4C2yi0MbFczLc
IprcbLjHcOQDPns82MrzFZsakH680C0yqMXXgZ5gRY4PAdoC9L6v0iG4LT0Y6V6hLAzH0X9BuMM9
ePXJFOBU5MX51uWhahE/LLlkk+ZjkATmTSeoULsesAkE5/pzv4W6VyP2cGLMK59RQhlQQgpHhy6w
iJyi2NBkv0uv981zFE3nTV2c+IYrC3JehtZ8GllKLZ+ylHXrQBp0460aBnAUI1M2dvVLhpbR7vgH
XDmOlGHoriUkG9hYvsA0qOiwBrBe6GoDlfdisu/TATllhNyHq9KtDXpoAV3q41FXxkdUqmIGbZS5
kPT2ZMpSwOJ5oiMTPOQINHxUEpN59CuOR1n5UMoweVkqXi0s0sVRWwuSBz0mioPSpQRV5KEodTzE
ymZTJgpIVLfRG4T6/XYgA+JotTBJRLtZH0QTuQ4+HZVjhKeovWnmH18Xb8LNI36VjIaRIWUXkuR1
WN2jOw3nNIQWcvgTg2LarDkVcoS5uAgniqYgGojCK7CBZIa1Z+Z8IoM9i3v5fDyWsTaD7BjOXQ4t
911lA9ZOp/ycFLk+M5ABAX60dV6Sc2cHVWc7PcNHwXBP1lt/d+oRsbY8XkV29beTaTdOrQEI4ziG
xd3rcmP0xv746NbW+esQixXYOabqjGwOUQLHqRGm9Cpwyv6JD3ZqJIuL3qKYjRwGd6SZTj9ij3jR
2P3xO5K6p00XRwlhW8sjqROt1ms+10oRZ7eacV+p6RpS3omzdXXCXkWZV8urBd72WVONBVH8wQVO
/VyP2Vni/zr+VVan61WQxQGe1R6PuoQgBjpWCPNE12bc/vG7/s10zdfXq4HERlvnwfwl0JidJSeq
67AZP/yJcXBN6MJVvJaMxeHj9hap5NzjD6tf0nvp8sf/7L+/OG1QLglToFb4F1vtR9XgWzejXY/H
WLnGqTL+ewyLmyAeS04GjzGgnoyzSGPc6ShAjgaidxaGeNx9iGeDpD4edW2ZOYoLiJTFsKnTvf06
RuMotP6J6kEuMWKMNXToF82pMGsL7VWY5QkjvaZK7YIJzMcXAycm3Tuxyk6Mw12cL1rQp5pD1x8m
J1JR9pVAnKorX45P1qlRLE6XPIR1os8v40q+lG6wIyE/sQhWLwH6m5I1zH3jLlMqXg+ZU8yHC9Vz
70E/03/CVqK7pG2B7s7SBpvxGm3sLeIsutodH95aBkR/2jXpHJvqXT/L7CDRJeHcnZhdJEMUm6tv
ErPwyX8KoxOV27WpdCk3EsmybQreb9dd0NZDGw8+7EYycdqC8MLTE8NZWxI0W7hKGY2klv82RFuO
RaQFirugKq7qST/3RmT3u/ZEJrJ2bb8KI5aXpzEBGk0J4wfeBeROpgvPhnS80OLwTyxyNEIM/OMc
SgzLdMSdlGfbJR9IVu5TbWW4siLo2/2J9pF6FcZajKhtHKsZI8KETXgGyuTc8NTZ0OonUoLfT+XF
++xNnMWebbR2NPN5vQX1Wfmruga8tMU+ZduJK7XPdzDbT0RcXXSwzwQvNZMOyCKgn8HdgMIIfFl7
qvqZhpieHd9C85p6N6RXERYnRDQVjipaIrgi/Ti06Q3SR5/aEquUCqKx0NwvZZ+7sz7yif20tgqp
O/GCYDvRbFksdt+PZZRnAcpuE36flR5fmq1xAPKFFAEWJ8dH+T6Y5O0OAoHWokN3Z7FACnOKHSdE
6Y1DTP/aWOi7VeEscMheiDLwrjNX73jI95uZkIIWGbLPOk25xXnRg1oT5BFIobr+g3QxS3CmaZcB
KT0R6P0akRRx6ES7bAG6wotAtvLHxoMouAGYejcE6hciU+JEDONUkEVOlCfRqPKoK0n17UsnOYSQ
Us6Q7/rQ4pOBXAm+ijsofCcS1xV0xDw2Hux0T8ERLPu1Tq/letBCEOImdnlVQHSwNlrq6fc2pliP
ojKab3lhRBEyYOjkQMPLYtSsUN7YhEJFp+q/a8uIFhbVEoANzrtGJGAuP/Yzpjq31AW2ZxsDflcf
6EjMnAJerU3461DzT3mVhAZTkdhdQqgeu0DAEtYn1OZOnC7G+83PujEdylm2SbNu2e8UFbRS5DQQ
QNxH9/awsZHTQmvVxzk1Vtfp3t4NW2OLHXN310/XtWg2PVbz6DSe+M5re2VGNVCL0jnolksYOJtb
uyi4QvOWJkDist0OhX+tnUyLVwPNfdB5S4Jrm//81azifzHVwPPITjwPMTPQ+ZsY6/MN3drsxJjm
bff2YGVu6YNSNCTSO2wU+E1hp71gW/bikpzY2TRBch/V/iOwGCzGkxN58ftsfI4HzoDzDTEFa7FD
JXBELSzRVmomT7+SM5PCq26lBrGJI6q9G2ocF1PLTc6On3Pr4/x33MU53sI5DPlqnAxhA92rHHQa
amArRr/Z61C+6100NIjo/omoygZ7IKkQmcuLcRoNDX9a4PCar752sXtX4QE4koHs2jy8BURzOB5v
pRcMNIVDFhzfjD1b5mbwPrQodxvUNGLXvAVJ5UMSK4NLpCOQXiyC/KwXSfjVSrtxO7dctoDByUcH
t8byq8lOTPraOn71a5YpXDpZMSKk/Bo9PkTqC5oOaGufmOKVbOfNkJc1OKOpUXc0alYUlM1Ni5z0
VugbkKmmsQsQEtzGcOjOyCNPTPWc1Cx3zuvBmW83KQZ8Igpc4iLh990+Q0D8c/XcbONzhBlPfNa1
U/Z1qMUzHEyaHxgOoYwC2eUaX5SMttiJAa3dGlSLZrzRXGc3F+MRWk2xCjQ+ArBOCMV16rZRi/tY
Uj/6VXyqC7u6NICWuCjFWACdFudAOnVp4c9nqVNJbAi18qoPUJMHsG78iROO4+ZfkRY7v4IWX4Ul
NdpExf1O98rkrCn1Yaeh+RQN5pPfOuXu+NpY/V60KmZ4Cf2xZdOKRtbkI8VDcT1nPvtR3pTT9OV4
jNUJJOWYkSXgFpdvlkpPsqCtZlJyOwPXkxcdMbAsb07kv++GwqVL42U+sW2guss6htv6LcV6iliV
Z2v+WZs40WObZF1y4pJfjWPp6H6AxhHcr293ExmSC8IcWVvQZx7aFRaWjbDWi7a8OT5vxpxEv9m3
jMglO+J8VJSElx1l388N6fSUASLdq8/rMa/Qqu3i77ljRVexAx20FSGk4XFEStmBHd9nUCBP/Ih3
h8f8I0xzzoUB+b0DB2ODFQELZlpLA3viNsOmMKwySPfTYB/o/MxU6c7eerWBPtQ0C+85nUBvSzNP
bY/1+Zh7F7hd6+CwFzvR0A2zllmKO1bjWIjFTxquJQEmtE1gneUdHixotKAGibXOQZD/PqdoIZ/4
+u8WsynIciy6GzPajGTk7ddPOisEVEYWUnewxA3ZX9Yiu7CFPIUxmwez+PhvAi0OuT5WdWIqAoEg
8Ld2Zt2WSGU5Tg9HKsTCJpRPwkVW5vjnXh8e35vxifcdCK+woYU6VrkxuxhbhIjHlZP4s1qNG579
R6GWBcEs0PwosQlVIQxTpO0e/vUlRj4nTrj3t+7vX+xfQ1rWBcuibeFXkU95GACKcoiuaxTtHqur
thh7nLl3XP3m1o3N6qxg0QJi1XFRDMYUXeHSf/oTg0YyjaUqrfedg6lBAMh3SSq1Tv/Yi2Er+vhs
bK2H42FWzijIETxdgfPT0Vxmc549uIOVSlRWDBwg+5cpPAWpWY9g8zyeMbLvsNNYv1pF3DlolmDW
lhgkLVPU/Dw+irUNPzcT6YwauGoArXi72ThYtNot5iBoYmAybPWPcdZ9tKMpeAQ5KO99SE7Yr+LT
90C9DBkGY2i64kRO8+5RNy8gmgpk9bB3lFwc+ONQd8hAci1XlePvS2Ofas/xVcaKqlpV3PqNGjfI
Y2pfj49+dSu+Cju/E149rQorh8umEzYHPVjMpH80F2fFyuNhjPkgeXfQvIqzOFXtxoONOxNhpV6Q
hmboUkw3Ile3iRefoZyHLkuCZfBgnvee2BmtfpEU1Ymy5toUU3cGoUFHbU7q3o7VzuIsagQZSG08
oZhVXpEHIbPJ/9DpyhBZkoh3mAG6IyDoTzEr3qWTfF9XB1xgEn6+694GN1M/6eqGzzmlxqfGMmz8
crLHFtfJrRqyU/DTtY1DsZgCP29ZG3jd22ip6Y11Op+wZZVeK9l8mIr0VOfwPU1qHpKF+ygcopVn
uZfKaQzh5SF7WUUwwh1R3IyGjkyFHefXPWiYFwfu8mctyIcbhLn0R3usi7vWQZ4ljuCVux63u9mm
6qZMVPZ4fMmtrezXv26xodLezoMm5NeNPfIxQwOCsvoY+OpE/rT6XV9NwmIDCV9Ak5Gctf2sBkQZ
lrq82AFpBKI3DLs/MSaHpJDTEADYEsUR4CwQtiMnbqu7SPpVZyFSBuCo/kwYlxqow0K1QBotVk+u
9BKkNgc74kPZOJxn6I5G7h/GTc3r51WY+Qu+Pnv6MJswBAIJE8+V7B6PqBHkGbiz/OegWafKVat7
gjKAAKDimPqybOYahmM2oyo3YRzc6t14lkRhcOKcW10NQGDmG3F+NC4StzLCl6bUggowdmTsRRF8
gN17HSfkUm2YmSe+03o0JCHmR4L5DrYfRpFZarbGiLAB2gRG8Enr4ufIEl+bP/6Go8MFpsdU8zOB
AvliZEE5lamaInw2OgSeXJwsGqMtz46v75VPRD7BWULDDjjdsitpIP4Jto1Xjxym9jJukNlCUqU4
ATs9FWVxF0VQX7w0S/hIQ30/5QOHUfTHBwJsg4SCpqDkrb04FaI2xZo9kNVmRNfE8Xxaj+6Jd/zK
KPgWNEYsznf7HaLLKzJt6ntvFkf+brlPnnmqQ7FygBIAMNwsOmKC+Hy7PTW9b/WgYgxZ9JjECLt5
aKZpwYk1/H4YDn1GiixUW4G0Li9lkuGSGzHGTSt8LKPvtkhObMn3w+AtpzvsDmaLwuPi4h1B0CO3
OuIcGbrWbatp9s4edfss8ofm/PjyXQnF25Xau0tpU1AYfztjOE/RVLJoaOA8o8SdQKrXRH78eJD3
mx4V5/lwEbB3Tcopb4O0eljrjatYvZU1oQlE1pyDPqowiIhEBpllmILgj1apTWLOBwBvQegGav6I
r05qLY2mvJAshQDtmo2qLKwgDBlvIA3tDaOO50vicTqJqF9ZG47gEaOQTwGUshwqhtNG4dss8bZL
os9JQG89awN14qutRXHoZVI0YgG+u+0G6GmO9IkyDsW9F8ZPCJeeesjM+/1t+jsn9wIyOXAujoPF
eRBHPpLGToT9F9ZWQYLzlvqssvR6Gr9M2o/jC2QlFie1BJ/EmN5TBAozwvnUSGe90LS9Flito4eS
Y79E9QQ7MtqncRg1u+NBVyaRk5ubwZKsEw6ktyvEzNpaqypUxbSkRxTKmgxQkiK9OB5l8YyQFiID
HHnsY561UKKX84jHU8n9wDszd9uLxkV7JqA6gbfAA2D1TYTK74CoYThOF5Wmn0vse/6J/PuvN9oK
9e9aC9/zYqxCLG8W//j3m/B7ldf5r+a/57/2r3/t7V/6+13xM/vQVD9/NjcvxfLffPMX+e//M/7u
pXl58w9nGYr840P7sxoff9Zt0vyPCsT8b/7//uFffv7+X3kai59/++0Fr/RsF9ZNFX5vfvvnH82y
ESa3Olfhv3Qm5gj//OPbl5S/ef9Svfzf//PtZeUv/Xypm7/9pln2X/n20Fj5Riavjrk82v/8xx/J
v1LbFkDkuRaNGQn221+yvGoC/przV2rCiuWjQ00V/H3OaGSwf/8z+VdYDuhYUHWlO0buq377nym4
/8cO+8fXWRfGWOKe5quS2M58egLBBkX8dp1STU1oqY74XZ8VF9EP/4qzcvyKTMwWgbBzZHiotynj
oB9O5dTLpjgpjXIkwMFZLgA40hLOmQzjyIwRWdxVF8YmvuwO9mba5vcIGu5ffZZ/jvq1/MeypDHH
cmm72w7vXBqLS0bCFBVRXEwoN42X/iE77w7GXttjvnh2KtLiSY0UFzmhxZkGjctx6Le+nU4zxnxh
zMQve99cpJfNoT9Hl/fgntj29Ojfnp/EUVCWWRqCvg/yJotLL/YmN8wSTDz9qnN/mk1jPOOUVdzZ
be+5OG2js3sB5t57zjEL/mrk0N6DXtP2qRmB17YKr7nyiyH/5RaZfzkVkMDOB3yAb1sb6R5Nw+YH
FlpT2TRApTz3PG+yN44fcpVnpYkZfdAbhz5BSK81xuYR5M3wmCaq0Dct2GL0+ZL0ULWNuq1kS/FG
uN3PdsL0Leg841IMQSM3Tm2F37QChkhQF9VBJJqhM5o2QYdu9MovcWW03Dx9cWVwUA/4vQX2hQ8d
4CBY0SliMljRi2AsP1QGzuwGUrpnTWeidFko7bZLBnmjJ53ck0IXeEPOho14d6HaFs2OWWGJy0wV
t/MMWi2uCXHVBQ+6U8u9nurqWneht+sW/5/Uc/ujYSV4pnVphbBpTm3uIUbuiY5iWI/XqkaCzGki
Z1/2ev1i1YF+MCurw1aCEQ2GhwlQIzGvm/VALRulyb2MvOablulYI2mwVXew+c2vyqu6fWw0E5qw
joi2Ku3avbQSbV/lVXgIh9o9d+O82Bcidz+lI7INO9VLDUziYFQH6Y7WvTkptbepED73euN9ccVY
nKVV+9EqaWXQpWmzW9k35YdaZT2e0mnlfFcyVZ8aZYwXZpZgz9yN7MJJWrspHcan1rfCyxo1lB9U
Copgm1s4upC/e3fmhPKn0Y148PiIfVm7vEzlper93kfCBNosyucRcpFpUUZYbda+edFPcfsAite8
crNh/JBPif6ClwLS8WOMEpLVW+NDneTlne3WEdbWIrUGlKn1yeKnyr7bxk47nOHGWl5hedldJg0M
01jLQqTBRImSuWpSMFdTNPjYi0xl96XC/+WutAK33fpWltpbfPTSWyw/8ZKojHzYebXEwdelMqPH
Ya+hCNTW1/WIDN8Gza4UM8gYJ6Wtrtm52ujtRKZSa7m/jdws27lBpl9RMOjuUrvuwm09uIgKVZ2G
GYsZIdXbiyrbI8qVUUJ0/O6uDOwWN408VSZNE7+VzxhNOA+tarpzHwjXFzuPtee2cItPeuPTm2+y
DHOxskC+Wuvt2Vipb76SDDfthYnd9hd8soprN9WNhz6aUiQvnabdulo0fPQR3EPO1DRaAwPvBpFj
YXSZOrccG1FHv1be16mLYv3My0Rg40TkVfk2Gdr6U2HF0Q8D/UKcYDzlfStGFFVbF2+k1MvNj2KY
EMfEg7Y8x4kq3ydRjqNlkIT+oU18cVU02fStZtMcjMGYuTthjNzB6JrygxzRO0zIbJ/6ZuRGMeMJ
bK1XIO4fuM2enBAPjBgNff1MWmH5y8h1hBsNf3S0qzGXmr8pjJCTCSvKsLoIrK4Ue1HJodwlWdod
SmQZbwq7z/QNusTpV5TWlLU3W4kcaY3fd7C1/QTxVz3RUY4DuQe4u6AIe23UdvOoQeBKN04jUKbu
0Hm9iUTofXZlNv4q6DUKZMzT1D1TnmchipIm8YNbVsVPw8SBc4NWG4pt5GCXg5lowbbCYS/GLXJA
VRHLh+pmwsrocy1ls0dXAo3itI/9qwg5iB9agvniBgw9sxT3tZ5uvMlUz1bW1XgBh1gw9LzhqHpL
lWC+1SFK25fwkGVIOxyVV+1Q2qLGosdBmW5rQEo7VIacDlMWdpf0J62rrDaxRXFGic1xapbo6nZI
E1LO0jemKMNvBeTz+yivYyzJhVnxugBMhQp2YWuPQeBNd3ow4hSTKzxjQOach9LLL/U6zPZ5bvdY
peXuiH4jNnX7GAU+G6HCzju0WopXQx808f9j7zySK0eWLr2XnuM3aDEFcBV1kkw5gaWE1hq76bX0
xvoDq17VJYi+sMw3bbMalBmN6XSER4SH+/Fz9lYuSj8qMmXOQN+8ahWJaqii+o9DGJlPiVyAllIz
ybpXIhpS4eSrP+CkF1Er5PDJrLpxOn0qH0Otrr+3gRx98pVmh7QKUopWiDxkGLTCQRymnjn/8j7J
pfzY5+NMqqpDFF+WxRM5gWBXOQT6Prnwu7LS8xugRrLbd1F1fKFsg7Gt2cshPGduFEz9ITJG/bkb
QwR/g3j4ASdveYqnrnlSlEo4lKPSg9f2ZOsusISaxzSRcxUWvXry+AuR1gxN4RcCHMG1TzOcIQxN
FN6Xg+Q/q3FV7NAxHH9kUPAdkbYpbkS9A07RGb5/BbsrC5NzRCGW5WcPcWNMtuFpzU+rDlCFzkSE
MSd48JuikN7Vo+4/mKQ3dl9VAkdm2R/LSAmOaggDgpV5zMeElGREJ7OsCNiGkSiHUDYCtEMjfdih
a5Q9Zq2fgTZX4ZUX2zp8l+bQbadGMjjGxBanFTIlPxK5R8NlMqwCzZ1M2ilWIV+V4azZbhpokUJW
JCFP6guyrfkVMhJi3OyjKkKaRWwYyfY91f+um3VyUnzdeFeoERpk8DmCsUq9bq+VEaNxwOdQ2+oM
VnGypLtg7EU+ZYFUotMyDngrBmjZyIhl7Se03p5jLvAW2v3UO1CQkY45Df2vgM8pPANjSkhqdc0/
JfJk7tteqJ5rzSx+pWXZPYfeJDa7ROr0O6MVS1erkZgWdV9+31dUQtW2nDkShYn0tIBbEZEztDxm
NclWvWurNj+qTRoeOF+0B13shGtZHeMfvtVnPywVNZq86K3rsGDl4kEy7KKgK3DVSGZ9nXRa7si0
BvZDVPm3gU7jDHGQ7r0ZVNp+Ho+kOJ+OpjtaHYKQXQhE0xgLnSPCioWPNAwsBPAs9W4sPOEOWUhz
RxBKj3THA9i5x+bg6Wr7yYP4FXHILn4XyUq1T+QOgUymy31H12MNemCj9K6DQZ1ussTUPo4p09Mm
x8g7tREUpx6T5iSanv4th7yTKy1vAE0qUqAfTRhgPwm50Or7wm88O4zydN/7qoDmipXeq6nfvyet
gNw+KwLJtPty0m/4bX/vm7k6OkjIGm4N1+JXQfTGZz9Tu3cGzdmvWtll7/oQ7WUVlntkryu5Qrxs
LL4noSG/D1U0kfVURSkxzOv2cQhS3UTno0xQ4crbH3UipRAmKEbpBGKJlKJlhJ/kBl5F25OzEQ3e
WoYto27QSfeMWr6OO1juM7PKnrtEk+I9l3f73RDj9EpNEElKpFrKnFZAg4bRuUG7RuObTpnJp9n3
Qzo8RUWWHDPZQ1Ggb1oE7YpZV6wvzc/MLMbv/VhUXMNrPO++EoyuOpkerJ62NMTSXpMHKzt0hRgh
7BtlExdOochO2iTmTp0q5LqkHIWBNL7qmX+6TtkVv8ywzm8B9Qj7aJp17nJ4XPqpKR4ZMYUOOfdU
5pVkiDJ3U8gpolihxK1cWp+DSGo+yz7qkoOcq3yNUk1hxw1Fw2059E9pLnnXtK3prU6K/0QFt9mX
VgUTc1zJ5Td0dr0Pkj6oH2qxDb9WWq4c9DooH4Smtj5UgqrcjJOoPJrsPXLWKFCfxjAW0K9E+zHS
avW2zOLgJ1O4LYJCRo8Gz8vb7v/XH/7XDEGixHj21F2tQGT/53+fFyD++a2/SxCqSTHBnPuecF8a
PLkpafxdgtDU/wFNQxUOyhHRhLSPH/2nBCHL/6PxGxZlM5EeLQ/0f0sQsv4/BqWRef5cokohmb9T
gVjUiGGUnOsA1DjANIAgMxYvZim2FKGQ5MBlaug0Zs2+JsMrhOPZZ1mpALy1YgHNmHnZ6HYBEV8W
vYVYUdpUD1y6+5lr6RM67fDXHtJR23ibr1miLgxMkp411Z1FQWXUoTAO5BTafYQNElQkG+9jWG0V
NN5YkSh0U7gRwZmAsVgiZ4fJVOOSO9BFKW2vw90aHwK3f2h2ooscshkcoJuPXc9BPfc3PySGKYxR
tJ3r+lSOXhc4/CaCc7eyAleN0wNqNgxOTFuloUVxY259EFowf9IIkWDWWSwWELNehf4kdKWUgoL8
U9a3Pt/8L5yVn/+yMPP0MV1Oy0Al8M/r95AXZ7ohYAFhVl1+VvbZPj0k10L+o3dzN9hteTR/lUv2
5rLRWb+gKtG9G+blqrvJ9juFFhK6WzrvHHnaiPS3pigrAKugPIhjlrFwDTbdIfZVUr0kuvFRCwGr
55T5u0De4khblNX5hhiCQ4FWBDNxMH++9slXxNJQyP/cmpxsalKa8MhMzHAd0Z70dHRR3Pzd2KNS
OhdTOcjgBNAXcWEloRZXRha6Xi/KWNNukCw65VNtbRh6UxWdfQNN8NLr0yhQLj4ibP+N2lO5ceV3
4OCJDu9z+L64Hhz/4XNyjN2j95h8+n3n5vqrIs3/0ft7/Tl7SSCZRuYBfTDvepTlx7bMrincPV02
s7Zq52YWq1YXYtbGI5Hfe90VEm4OG/G+tsIHaiQnFaTGZXNr0cgbk6/JSQjh0MJcqiIFG7YEyYAc
uKH/1MnvKyZP42ALMP720IDcU51nYjg8qCgvlmyAcnFQivkeQaJF+iFIW/G+YeClnn22hy0VfRig
aKE7db4DtNodyg3s2ZLp7WVLAWPhIqQW/xYTVapQDaG0Erj6F+FpcMvH8l14Zd1NKPY44TP8bYin
XQkuahqPl5dp0UfSXyxTImd30acFvbS4hSGu63IqUtxadnhdTE8exSsapzZSpOUJsJI7bZESv73B
yCGgIKKFwT1maPPnPvucmqV3SmFyT9IEeG58022qnmoQANDLrq3aUWboF+gDkp3F0RsVUk21ETvo
fBzRPXNjHRldb4tFYCXQSZL+MaMvCvJh2mYBwrps3zS/0fT6XSb/LMU7f9jAaqzbYYFEhC8g4FyE
eZYXBgoObKhSFk+IyJ48KfjeWqgsdgpE8Je/3bLNMIcFYLZ5784cQLKx+Hjcv2UcjnjlfemV3nZE
m1EZ5L8OlB9+Rgf1kN7Xx8s2F9vMYIUAWMx3s6YBhl5iBvqEqnAVyqHblt8zhPY2J3YXAfHGwOJI
QnFeyrLZwFR8hoDeSTMwx/3Py15sGZmP4bPoTqYSbZfRRCHNejCKU6x818PPv2mCzJnsBcwDizRz
B7w2Efl1Moq+FLpVUMU2MiT3qqVcW5X/cNnOmwV5sQP6aGYpZWhlGQNCa3QtWDTXilF4z5o7BVne
yybkeXec5Uf0yvDFUoDtgHGS32B3KG1rfpIhEyM96Yxu77s9ksz0zu3Mjb8wW+CMzZUZ2DCKI5fu
RlfZQfoTL8/+gkVUqFaTt3XKX6BIA8Nxt6W4cfFK83q89RG8A83eOXFaWFC0BomgAQuV2/5CfP7L
dB242XFwlMQWEYD8XZr0l4+qwELNi3BOK4xFusSAkQQkHQEwkUr8Pk3Ed7U0mjshNDe+3eJM+svQ
fIrPrWrpzZbNdXXq9KBny4Y6sL4rj+TPQKQ6GjbiZJG8vBiakwj6AHOvejls35SJ1yNvjGqVghrm
oBtHER1nKFQg9O70e1OKtu7FVYuQDs/9e4jgl5NaPmJVeYaqg6vZnRvTLPygX6W7FJH21JYe6ZSN
tr5P9xmKybdbPI3LS/kvd8+MLyJGN4PWCjOM947yfdxlrn+FQFFjGwfZZWhyq3f95sxiEzJADZkt
m5zXw+JGhltsEMyIeGmTp1gwrtrBOwyasb+815co6b+8OjMz/xnnR2MVEa8V55bxZL5T9umuBfB6
7JzeRVn1UD4Du3e2XFs7w85dW3xJAidQx4IvGUjZx5B+TMpEysZlubYLmC1hcmLu/sNa9tqvtBHj
uNQ7ZAiD7p0yXXve96SAQ19UNzKaVWfABmpMD0LhuZzhLY0y6Ive4AJDXSQOPijmxlNk9aiaveAW
5kTWlqjdyajNDiFp1KZu8q/IS8F9tjNd6Z13X59MsCDe7nJMrHp0Zm9xUhlWo480jUJXb8yrPGrd
EiTBZRNrq8PXkg1Owpnjh3LWedQhvTdEZR1Gbtl4eyWbPqhptJMLz23k32RxfQnwc1MLb8omji0D
nTK3q2ibBZVj5COQrN+kVvjbDOAhkkCmx5cjDXlYCGkxsV0bzr+d52vCSS/6dmu7rq0Nd8h/zCw5
R+g1awx1YkYeHUkFJJTuYCZ91JgR+Z7otnhTOZzH3y6v1hIc9JdzEhU0Uk/5Le2ImDGaNNZclt2+
/9Ae0kNjNzvjSraj3W8nnBx7RMQ/phYZdZR0CX3v2ZRwJQGgG1DCvOzN2sF6bmGRQcVxpQ5RPc0r
hbaUZxFzEFL4xoaZ1ZX6xxH4Gl6HuCqgm1ZWOFIAm6jK781WYM9/5zKD+dcPpuleG5jaaNTHAAPi
lXdIwWsxu3e3jdZ6OV4u2VlsoNoYEnEqsRN/KE7l3ehU+3Y3IFbb2d0J6bpTtYsfmrucx5bpgGmC
smWrbrH5Nyyy67bz0J/U/cgVqihpHXqGGp3UXEezWDfaGjiFWSDyLlg/ZNlPb9Sgbu+mTun2VaKH
B643lNmzSPraTyYqsaFaP+hZZjotcmoHJNkobGaql7goxpcSM5LSVolzKxjmn5/dsqqeS2URc8sm
KpQ99IZ6YWN6bDU9ASIJuwD4MxXY22sTXii2TZnBBYBo7U53EjftT/Lndj/tSNGL/bg1r7J8jf51
KJwZXPgUh9ngCXkZcS01N+mRTp/b2P7JtNW9D4uDQPHi8sb9f7hIJZBitEoXZBHxjZiXRurjYuNW
Nyi1Xg/XjY2+2q/+nvzFvWxtLddECuofY4uw94EMeEHWchBZ44MXTPZYKju1aR6ypvvUT9VG1r4s
cv79OcmiyWzpDi0fdl1cRH0jcixV7rTXP0Dn+hDuUgcH7z0b6YRDeO/fbzm5eoZAHPK30eX8MV1e
GCMr1lA9+EdUd4/aQd2Lm4jP1fA/M7NYOD1MwEQ2fEu5VmzZvO2LDd6D1TP9zMBiscqxbqyiJAlT
mym2q7E/jk2wa1pvY5xuy5HFJpP0qu7FCUdyAwyHRwd6iyd0WXVcxoGx2FZC6FmdMJF9dXvr++QG
n4bncCc4xS707Cyx02fUdl3pR3C1JfG25dsiY87CUCjACvC+sZ6qgpn3rQHX9TTibJUWeX/Smy06
wVgwE+V2GP3HVImulMlyizE5gkMpwWfK78QJvdagDgOHsYiPlzf1lo/zpj87hwWROJSZfnRlL3KK
/GS0+cZzYDWzPfNxkb/kQwzwbPaxD4PDlPQIED/B/ohA6NYLZ/3EmNVOZtE6OraLBRP9ntJNX/Mu
OJWBYzwnpwmhclf7yP0Cx6x2mHb9U5O56X7rAbd+Ep+ZXqwkOrih1wwvpr2rHF40HiS127v006rD
bzMz/7UnKEUxIkXP/I3ioaIgzsfIJ9dnUX8dk+g5tLbStfXr7MzGYt8BxMyRIeUoFBRFuBE85DaT
rI/fx34kHhUh1QbkylTtp4jwyBOcZpKdVdp4PcK47e9KvQ8PtL4QYYTc5nA5aOeQeZOAnf1li3UO
U61KkMGdpePlr2opO4MV7sOoAPBn2jmc4lWfPV02ubZPaN9QYp4ZUI2XqsHZPrHkRpn6SeUyMiVX
TNAV14KN6tHakX1uYhFCAFTEoMzxamQUBtVMtFeL8VHWm42Lde0eP7ez2PItGLhainEFPJ9tKI9l
3dqGD4lReZPKW7t/zSm+lmlAjUNPfjkIYPaVKPeyxncbn8zM5yiNQQBMf/DpZjoalbm3mS1/4VJt
lUSikEeul1ZfTDX7lnjWYOei8Xg5ClaLQ+eGFoeZ0YIt6kue6fVucPtHY9/vJrc/lE71rXZHt8rc
/Cl4v2F0vquX4X5udPE+S9UM6oEUo4i1OrITONM17SiqzcquOGzhQ9aO6zNjS+RGI0C4OMZi5FIF
s8Mw3k3Sc8t8HefqxsWwGhr/LtqS+Ay0PSNojCi7XZxcBYK26xGE0rot8pq1nXvu0CITGiywaEGK
QxO4+MH47NfPl9fnpch6YX2WI7GG0UuDmmURRVj6KO/NW1AtzV+RwQNRdmonP3TX4F3hkPgefKiR
KK5c0QV47G69C9f2NqUWBnJm3kyGCV9f56JfRB1ATWpvU+aM2dcsuSmjD2EsgrweNtZvNVJUGIGA
96ANs+yQBmmo+0ieR25eTLvAU46ZGr4zK/GzZvUfLn/i1evVOLM1x9LZ8WuGsaHn/TjvO2Wvwwac
djvksp2XHfC53rz7VmOTmjowKQiPGNh5bU/K5K4KO4UD5f20H3fdqbi37kLNqV0j4e3Bvcujv9nq
Z25ZXYSqL41VNShYrdQdWNKjp8en3Hcvf8vVEDlzTXntGmKEk1AidQ9CqpcPgjrVT62ZhZB7NFlo
a4XvQx1t9BtWV1Nd48zsvE3PV7CFeChGM5zpKcc7FPsAiLRNDv9DcarDVs1sNXc5t7aIl3qSVTrD
ONnt6w/SzfwU/945+ak++TSJBXdLKWNr5RZ3txU0PbP3GnthOPqBwjjN3aykeXnl5k/05pw5+4SL
W64bInh6ZZySswc9r3ezgsplC6uV9fPvtrjfGi1H22SOwN4JngfPbg9sgZN/sG6LuwCO+eMW9fam
xcXlJmRIJ6gRFuWDmu7mw3L61lDFmK60q0Ened5M1S9vAOZKX0diOw5e3DH8xRPfVQK3y+/9Y30Q
duV3A9RlZ+uffNWZaTcFAIqXv+/lFWRU/rXpXByMtGhhM1NC0ZmYQkj0jcn/decQudbBdypgZ19b
ELOhgXGbQ1nsJxhGvjfjqVP2ZnityVvhuB7z/5paxIocCdVf97cpQGoR+a4hP5vFn2TFNJP+cWgR
H21VD+CQyRKUIHGLRL/uy+qOiZzfnPh/eVGd2VkCZOJiHHsriSN3FOEprN6HGeMqQ8mT+4MSDKc/
iYN/nFp2e5DEamCBYJXa0Eeh8w4a841I24iDJRaxMX1VqmXc8Ur9FNfdXd5O7+h/o1Ec7/JAff/f
ObS4VEQf+mWhTyKXCb9PUp2SiGdbOcCWS4sbpJQ8LaokNs84OkmyHz41gRse8QY+ncMMfeTSipqb
0aXgvln83Aj2Zfe0qiD01HpWLElSRy++QtNuM5u1sWrr74t/o32JR6RBa3lhxbLN/fzuJMe7EpLw
n8XHaifvpVvppwhLee5IW5XkLfcWx4aQm6MZttiVq32YJ/YoMWDdp/vLUbKexp25tzgyMnZEqs0p
/yxlBenBrjuKvR06417a0bYd3T+yBw4YxCKjqkt4hIb6ZupXhEy3F5koswtg1I3dflJ+Jbvwaevs
XT3ddcDNJkygsHEtLhYpMwP4NrBmVQzOmOhymdMffcEzG4sbBL56r+k8Fko9gPt1J+YHD0z2usGx
OsjKNgvCvHHf5Bxn9pYpqQF/y0uSD+CJLIppOe5K9h2i1tfBsblNKLNtLNpqLJ6ZXJwlKuobXZ8g
V9w7PFtCW3KVo9KgdCOfYLT9kH+WRTtx0o120ZbVxemSB341taIc0QR93wo/dPObZ2yp+GzZmH9+
lgM3Q6CPeokNw/iWVfc9BYvB2jom9Y0Vm39+ZqRVu27kScMx6XSuSj7l7+TILr7xhofh7KVF7d8P
EARvPprm2LsUK4tDJPOh925S4t+7hTHjKDzmAsBg7UrZjcd4S2tkvvcvGVscJbUplWHJIMFfGwHK
jH4PE8F2tri1qRf5h1kGMfJYZIuVK+3N0skBO2e2dxIc5UDDn0YzgjR/cpLQ8qKZDacxHFiLXa60
TVSJoxK6EO45DL8+pH796/I2W4tFZhU0lElhQgWn8zpMmLaVrSgFZmroj0L43JTXcbaR5axFIgSp
kEHBr/VW+pF/vQ6SEpBpXHyHaQm5qnrXGcauCk33D5x5kbYAKg411MKZVPSqKWAm3528+0iM7KF5
Hyq/SZn0kiHOUq4Md4A1BeT3+oulfTh0dUHdtM3qa+7pnYVKyh/4cWZicQjJxhgaetZx9FVdsm/a
WDz5UZvx8KrRGP2Tj6bPHKcaRDfi8jHSpl6RJnNJu7eGe6gQmGdv4UOovC+XnVq99YHR/2NocYfM
U+denphzI1506sf5rQVbiz3tZFe+bo+Xra3GNfLogM/oGb8RSvO83qiSso/cMOzcNPtmKtFRSr9e
NjIfLsvDZ54u4ymMkgqQ2dehoBlJUmnwqruEgFMk9yPym0XS7031BxspkfaXza2dQfBFAkFmZE8B
TfXaXDV2RdgrpE2tIdmRfJuC8rhsYe2rWXy0mcyRR+MSrDU2LfDEuqB+EXu2ZX7vO/nQdz8vG1l1
418jb6BasaBF/lyJjaXCmQqSsTzZ+FIbfsxToeeXXycUcNSKmOjhO2kZCegY4Nelb/+dI4uATstg
YEpjfgzEma3SqDGLjYbG6qdSERJgRo7+2ZuzhgnsGAE7RskG0w2a6bkWy4+XnVjKEr2cZzOvMtRz
qG2/wVdMQtWZSjeXrZvD8Em/asnrLCe/8QI7vzHAtB2gyrjRj+NRsbeww6v+/Wt7CbNIMgOZwZIv
2PWWywgHVIj54bJ/qyZQbdYpTc9fcbFpjKESLW82ofbhvhO827bS/yBnhE39PyaWCT9TujALmJgY
KNSaUAoJzbfMePiv/FjOdUlqpjNnwtNahU5dan/J+hZD5Wrf/NyPRTwXMD0EkvXyqOhuavFWdFAa
1cEAHo1dcAcVYSUe29QRrrbBdKsvXgtWYWRAQM2/YVo05KAcw56kURvvtPalvaXmDk1nR33WDory
uWJQ2P+j4YNZ/JFJtpnLdDnGo0LUzvQSX7URVMcqISGiml9YWzoDq+fRmZk5RTpLxgvTV3wqkJTj
UGuZjNucw6IdN87Vlzh7cx2dWVkk3kKu98bArCk11Lm0nh78k3WYcep/VFc//2yLrFsX04TG/vzZ
3L8wdYH1HEffx4f0JLrlvakc6+RWCze2wGo53zKhagXqsKLjq6d5zvQNyb5GgiKjqHmb37WH7hjf
JPVe9K6EQ7Lz98LGZTKfEG8/679W5xPmbPEGz6ohuyU0pcq7nqrAqavObcDLQ+fptF52LCZk5zVv
/P0UBn5g+DIRG5whJYvtaExjk8UpjfK6SWxh+hYFyMooG8f/yvFIa4s6BRUJZmJmesdz58yYpl4U
a7FbeujWDt/NaauiuhL7sCdIFnJzTFG+URFKxiJprISeSF3FLsR/O0UQnRJumsvn47oZplLhaJRV
Vuu1IxmZSyNZekxNPQLlJhVfMjNGI9SrPv+JIbgZGJ+YgfqLL4YOupI0ncBLsNZC+M/Hvr2CGqc4
SGO0Jbw2nwuL0ENIHA5NBnsY2Vi2lJEy8wd/NGO38hOKmu/AnjiqMNqtuMUavZadvzK1iHKPkfZO
NY2Ycku/m+sFMdIADmQoJ/UIZHXjI66FHTfyTLDHIBY0ka9XC/pLNQVORCobjbZV/AyHH5dXaf3L
/WPgZZTvbNOighNkicFBrk6Dk5WZowfflah3hP4Pmjl8uH8tLeKBWW7e6OjVuX7UiDfqaBnHzgId
dNmfjQ+21KHwZch2PMmLXTN+YpJyp0dblZStL7Z411povDM3hB9F87EQk13cPSd14kBzsXGeru5U
yPaZHweODWzg9dr3pRaVDNYn7tApVxO0dHpf7KTgT86DMyuzu2cBUMDPx7QIVnzF2OVJ/CjIqu1n
W4POa3cSfK1MwUMAQhwv4Q9pA3sxRKGRm7VsnJb9Ca/mLtqTuNhZ6lrSIckYBd1qX65/xH/NLj5i
mMRWF0a4p6VMmWpfQpUeLdqal6MOjpy3B9DM+yty3EGhYS2CoklV2MUKIWaWOursNHTMX/L0Pt4J
O+rnrlHQT7L1b9aHkh7xQ7yJp1zz8tz8vCvOFnEYVTg3Izp+df6gTs+eN+yQY3E2nFzbW+dWFt9S
92uvrEesmO+5AMmchuNUOY3HQC/QEoACxa0e/MEmOLe5CE8rqOlTzEUx2LLTnRkZphtrSXNllLCA
XfZvaw0XN2PdJdPQWpgyJ6hRhXp+baHZYZkAWiTqs5503Uvxxst1feU4FgHPkFwsKwmBHkXpOPkx
m/yjGpOERpZDbemyZxtGlpUEipqV7Gss3KDcCPL7qkiYXNkSbFibsYGU4R9XlsWEXhLrVguCmGRX
2sfX/rX5zmrtwfWPGoiS3LF2TJx7kOva+SlVbPW6UW1UhC+7uhqjhAQaG6RRDNK93glFOkijVEdk
AXVu2HJWZ6iwbYnovdC9L/IN0AiqTOGMOcc3PO1K6gstMhvJi6slb5T30zflY/EQALXS3YFJCMg8
Odg6anbdrdzYGv9f7IXT1vzFiruv/pA5ps82fmKV4LEiYnY0yl0L20YXhb9/QbwysUhBjN5ISE48
8rig23tlvxPL0u2naffbC3duxlzUpLMOPq+o5pMa9VH0W9B4+tb5NWcYF1ZtWYaUITSC0RsTU1nv
w/BuNO+kGXsOw2NnZQiR/fCbYY9qIjrPW9oZa3kj/vFyR3cRnm91cZCVNC9GUeczqofBhYAysP1d
7KSn/CG6GjcHZtZqFCh50koASDxzby0Cw0zELCM4GK46+Ucud3CAgSN91Nl3TzoTVuk+OYSFm367
vIrz9lp+4nOzi2BJuAV1eQZ2aYNle1ZiI6jh+O296Fs7k2b8ZWtraKhzL5cKGl3ij2rYzm8mGuS+
v6+dYM/wggrbTfEIHWNwtbXh5mW64OAS6Rjq8NHpgYTI8PBF8a97Xz9NHiN/TbARrWs7++xLWvLr
nR1EhpQqHkVsqdlx9RwNYfr9W4E3MxUdSm2ixMjFawtpYPYwlfLx5HjAgZoq1l21CVtejQj2DJwL
L1fDImkIu0iDUZUmrgr8I0p/yKFhS51q18qXwhg3PtpaHsbW+tfaYpd5aSwrsCzPzXB51gYQ3EZy
iqP2qO0Gp+/sximctrGLQ32tCbb2fDkeV+5ZjZcajQeuc27zRfTn4eh1QUgWqIEVddvAfNcWU+HG
qfj9sqG14DgztOxGqlqqBanGGyQdlc96Ud8wS+BvbK4NZ5bv90otWqR5Kau0VeI0hXeMEjiwGRS6
7MpafJy7sohzz+sKCIJ5ukfCsENezJGL0A4m+VpsPlXD5//OmPI65DPUD420w1g8h2ChjFdaYjpW
Jcm2kmTfzQQo42WLawXb85hY0nAoHTNcWctnVO47V9xle+HOv9V21i3jD7Z8hJDrWtrY2FvRsdhy
sYVojFoQHShX1Dy3am1Lf3F10WaA+dyqprm7WDQZkmVdUwn0ooCtHQJ0f/KdYsa0U7cttK1HwOo5
TxcZdaa5a/1GltovrVqiocz75m88e/zTuuOaZly8OpiGrT9eXrW1LwikRqbSTQ5JqX0RJ3qM/pPP
MeLDUa5IMMIY+e8n/jR0mMGxGJJiAm/+xGeZG3IM8LMY1GiL6NEf6iMsxjZvy8NlR9Y28bmVRRqQ
1VKY5yllS73wboMh+Sp5/QcFfef/zszi4Gs8tQ4LMU7cKu3s0LgrC9OJxfEPTiSYy+bMnswbbNjr
TxZpgR/VGaU3JBLQQRfsqa32RTltcLKtLv6ZmfnnZytTWAPwj4ztIyg/xZGrcdyIrtUzAV4spu2p
WMtvlFqrlJE8WeHRZz3Fd5PLFNRteNsePLc4mk9SYk/v62/NZo1iLXVBNge2lHnHMgP/2q8+G001
jCj19c60rx7M22lPbwxep73pqve1toNNnBLmVt1v7aw4N7s4KyCXb4I85/HJ+Ms7UzoW7a/B6w6y
7zkKGhCXA3GtSwvLHEX0+TkNB/EiEvPeaKEJJ83u/4Jz2fUt2qig/pBgqZHG40nm2eW++NLEu/5j
obr1Fopybcud/QXLx3Ypp5OWRpxVUGbvNT04oHjw3ZK85w1PV78rsBrWkucEGdzr5dRS0/eFuRoz
F6JRf2G29WrI3fZzytBG5Qiu6YT7qjvOWhcb231th8C884/pxZIGNdEblDFtCr15H0XiRzGr/iYC
f6VDdi7ytGaD57uCPjwieUDNX7vHKyL2p3kha+mU6CkSG1sCv2sLdW5hsc8bWfPVSePQCs1+V3X+
r6ySjpKQfb28UFtm5p+fHSdWB2XU5PPqzAJjr9eKGwei41HHumyGu2BO2BdvEy4tdEWh/wak9nKL
nllq5DJEpSGA2UzU6bIY1lHzhWGvKKG2q6BRuvL7tn5omlzO6MvVvLNZv0M/DtW7Sm5rB2Jx5lh8
DZkDL/ecJk+Gk+6rwVWYmf0xbRHm6fwyP2mtmD9YvKZPGZwM+z6rvSt9CLx9N/ndtS8W3odJkr33
/H7gtpLeHyHC8FzTz6TrPGAjympT7HKty+4nqZT2BWIA96bp97eV1Zl7dZCgtZOtX00PAbGUqhPD
DF7wq8Tta1jMSsU2/Yb6Yx2pqd3IlXItxp76pYCuyzYrT3HKoUhvEEmCTkTw/Y9IuOCOmLbxdyNB
UMtRoqH8PgZlfSMF3XgLIBr9mURJ7400R6YFGETqIrXTfpn0sP2gBZK8D2pVf0ijvu7sPDPN1GHy
Mv+YZTCKOFHiR+/R5zEe2zGoH2PTaAw7U4QgsMtwbEqnnxANstuylD7HXUXvrfcS7ZvRWSG8HMoU
HkrNt5D5EtQHmc7gHjGU6iR2MmR4cE8piSOOWYmAO/gZSvRDufM0f7oWkfl0AuQRnCmAkkpAAHiX
Nr1pd1U7od2iFHuQ1cWT0JjSUxSwlTqV7r7ddFkG1bKg3iadYNiDOkKTpKaQGKWRXjltWfMy6iQZ
+n+ZGZKyVh2xa/nUAhwErWPVLQ+5oNE+0whpr4F7FacwyaJTnxT5l5k88BBQKp7svk6m3mlV9J7E
WPwsRNBd9EEdHEJBGw9hlU5PmWy1P42gU99DddR97MZkckuh7PYh0RU6gj5V96U6i2LAtrhXkQ66
r9GL7W02gPqtFKr4Y4PK4T3elD8BMxWOFmT1iL5u0175RRi/Z4GSgzZFza6LDN0ZoF+/Z2gwuFVQ
6NmhqSbcVKNX36eC1D605ajfFIKZ7vyy7fZCIX5JUj87Ns0kPSZCP1wBlzKPrWIlxyKOxiPKLUw1
K7F16MwO6KliDU5bBMlcdEzrY+Dl0gNqG/Vtjx7aNbVE7/04RhUDA/oAkKero/vIi70D/ESDLeld
s2fcytiBWfGRjmgV2+hEuAh53R2MpuPpWnbhQYo7GHL0ujlFg0nLEVPA533Ua63BOA7IUdxGYh4d
EjWZ9rJWyO6YCCYiqmrm7VVUze0MAfiDUgRA4lspPUKlh+qOltQHr2805s3jyi3qxLjlH2yPqOTI
zuRpwU1l5YpbJwphyZQR8BYg3w5iVAqvKPg+YqtAvEwK0MesWnOnWxlCg7GmHePKD280npMPndgN
n82pbB91f5bVKkKUYNQOQp6wKm5IxvuHrhYMcLwlUpco2x4G0DZPpSelsxKmdZMdjHE4jGngDvVw
FcryfSXpe7NrPnhNwyIy3tKmp9qr/y9H57UdKQ5F0S/SWmTQK7GSy+Vy9gurg1uggECI+PVzPG/j
aXfbBQo3nHv2GXFAMdWY0wzbJ9/7s9bJsQv+zq4sJm86ukPzJurlOtr6QmVdygZWjHVCD0hmDtZH
P6q3Bd/X94XIxwYlGG8TJ6eX6Y9sxAZ70SVHP5xLvhrIJdfCxjBLqv3TOI7XVdkKXnF+6tdxOc7b
Qfq6kJ05YV7qAuPXt5Z6lRi7y7RHTQoYzmEc9W8j4Y7rh8N3Ha7IpTznEezw0ooY/mLg3afrjrmd
dn6to/BmN3hGN3Dy88F/gonSbbHbgczx00r7c7BHecRBCFuM+ENB9ssjTT/Hbn/S2j+5rbOWQIGU
1ugzT5Y74/3RzBFq8+xRTP27Y+SBbiQBKlCBar8/a7FigKx+9xwWpdEPAQkgPrSJawgFkyFtgvni
OPdtgBHDREF+VeGzDwO20pm8R+LQT88212gJgrwP5tvuCVEwfzq21nyDJ5wDt3cAMmXOADEEioQs
gO10KK85a0hFqky9tQ8tE/xlHBuRejFqiCuUn9kQhk8U+MDUxP5X4O24ExzvTVmNQUHAm9LEbl3W
bBvkjCsBdWx335sEGKymH4eU4UoKOIJgh5erSa5EhjjW+kdP0j9zuP6K++HB9vj8PaogOGYAl8Fw
CgRfwn7HIzuDJPcIEuAjhO4fOyURIIJhkjbMvxtLge7bgboZloelMbcR2Ww2jEZXdu2BvHHDytlm
0CqCw1YHheeIR0b9Ux/WeV2PBZ3GdGpgSMqWqEvdH2Ba1GIUHb6hf8Aon7J9FBXZ+Atn/HOK1tMe
YM40CsUl3pKKS2oLNu0Xs6+vvhkfeq9/ktum89bBPwc0Ga5GkgC8I89y88/DKPP/jdAAVStWwh7R
PagEq7/XAapGP0BfYQQ9KoWir6AzVEvGxjm6Lm2miSgXBb787CkDnpeD6cnZKzpNHoY9/FCL+pJ7
mwW4TY0ennSvUUJCKQLgDhS+0fWRdvugRh86HqRSOrkbg+/UN+urXvGeJRt4qqL9m/UgAAacFnPv
fM8OWo2J1RgoC7IaaT+btks4K+9haKJnt5UfOtpBfIjqOYXFyX1UQK3DfqKkfnuQRhziBZc7Ouhh
P57I5mN90YHmWDhwfw3iX2ARXDbiO5kdBeBQTvPHaaC6jjEJTdbfO7g4lV7JVIhJXGkfPEzTyOEF
Mnh2q+DJ1tM8mgg4e5H1+0dnpPqPxMDiXxZR8C0BQMpJ470bs9cAcRmgN/EdGWq8FzsmxQy7wr0X
ezZCNv8lgw2meLgswYXbSnASTrsRYM2NwHond4sg4TDtvckZWQCCnCIoq4kBtSgZVUZddh7orvAV
u7r4JuHqyrf1oxK+OoFknUW6qTgVRc89LGOwERFsV36wHbRQsJQQkZv2rbwu1itpPz+YBadoZ+5b
MBeAQF2lo25xB7Mlvf701Z3RZNTWwESOPqiz4Pgh5puH3OFNhTMJMMeRYpt7N1d7BcCC/Ar2JMd3
g0QZynJC/YsOh1HDaLjThWgZNg8HVEujgc1ndNO3Vp52yi6BSIIUMt829WT77qgxQ6TQA+sVlA1M
u2ZpPkZwrJaYljSSDhTm4R/WjVnbb3m8++9dOx7ovmPlOJ+us5VyaV59Mo4p5bzgoSnieQdNr8uS
ZfuyHLoeNpCnLYIj8Bi9UMASdcx0Greo2nmsGnVdbMH/Uq0yIMG1Qwyaynr4C9DEbxZ6byHGl1Pj
GtjU9sBFL12Txmtyq6f43fX3q+XhnIZtUPp2fBaLe1cIjQjBSvXZKzxGP5V3jWao58h4SyS9gBHj
ZSCGH3nSX4aIi3QL6dco5qclaIrJBjmD+FngJFy5d0g88NB6ft7IssHPTG1p67Dn1ZGfTtuG6VB7
iLbmINey/mRbd9vd/UgYUIje8qSof2vYCnuOZc2axfviPLmGUn/RERT2HSxDCETaW2jq71rDBCHY
vC+YNcO1GWjG1pAbOFy410x7TJw5RYT/C39YdeBtdetnyBZo6HAdJKG6hP7+ujfmSHrapFavV83W
YxuIR4Je3DJj+boPfSxzB5713EMEuOGUmGpSCI4fQTcJ0uvknuDhUTAP2nId3Dpw56gKDzSo/yGx
rJrdLHni4YdDnvENS/DfA8Wujun0ih7ZO6s3eD4r73HX8jv0xh09CoPxqySnegKQDI8zVANJxcjx
1t0oM7sn0464JJUu5miXHw7W0uQjgfghCDBLEwYnj3u8FIEDZ5Pt7PEgORhCrxsQOw3pzqAi/jzm
Z5i0Vf6MsX1vzDF8XITRXgE4RtNtn897Yr6dMaxxrDZl0OrnUDs3yYw6gJvytycdMDAs0AVR9HmJ
h9Meyvs2xt9kHZ+gJcpYTYuB9OdFgdaJ33/Yfq82KdY4etYL+cLsGewCuqru+gM2ztE0uL7H9jAx
GJeLKTctxBYG196k47sCNsLH5SURes2xWyNZiEpCwqNdosIfpiKIhy8F9400jsR9C/1ile4ZUX0R
1vTaRf1h3Zu89zpE8O3D6oF8Guw4wjtuDbisSznDUE2T7T2BA36OERIvdTosljrKlDbFsC9IOTnY
exHGRWp4ZfGD5Gji0FeKe8vCCd3U9L4p6+W7Y+IqWMU7xVAf/vb0DmbmIRn3k2ZMpnwYMrHtgD6G
IluMfep19zDtcMbTS7Mi64nQPPSXHAAUHBtd4aIfIfULkr/74MepU3fpyMyH8HHbLzJvNpoSoE+2
zkBb5LwYsEt7hByC/osszSfBckbNVbf+MejagiXj1V9jDGQDoAIkR6++sQGK2QdeMVrTxhsunCD/
bf3UaXmVtH05N9OTnsWNgDzVNA9ruJ8aJZ5DJQvd7SkhTtrQ/kHHJu3NS8R05izry9J+cedrcJ+l
v1Wa9G/WJqW2O+bnYfhF38L+yxl/jxyIZUQ+7dJjPQav7QRZRgyPhSkd3A8PgmHbpUmnrq2qTxPp
c7Rp0k0OqauverkS/UIbgA1RQPsRg7O5y7v+D867yvf3Y4c0A4hMMrNDw5dTaOcpRY51QbCDUyDJ
MW6Qz+N3wJ0sBqkUIIzc92+wt0hBxbsGGqY10aVxfk2DVziTm9k1us9mv45uXYgBC3QE0NwT2B7I
+YcPKevCZyBYKgHe6TdDSrREY8H6e+OEFyRWjwl7c/dbU+O479hjy3SRdG+6AUSVmyJEaIvRrnIN
Nzismhx40IzAlohhtlvqT38UDxEZ8K6ntHOf4A6bCtgetAqpBjtiGggBAjkrCuzv9GfHHSoAAbRy
x66DkZGDy47WGE/rKh/PFqNYMGBjZSOjLGFDxn+SeuOcuA9aY0l8lfpsBrcA46BHl79O7adENT2h
uuBDU27i5g44+qPSncOcsL9q6/NwR7IaHHV/deFQLk7AwCEHC3IJSHJKB4ClfZKtydccIHNz6nQT
sHvG2FXPXlnwSLzk3tl3qypwqMArKhP7ARZFOjZIGk0AzCuC8XQK1iFV8Z+EP61yhoGFPCwr8DKe
uII5X4asKaJ2OPH56rTLafCXwlfx2QTxZbQMu2re8knbl3ijCII/PNKkBiKM9XMO+6uKlrcx+e1j
AAn+kUXLaz/dmunU4ej3N1UI9UqH7VhH7VPYgUjIYPjGu3fXQ8hDh6JpYVSIsIEA8hklExq85ATH
3BSBb9phSKLpcHNIcfCQUQiYhw7HndhCq63cl+0YoiuYbt4MS+KXeXSLmL0ky/fmd+ACPPfhx+4E
uS9uOrqx6bQnO8AZpBhrgC3aKgraMxi/melxjOoF7wM7BjykuIbIEW0wH5NOelgqwONS6SSnODRg
i/4gDhTL2+A5TObXH7RwBK/dZmIFk787VKGmLUvq9gKKIxqu/hNZUElA0WPovyOPZ3B/KUPE4K00
GJ3fW+QKZ0gSXsZ+Oi2DKod5vGgZZ2iYpSEtwiD5i6jfTaNgvQ09/TX/4Mhjf7i1bv9LOvpuhvVz
d4E57vs+9QiRGd34vU3CXzgPwIUnKnNr+xQY2OZuPsL9liXpqBGUivZfs2kc4h4Uc62cX7SLb3bq
Yc43P3rwahBGE3nBfyNukmDDdwR9oYdk6A7jYhEB4/JU+mYcAv3xDwMMsPv2OqzF4sZ4H+0/Xy45
nAQzgzKCO63XemPloMMCTArQaFtcNjjuWwcXz1zYjmda8lPb9hcDmh5Is3PeRXMe9p+iu9WsfZm6
+fdaL9mYNAeKygpa5wVu2jRs/vkrrCedDxhFI4jjBYqJXh55/XmqEexiXS4BYmdzDHr1IKl3sVuI
Qt9SdhKLu49AEx/WKVNgUNvoc3Qx7b+3CLDjDOqp3K9/5pB41pBvlLTuhMpC4rJ3Nxi9L8gwFr8A
Ra5CppbKgF96jWsVG8QfXlzxl+McQVpZuvgbW91n3RTerVlPBGjeJvkDJniKEuIDXW7RHKfI6KCB
S/vFTV3yFCvEv8GEl+8lU17zvjC6Kac4SXmHKyP0IUay6/PM4lPnJS9rbE4IxJ9D/024GD4Q7IQi
Zb46TRHQ5z0BQA2o4Kg7+Hixez8XcM7JiF4e9Dy8yViXsvOPVL+2Ib7VtcMt8KfzBNulbqO5qoNf
LPJeMNGfJi7iUWEOhMc/x504xy19QJhx8L3+I3R+5jeAJPSTR4+9GLixUdoc1eyn1FCgl4u1QXWD
LhmmF3GUTkUNZ8ak7YpIDGWDJL/r/nh9WAF/kTVwjMGZktn42Ti6GN2LZ71jp/Vftyt8gLQdtEzq
3+jXxHiM9kAX9wisViF3Lw9bDjy8OdTLmnYA4tmozmMy5Sq8jKqT2UwXhI3dQWMHRPw9mCYsHeh9
cewE+xepfZDt1KXr7UVETdFZRGGw7EvCo8E7G1qNSwQ+Df4bbStIlDOGqxL/U0L/sLMw3U2Xjd5f
hhjDwZHlI/lH+n0C/vbDRROvrrcPj8YVS17VCpe11vlDGnsavKaMUTj06zdnwFG67+eB4NZa16Oz
jVXUqlJjq6Oiny7cn0B1T3C2e8iA2y76sKy78oFcxDCvSKHt33psjms9msLQzc3HybvDKvkfXE5r
GP+IK0YJEVQhUcaY+V/uwPsn6O9xtDyzGp92i5fHfuEvGBG/+xAXJT39DTjoHf46EyqIr1MDXzpb
0vjKnOl5iu5oR+Sse/TiD4nrxIyfoWuRsMMex5VHxnDD+fSHRJ3T4EwRC9AEOjry4KwbiM9BNTe0
ZEoeNvNvgi3/EJFUx20W1qgetFkEmUIs/+gZhuaLLmJ8GYRLuuBeSAjKWL+b2itZ+DnNyyFKrhGS
arCryhanKIn/WTxPgUQC7jkR7t+oGTBhMGROB0cD5p9QUUN9/7DOESoB04lGpNKDQXHtMZybX3WA
dw1IfUywcnp+sHJNPTOpQxRt29VjIypIP0X3/pOuNyzkY7/veUhJKZbDYgnIbZ8taDXcmdBieafg
kTehqpDsH6OBHiL2EdP6tMnp/KNs5wCwOBp2hklccfF7Rp815h4q9vFBIQsn0Dame7g+q2Z/2aFn
niNsQX5q4JIW6B1H4cuP0jmKbi26GGb+hkcAhbVZjPojxvEytpVssAfOcbA4aOoayCmX6ZBwN3X8
Jw+htPB++O8P4/ocM3JS/FdtojSmkMXPb82A3uT83CJv13iwbXvyOUoW4glLOm33JP0JPNSO82p4
V57NTHIJrZ9PE7KXOA+agySHnypjp1EF2L6l/xKg4lO36xk1jNR6+AfMdwfvyGj/1+m1Isa7dLv6
ZcMlC1Wc8wBmdpYVUmEQXcAmRVNzXJ3wMPu3Tt5U/LJIXXXze+2adJiAHEcCE76G8MKcdJPNdRUT
+rXEPag6brGzqeh/zGsG5LSoNanwnMxvngLkACPnLIGHvqqLFUXYNNYHOLtWZNyKEcFzGyxV29oT
mees5nxKPWS3dkju9TI+DApXiU50Vcum7DArGybOs7ThwePdQUTkXke6Uh6FTmpEz0x190Up9ACW
xknhIVEZwJps7KI5FKJyuLsFcZSbdX1wRrGycLvpFNLVQ1VgijCXF4ylX+Nk9H0QplF6tntoMjmo
lzrESc1s8A9WEc1RDEHeKfvqc4xAq2S7JOtm4UotSDXGYdEuyA8T8dej27OZlksDf/PZcVHQHE6h
q84abaoBTQ6i/k6tgl5Ilr1bLeH03GMm0ZdfTAOkVYPdtr0kciw2d74Ogr8ptd5xakIejxJ1az6Y
4meQt++Nmk5au0hov/fBHLxJvkS2xjvjSxWi9D/vvBwjDFk2aL+NFDVShGpWJRW1M8ezYIjmjUDP
JHE/4Ln7uKwSkN31cXDpBQXaEhTj3DEk7WsYFAQIKteIQLgOtSRcIErIGbJ5ZWfIo57XVjYV28YH
CBzzmEW/o1GjvwCogFdnLnZvj3jN2n8bH1HGilBCVEfuoeolpsvEogdnD/JI8Eu7hPCSUlW/znk7
k7d1HX8KuzJtYn4La1Citv4UjazkAS6IWZ/qYCtUoosapTjXwYvxX7YNBNDWvHhiztjs4tsTRC4/
RtS2QHKbm/hTjea4NZDGu0keN+aQIHMa4fmUOn1/Q5mkkEmEM/dbE3liKnxbtCgHfHQyrD8Gb4/b
FqcNTz74/La0cxnz/TCtc/Vzyy+dqoZ1KbTLskWJF6h4yiHEbGHHi53SZ8fFxtvmxwgJbjO3pRQ6
q2Gt40w4VhDNTGzvURz2Dv6IjTRGpROIv5bCBRn7zttuuI9hzbdcJooOkTtexTamLTsrE+c9HTNn
QHDguZn22qoBID1x2tsayAqxYIFxs1SiCEa3thwJBUiZXep4KgMXpaAdrTn/xCwaS01dtbq7Aql1
bjxd7F5937v1uq3Y3SteWNAjyBPbIVzrQgff/QCZiR0OtEazCSWmwKir0ze/fWGRfPXnztdPQ0sL
FXXlPgQZE0GBCbmP2sf7mNzjItqTWes8YCpb2vFl4jEKol7uwDmnU09u6x9cB4GyauOXacPDYQCG
TpCr/3zyuEbLsC3iuMvjjmbWvsF3HCYcRd8neL09XKqbHCbrVyqHzDU7QgZaGr1UC8wHG8dgzbcF
zBKe5P4Gg4FDjbMINqAlnRTa6N5Lrbw08lk2mH/u0GarjNF67Mtxi0sfF3U8NyclbeWN7D6ZsPRn
dU6480H95dSr7jE2C8nApa806smxhZBZLed2bi+qng7wH0CjFRXx2q3IhHcQbBVdg4O3Qktt2J9h
CjA6gt4P6+RJx6gnGIk6hDktLRKCqE/9WBTcm88aJeTBCfN57e8Qnl/c3ZToymeeEg80Xgq+ba+u
GCA0qIF186991Dd4ONMBB+V50u2voBeXjqFXFJLKqiZb968G/SmMwCN0fw+NW9oW3tUC65NGurAB
Qvo4KXc3ulgl32MXfg8zP0FGeBJUvbEmAnyg8x6cGNf4ElX71GcozBbO3D3MnD5FvkUIMW7PdYPM
YkK61PG2jHj3xOFrcZQxglKUeHb8Ivpkmh7Cb9RrdReeOBKoZV+XdAuia61R36PRQ8s7nVosGfRo
cnd2D9xpPzq6fZkFg8piQR7qAALhJIWvf6LE/8Nj62fh7r9t3EEPcruJhf+GJO3Fm/wpc3rz4e58
henyEFQAKb7zukYgsLI+I5LGZynhR4QitpvBl+SXjIa3XfnoAxD3+uPFg54dSj9DWx+7zTtFa3KC
TfsHltsNZc1T1NiniIDMQMLHWTBE9gP56AQIiiH7ZLV8iCY7pgFfytDAXnSBoX5quuTX6i0AvQ3f
eFMm1TseadTdY7hncgW22CqDPuWzRw6EuZ9dP7/2Fkn9SCNIAbrtVcz6yqSBoAALFSUB+avFyGW5
t05fOVLvVdssD50fmCv0qzhw+/V9V+TAFvEWKnYfBLgmPRthJUg+1x1UREwzqtRbpm+H2j7dZrQR
Fwf1wS56I4Ifm239h4IpTSEdvZsWHQsjwhxlqwEPputRQ3S7VDnuYQ8g6wgc9NEGgiDAnZMlxRuK
0lV5Kvfp3uVub1nZ7/pB+ygqBc3+hLrKxxTAn2zpEpZ30OimZHZ+WwyMlrWM3vGOgQ5zjt3uQ2gQ
U5a1LboF7jSegpBthxip5tq3bjb39dXh5LiF217ZXhzbpMvNGt+YS1W2D9xLwT77i04Wiudx7aXa
gBRhSXJY0ThL47DH0N+Gok2IWx6ZJ3nehmR9cLl0kLLMOkv22C8SGv4TPvpRQSymdIcQIh1ii9wb
dOwUMN/n3Us4klV3udKm+8Cx9r74rC91G73ignIPPt9/U8eotN51Ukwq+SMNf0Iv8tEzsEJZ1OIc
Aq852xoIp67uWCr4/hQzfCaK0uIglC3cHoEpnul6qPu1WkfskwC59OA76AhG/pbO1vLDsAZ3qsZP
wSKJTmkbFzuH62ySQI3QBGgpMXgZ5oPDHtHsVOh39wy5qPeOGb4bVwThKtZ4KmfzyFQnMrYnsD1T
9Xvjo0SIAkEMtQT/WJnzMmzJr55Rke0zPBGEEOwS10uA2iQCx3r073Xoo3VNWD4D7JN5DiQ6LIh+
ge/z6sZcZDApaDPWKIzV+TH6IXg2UAMkGC8V8gMO+HAcdBBrjx3y266Ovczb2XdvxzEzZDrO3WDw
Z91fMsZXN1xgeOehcw7CFUU90gct2iM+XlMo0StGsrru8y+nT+7Km9qsj7DLx8HUaDLYM/MSyEMG
7DQ4UiAPHO9+7eLHKMw1zuggEVkp6AyOOmwCpCrIeOPRAcRHWfW4OxL3YT2Hx2DBYtjRZzsmLtlh
RuU6T/7sbUdr47hySIzFxEkM9QcbsN/xrD8T+ROqcW2PTtwiyw/GaPkWzrhgEMiVFQxUwOyKzb7l
RNPxS4z4GusTdKtwJMckHpZSuJg5jryGvE1N3RcjsBVHOgW8Cr3mLRGecwtD7aF6i+sPnV+4+3sT
MoG9k+15IQyFO4wQtJVCUFPh/DNvtlums7sP3WWLm+TZrrFfAtzF3kCQSLLdZTYdR3w+boTMAo5z
mC9yfuKmqx+ThndZq7wwH1rIetiIyGgLfwwdZR3ifOmQc5DNReM3mY+cU0xKQFt4aGzTPptauWWN
lBUyoRBdkFbvhetPSJwMRe7l+OwY8Do6zVABvvYT0rhtHdTJOCvF7o/QJnLi4WEMV+wtmAXn0ahI
ieS0q6ZEihMOZe8yNbsu6yQYMaPqu1U7ma1ajBdUIwvhdomaz3Edw+5hMKapMN2P0eemVge5ou21
1Gt4wKPzz40c1yfTT0OGbsJwXDq0raPNdYrNtwShOkXtLZl6jBXren208aTyFRq3Dx4b92FCTxlb
fcOp15CkQGMheotwoB4HbUmxQcKCp2U7c1322Vx3l04XDnOKSju7rARC0xKPdsMy3/QjD9zfDol6
7Eu9INLE6kiiDQqj1ZeVThxgCbYhvuAopxeEPD06EGi2mBjHmreOCdbJsr4lzRKdh4AOOBWI7as6
MvtxDjY3gEKNoNWA541WrBlyFzi/77knzR8TBNt1gzfHE4/tdF+CGCENHkv0F+EeP897w/LEr9m3
2sVwasZksIg8LO59rkP/KbFEPRkSL8jsFjOm8ZRsQaoB/kSziARoBv+YdCd7eyBeOJ5rISGydqxE
J2NFVeR59iS6V8to7L1WaodnFYaSOdYDYRU6Ud37IIjFKRzyAjUb++IlIhbgkkIyt0uK8XIUo0qU
yyCVlYM4idbh6J0gdHjvPODR27VVl8XHM9wdRL/4mY3EyWQhpkQsJb4ct2nwO4JpUowNb54c9fMK
Ojd4hbVHg3y7rlELnjZs+ICty3eiHVQZsHNi9LWx0T5FIND6EZjOfZ3CDv3luuYiysduWPcDM1Ab
QmRYLy9iX/mvpcd7TNwatw+balR4MYqFaA6a1vU384n32a9iPNtodNFJADHhW/Tz8Jz4O/7Csm7o
F4DZvbvZAq5UDaErPgF0pDS5Bh0AfKNAVlNoNK3uCe29EDUtNNhzLzDReAxjxa90XWektS7tDsNE
VtSpl9Drs3bCNF86KzFC0ANN3FvirKrEZdngBlCU/x6nJpbZ6gnUv3BzhU5BZJ3s0By4KH2Ogi6w
eOo29xV6IYaecy9qYJNcv/eq3W4Ruji0he6PbRq/mmhC6KHqJoruzBXyPiK4D9OgTxJYtwOZjtoU
JLz6GLjt/Mt2vfMP5kGIQTyXQ0ijXBuHN43Ts8+0jR1caw40OHDxQHnk3CTz8itUbmIxVBsM9sZi
OUCD0YQzLZOQ78MDWy2SKLzcD09IhdlX7jUoW4ba7TKCIiI4SGrG0ObM/V4UkAsjqCG1gw7eFibb
6772vcoUVHH/1jXSXd6I3dHncHURh1k1G4v9uMD5Z9M+hwAXLkRZvIYohShDwqlQZGJd3jtkepQJ
3l8KYkAvEQaoDhOqXMpnAlhMkKsAyfwRY/F2f4ByLoGbrSZ0ARMLHx0dEW+XT2Fs4e4lQugln9D8
0uET7E5HLxOBTG47xvjL1tHTi1G+qQ9KdCv23MDRF54a52gSoi9NZOa/M9XWTaHCRU0sDCRHvc66
DmaMrH9NtA1phpEhceMCdZM9sHFmfL0eF6ZV6Tg9/edYNvYQrBGSBuuCk8Cn23Dmvhge4obOhZEY
UEXO2PjPM0X/Y4CkCOPN1qVV3M7OocH9eReCd+pgh0le6BILWwR8VTp1F5QSBIGVHlJmSMVk06B4
kriTk8nAnZ4CDJeV8bIrTNhOyqloPcYZwFXDO98pElfT8DOXGJ+26E+faT2jLbfgrYcBqqRUiKWC
cAvgec4mjNy5+s1CvZC22ybPwdjsx3Hjy5MftMlxIdpHZcpr7q4k9YExvRS1MLhp1SjeXEiFq1Xh
lmnjzsekILoN2t3YUaAZenZXikqm56O2EKM950tIKXU90X9rN9uTg+pyhRSfZFBYrGi9/Efaee1I
jiTp+lUO5p6z1ALY2YsgGSK1qqzMuiGyFLXWfPrzMbu3K5IVGxwxGAzQqOmycKe7ubvZL/oJXGwT
7IHYULIplfKeBApZdOyrnVUO8S5O8hAYJYWGOksE12j05mtcq2q88dJOu/dkQdpOsRS5QSsPdIzN
wvWblO8o8WroQIZdjlMbX3h9hAwq+OvHdCDDdKLq22pF9TGgzLaNAshzkdd/kZMSMFIui44yasMu
7HSJZjUq8bFIB1BQ4AxG1CPMHnRu0qjaZWT08m0Ty/73ySiTaNO3XfVJNNLgtgBWatp56pMna7m9
KAwxf/KqhtesV4QVB0UgvmakyoM8hQa2RTH93V4zrK84LySvVt7RePEYLZ2XYZt3CVoGg65Zr3pa
K7qby172rZOs0fFyMd6VZgPLUStE7Pc02qChWUU/St8Kbr0yr2981dBu5VhkW2AomSYbcDsKaTAC
5tLoQZvNW6CsqSOO1acpNgvgb7HexPRIfKpQdag0byqCmJ8Lzlamz+9h0Wdcywq7q0rdFTOCUBBo
LmMhMHgeRt5XucFfFuBAzmuwrA86NcHHuslwx0y07jvaBsOTUIoiQHu167dVBh3An2hMWBAV9n6O
16TfyZa/kRVjujansaShbo7xixR19UOfGUZlT4bPNSfXOefGqjdugSzmL106hDvVL3uRZVTfh1Yv
gmjoESUCY3KTcGd/1tM5D9Za9EUZrOg+bIPyQaOfeGXlfddsKkFU74LcEr7kWSeDvggiIduQA6UJ
9GRGqV6iGPbVC1UQ1wOXim96aMjfEQzqtkNWU2AE3LLNLLO5qausfJTqoLkELzhddCGKUnSIxuiy
7+LQLtNoRTNCPiG1ABXFxMBMRJgNUgpUlSMqihQbgMkyKAfeF+G2fQPIApgPZsIlT0NQTo5G9X3j
fQVrHW3ovl+9q0K7K4yYE4S3Dz9iQVNqOPnURpx5D9vqYOy1rfHVu4svTIT0ASG78mGwRyf+g0V6
jzRp7sROpiLe2WyVFUk+daYr/c7N+TUhCzqTkpuS4Sn8lqndcFZuJWf+CbFdzdStbXUlvBPxjIf6
enIADL+pLqad2PBSoXO43TjJjblN3Bq/9vRWdlSAOJtkF+0ru7rOVvldp8QqPszcghoVjKGcTRO/
NruaxSqUzwHzpG/MDf2cx1WVxJmTd25uFgypNmqKugByO3+nq6jYgIGm/2l9Lb9wk92om8luOOq5
TT+PbIAf4eOaqMMJitaH4S5UAwykLet+5Ac0QnNTzYjqVgE/QFf7x/kleYLU9iHQgvTbtUKbxsAL
nJh3dO+xFgCflCscyBPEQF3ULSoAyNXywliMZooNv8oN+KtlpTdukIm7vAkyegk+QCSB1mNrNSv7
/eS4jkIuxjX5nmdWFePyeIrjhS4+5vL0cH7uTu7moxgLKvNUtPjqdcQIsutBuLQyFF63Afot58Os
DWVBIB3ytjTh4EAgDVIoVuXWXBNGPCWFdvyB9IXwRlHEEkr8jCQ6hHvJ3HjYlgxPAa8sJIMG15Q3
0XQRTt/KFYGrdzG/5UaT5qWBcQiSb+IiIeq+H2tckGE271t31iKYRABc0CBgoR00ruB254pOtaPE
UiGPAP092AQ/inx7fopP0fn149+xSIaQ7CSjMWfRwV1zCN3paxJuY7txFRuvuFtwcbG48lVP7fDj
iIuEhte9kavzAtUSnj5i/T2pp6sQDs75ka2Fmf/86NgbBcqPVcvAwDE7uVchZJFuxLZaGc27OMC5
D7nY4r0J4QoeAS5PiEpo29il2dDoF2b6Nb5WdmAYXa0/wBhIxl2qXa+5t53aIseTudjtHOsULYyE
wxK8mJb5e8GQ3fMTuRZisdmrKZpkgPzsQjX63grhXeZXqwYca19rsdXjVKHuMLHVy596gIDjRrqa
vRIFuwHDQAvMSR7U/frpenJskghPUVflOUV/XCSVXMF5bhgbPaP6XlSz5iGRwYSfn8FT6VL6FWUp
GT4vd6kLYPCw6h/i4kGVf+qTTCO0W/lUvwea9Q5RwlfwukdVYLEaagmkQufxPspABfLw5n4MJNEU
gDP8OD+kE6JWcyhErylJndBNKHTorZpEqPA5fx6c+ibbkstuIAeGeN1gV7rrvhTX5crhduI29DHs
InkIWAjBRScsQPnsCRgUYu8yvfatdoHv3b8h5vgx3Lxsj5JIqgwBqH7CCeqPJHkJ5TsrWrG9e9fr
/phAPsZYJJCi0QFLIQeBeIsUlJTEhQ5UZDoU0r7TgSIpUD+5B1N74042hi3QOpDarS4XW2oTAaiB
FF4hlDibt1hHCaUsgHQlQb4Rp6l+hIfVfcEH1XdRogaHTEHALot6eInokNhyPDphQnkKKkg7SDem
51u7JoBckamGcKlVcnCAI2a4GnUImx6mcTuoenGRVTrS+l0c7Xy4TG4WwqnUoEDuUHbTed9p6rih
BtDthVIS7yhIjyvWHO/qsYtpo/Kr4Y1FGUr+TffPDwZLr+omdKRHfTezJZBe0N35kjwrAcMMvQSB
H9v1i7gN0k3F7RwNhnBN9uz3BDIz/H/9ikVyjFpvrqlhnh5Xbx7EmSBSnfM7bf4bzo1zkaKEtjc8
8HZESGrhVqYvsAEdV9l9OYqXKQ/in3nr+1eC0UZfz0f+PSd/GNtvMoBhaHRRwQynGRKxA7xQ5alc
c9Y4IRP2McrieapTyonFhCgBQKufo61s2536puwFtMKMTxiTvIhXgN+bXb9Zk0M5cXZ/jL24hBmq
30RUStnewUa8kLapG8ab8kuzL31nsLmNXVT34j6xtQM4jP9schf3rqFOuzaSRazMwaDD09WjT3V2
/+/EoKlrSrMc93vmOcpeghKLodJC6c4nYMbFZDxZTenkxvB2Ps6JW/Q8j78CLVKYOjRT7s3c8QoS
G/Z/HpAZh0N1nsTWbt4UN11Nzad33q+Yi7Mu9COzjoeKV/zU3lh1dKGJ4/X5cZ04Tj8Ma7G5y7wS
yhY7FqeqajIkMMfqIkse5fH7+TinN9qvoSy2uJXqca80xDGz76N/myuBbZnu+RjzdPyeRv6KoS0e
OsgWINY+EGOqKX1TDy0sxe0tIOTeBU3nlRvPiWfFhxWxLDpNEw4tucXOql1vB3LicoIiSnnH2uVb
ABDg2g/nx3dCyOljxMVeFlMxLQ2xDx2ysM5bxtiDSb0NtvVW31iBnd7p+8BFrGol7MoyXGrjmLXV
1INB2ODQ5Jv83WTQ3zzQXEY31Wk4c1az1rwczn3K+ScdbeucW1lQynzK/gLSRl3aKYyWliEnW7yi
Jwgrm/4qDVzpJ2BfHVm7f/3R8XGqF7eispMNjw8cOjICDxbgAQQB/mVJto8hFhkFattQ1SPTmrZf
Y8RbOh5vsrmSH088wj9GWeQQfYjGKNLnmbSLK9+76bD1cvtPOLReWnZ8Be5YzIEezzaAl/oWVPT6
x1zbl4scEwR1IgLC5x6dOsmTasMV+Wrhitk7+ta6N1xjp9nyPtnp/2E+WOQcU40HVYyt0FE0YJqw
UqGAjN5r3rxEY7GWDVZW7LLKUouJ2PcdgxQvrJeCTlvgKC9AbC9i6Ch299PbaGAu4Y1sykcIkA9r
yWElwS7l1sD8d1Ygs5pEGHqG9wL0ZFOWu5VUsBZlkYFSaOq0YvR5Nc32lZkDT8X/odw04Kuc8jDL
/KKDHa8Kra4cU/riKhFII+dUx+jUnX4hv6VuBuORBTwXiYc33w5cakfJxZpd3UrmW6ppNkMWxTSl
QvgeMJECbEjdIQIstjKr86ydyXb6ItmoaZAikMCs5j8BfWHh2uzlx9apD3glb9d2xdonXKSdtIpo
DtRMZZMjdsCtcIKI2Kdr+2FtTIu8Y9Uqpng1TGvjUb4I9+VOsL2t/KLYKc7tq2fxWrRFimmLIdEV
gQ/VwJTYhPtpDw3uPnxCjM717LUn+kpCW5ZUMhGJHd6zoYNECiBseJVfAe3ZHSACHTTq+dWx8r2W
lZWkKAQYCXC4U3HqN5YneFsrAgCuqWCDzof6Px6cf92gjMVDRZgko0Srdq54cNKb0s5qbemb8c3y
d1Xozk/OcOc9pjBQ48MI8Ni/hxwAh+O6v1z9pGvjnj/50RUADJjVVQC4Z3fo/JL+OAQUxcl3lh0e
xNbO9I32E6KAvF9rEK0FXuSaLiytPBfZjZp3XWjGxui+yJrknp/qE8qRH85lY3HDUaPSRNuHbRiF
IOdd9LRAqlrfYIZr29kVOEYKw4EEp6Wu6jvxXYaF1pqZszwP5UziMeapOJpjVUe/AVATt5x7BJYo
HKuYt0OnSjb6W+h2lyOoiQtMnWFibsUrazcj+23fjp1kt3bhOlVtO36JGIu81MaUd8E3z0dLQDon
C8LUcvthm/Bgpsg87CCj2sF1IqwcaitJ3lhkqqi1Ar9H6cwZhkexo1WP9835j70WYZGdhBQrF2W+
AJXNlD6HbdFue8XI/+VuACvKQohUlSTNtN5fsEcfc0ROT48N1q0fYAxBD7Ms70F2reSIk2M5irJY
MnrCTW40GEsWmxAcAcKGa1tj/it+W5VHIRYrwTd1gFYZWyN+Dm8Gx9iCOPTuLBe9m7fkprtJt8Jr
+vn8J1qLuVgEmLYnyJBxXEVtf5AC9HZKb5cj4fOfhVmsBF8Z81YXWORTMD5Kav+SabGbasXKS/Hk
ZfRoBhc33yzzk9yaX/XqrjrUu3in7OB9r9s+rCyG98fH0ZJLCrlp5HnWwrkk0qJg4kTblIaGnt32
DkqAe+HJX/lSJ1/BCkYTooG3hW68g0GOgqpiC8sXlVFKCfKFkiOMMsGWs4sO5pkmA82OBL+95HcZ
dxbA1Su16jG6adCJMQXTA+lUVPdtKNHmNwtj5So3L83l0j3+bYtDS+pExYD2SkJFh2mEtB1lW2RS
YP1bKyvp1NQrhiqpioV3s7h0Hc79UdZai03SwRMu8wdIvs6/vlZ5Z4O+slSVZstiS9QyFaehp6VT
apdiuDfn0i8SLeeDnJwwcDuSRnlGMuVFOhmzrJjQa2CyQuGixXIRYnhypZfprZROaz7KJ+fsKNgy
sUxmOekpwbwa+UW0wgzh5/nhzHPy2/fHGVCTgJSJZPWPB2o+Bn0uGXz/tId0biV0RLnbD7u8G/Xr
IdC+yThWruTL01P4K+Y86qP9UJQZtcm5KmSMOsRGkJ2yBrdEfxSrbHd+eKeypHI0vMXXKlHSFijk
0ZAwJkfOvwLZp7j2r/cS4bXg3sF/dQ0vwsUtFHE31VdjJjFXn/wazvO4r7RZnnDN//XkesD0z9IM
0wCksBhO5Gfo8ZoUCLLG7wD81RpU/0y7/dcnTRWxpJcMHRTE0i0a+pgiiji2OU0f7VXfvJDD5qea
rQFWTg3mOMxiGeTFIA1gurnGeJJDQ/uTNYnFv7Fbj2MsJiwsMD59tyIWEN7Ppa+B9S2Ua/AjK9X2
U+sMGJ+ooyutiUT8uKT1LBxbAx9PR1fzXZlON2YX33YdAkDnP83JGq5Kc4u0THHfWL7kkOFQ0Sok
UIWJmPnWX0PX9N5BeqPTAXwc7LUi9QmsIjvoV8jle66YIr2JkImlbNy72rZ6hLYgbNpdfi0AzxN2
cBEvfLvbwfFycd7+tPb+P3U3OI6/mNvGr/Sx1okv8ixXLpt9emgPwF1X0D+nl+NfM2ssTkIv15qo
nFf9GEpQZutntLA+/Wdfb+mbEWHekVkTQ9G4fci0RJXP8+UDjZ4tJaELdaWNLZ/K7sdTt9xiMOy8
TiVe42A1fMheBxHuvFPugm18HzxiweZApHXRgLhp5keSPdy1d9GXut3ABvgC6f38+Nd+zmI3QkRR
JHgg3FkbN4M8Gz9Ci3caHc2LZiWHnXyuHg99cXRmptQo3R+rtjognKF8FtzUhVuGRs3c8XBQHK8+
JbvGpvzor9aQTyeEX6tpnoqjM87koVEAf+aMyztUKSO0VMCs9yt3qpNNvuNRLq7nmZeacT5fEKTb
+lm1kdx7NFxpN2H8QpVjB4995UA9eZk9jri4qfthIPuRxDfsbXM342+RzUuadxSqYiMe3dBHQvxh
bems7M5l37uvMissRXanNjaImeU2fcCVzuIpHMtxolv636VNUmuo885DQyXZqe3scbiEzr6D0BVv
1pxX10a0yDdiE+J+MmdywOBbI0vnu//j+f12chHibYeyvSJyQVlc7iwAfG2QM2nwzWAOja7Vf2tg
OJ6PcnoRHoVZZBk0W2bcAyMxHgdHcvpy0+2VnbeBEH2lbis72w0rcPF5WS9vrepRxEUiETR42ijC
gHUt0BOmqdldYiQARH3y+vg+zaT20JaxjJ5+E2hrRp4nEQrH0RepBX6okGDAwzpBvOalOKhg0D2I
6LsSixr5SSGbo14t2cY/gY6YV8W5kS/yipcHai1ijOCgjDgXqefjI0hwDBWdyKWX4Z7/ticX6dFE
L/IL7sd6r5TzCvLviklF/MZaiXDqMXA8mYt8goCWMRRVGAEeqxDlY6WO18iJCFdy2/iHIuywmD0/
pnlx/DaFbHQLS0ko38tLdIoYtsCyCJ22HBFXMxCqUjcmOfR8mNP3pqM4i2WSqrIf9/6f6YSqxgaa
oaqxUswrlZPW5Y1vUyh9kp3KTtHf3JhfVqFQJ2f36DcslkuXNm2hDzVQ6hylKBl90UT7YjX9l9yb
6n9nXnl5iwqwFjy7Fl/Sb3oxSbHAcAzV+GKMyrWIsawfootzfmJP55tfgZYXUpxlQ2komVh5ZyRb
2ZX2livdj99g9mFdlF1k12vt/ZNL5iji4go6wqEqG29gaEhAjz0Ea7xX/E3ZpA/nx7YWSP54bQB9
rpvefGFL0x+TXDlpcVCCleS5On+LY6GUlcFHjoGa3m3+XL8Z+9D1nM5Gc1D8JrmRazlrV/iTaeRo
/hYnhFkGfz6PlPw2R18qhZp5fuLWIswTe3Tfiixxiq33m27V3slhZKOS/Xo+xNq3WexnfUyNCYxF
5Mg6hjo3ktptdFiw/1mQxYZt8kqarJEFEI/3MeJWIvrL7dpOPZkVjj7HIqu3vV5lRkZ1IqlSa+Pj
hoJSsvZFQPMEAswf16r/+uBUVf/Pf/PP3/CSqUI/aBb/+D+3xY/sEceKH831W/Hf87/61//1fz7+
I//mn3+z89a8ffgHFCDDZrxvf1Tjw4+6TZr3mP6PfP5//rN/+P9+vP8tT2Px4x9/e/uehpkT1k0V
fmv+9ucfHb7/428yakDM/H8dR/jzj2/eUv7Nux9V9pZ+bb/lJ/61H29184+/4cD0dwWZHCDsGmhs
gN9s5v7H+x+p0t8VDbkiQ8XWHBdillqWV03wj7+Jf7eoulj8B1svnZLx3Faq83b+M8H6u2qCJLfA
eCPuCTze/Nv//sK7P064PyaeOfnzn48dxJZ+WCrcJ0vRRZG/VCJdq4tdacVTksWB8SJ4OnI2kyii
WITchAHb0jbj5FAX4vOIHnWJ22hMIfpowk6FX6xCFVC8KBu6LGLFpWqKtTgvWq8tximU7md/tl7f
INhuN5doL9rqtubeKHI8JqvcDGlO1Uen/yIqBIOPiUKT5Looe+NF3cUPyl4/JBvEj7dYFmzXGsJL
JBMue9S6gXtz/srM7/L6HWXVmGGOdR9dta7Bo6K5QsGUlrSJGV16jYDkwbrobxX6k2CYVmZ3kQ9/
i734trPEQtO0xgsqAog0VOHnLA3W3kvzOXE0lVCU6NrpNN9Fk8VK0f3jVEqtImQ14/OuQenugbxx
F62d6AF5+g36C/b59fL+ZX4LZyD/jXcVNfFlqVqQ28ASCVe65k526zdo4Y5xM9ehrAeQrdsOflZ6
Le1m1kHzadilt+nW3yINCsxV3K9xIpenKOt2tuVVaeiYTAML+OPoR1Q9jSmOEPT6Wb8J6ba9T7bm
XVFtZu3eV+15+lKVG3HNwHHO/8eTMEe1FPqmkC4pBC/bDzH6dYZVi2jot+3tUKGHJVuyjfrNYyJN
txJOK+dnfbGOGKU1pxqyFc7dJKbFKPMUkayiQ7a5DArxIcyD+7oxg5WTddlK/yMKxqXcHA0Mc9XF
/Sq3PMlXcDTbVM6Wp7fgvaoupiz+BlNqJxrlh0F4RGLKRXQpXjlwTw7wKDRJ+vjiwPOizUtvHqCF
8i3t9MJtCn2tzbZMO+8jhO+t02gh38ni4vLQyHoutwLsn+zKvECcXNrHu446lNzZycVaaWFZyfgt
2uIWUbRaaZQW0WbU23A1ye/xlF2wR1f9n9gLi6T6Rzz6R2xLig24EH+cRA1RMTMwiDczNodH3xVA
SyKg9vBPtHDXYi1mElUYFBNUYiF5vK+kzWzP2rgj4subarfW/l6cUe8D0xXKsuQcyGJLs9JYT02t
1JE/CA3Bc7CpmjXrygLHu6bZZW1UrBShl2fyHwHpH5gqArSmriyuZqHZipNVElBQ5Pt8GF+xx5Oc
wgiucmFyoxrN4XRCsFkK900gr2X037MLj2Je45gSktWVZQdVMGiYSQ2qEbUrBuifaw+4eJXeo7ZN
tjGF/lQDpNFhahZcdwjDbdRVLNOyuDJPwIefsJgAfUrzaBj4CfKuxpFqQtIeT+t6B4q6/1Y+qflt
AbjKBWiIgev5XLesbf4ZW5MNqgLzXl3cDSqlqHqMfbDacXrXHD4hsrcz4PwOz2lNoTy7QXK22K2d
JO85+2NOn4f8V9glDaCaZGNCK/2PsMNVbombTh3eFGfaqw7d0VT9DGotPajb/JC52EFs4zskSaV9
GDqfmt0ahnTZY/pzGsy5waTKiJ8tcr6q1pkcQY7c6NfaS1JsqCo7dM9ezG/ylboPt2u861Ppign4
FXBxkZiQFigxlJwnoDhk39tduoP+j8ciJcTCXtvTczL6fbp/RVskq06YelPFk2iTB0jICVmE9YF0
nVQII62sp3mizkVapKq8Vz1T7xgXeGq87Wc4YvA4KzYg+roVP691sE4dMh/mcZH2TWtCsK9hZMkh
fci23f7bZBc3HW2AtcvY/7FNf03iYpumVSsalc/QyBQ/m6twTxXhIrX1g7ef7OQGrcjH9DGz1wox
81/724xSp+JdJem8qxaMmbjELTHFAg9DIAVFPy9+GoL0m5AGeFpmldPElWVPiE2d/5AnV8xR1MX1
BPn/PENOjOMUz010buV6dk8xEKJC4zB2zgdTThxwmnQUbXEjqYM2xrSPMfY2qknTtkHHWIu2qjvs
57WTwNyyfkZ7eTsMb/kBK4YHcWvtVBjZ+/4qfG1vy0O5DQvYeWs75/QCY9Yl3YCbzWf4eM4nFhYf
qUdyjg7VIXW7fel02KKn28xehVeenoZfsRbb1EK7ucuCFuWh6ODtim2wDe3W3IlbOpXb1Sb3yZPv
aGSLrdpPjaTnBiMrsU+y1fiz1NpK/loXd1a1NxQbR8Oy2JQ6UO2Z0YOc9AYoL1hizN7ywB0Rg0Ab
70920doJcXL9UVGliiBi3P7e5j0qbumllAW56L3g2Wipt3nyJemfzi+6k/vqKMJiOysC9zqfCA3W
RYWHirjmZuITynYI8j5p1afz0dbGszhnlSFX9HgQXgSzcdv2WtTxixp/no8x/x2/ZYpfI1re3Ooa
0nSneS8snos/AIXBfv02euJ+qPHg+t8v876Xj75Mkyd6HrQCjmeFbUD24vmnIjIbrFGvTu+8o0CL
pJBK2VT1ov/aBmP2GcG9cqc1hWirlLZ6HF8l80GJQt+p5ZxvhvWlhXvQhN9wjRrtCmz39P3gr9+i
vl+jjgaN3U9t9XGFKfYuvUlqp9gOe2xdsOGwqUs56zek0xeEo4iL3Rla0Ol7PIlJib3bDk5KLixc
75YnBuY/qzey81+VF/XHNIcu1lgmBgPsh+pl6HBpoCJWK28a4kDnV6k6f7f/e5ly9f4YSqmaNsfM
dL764GEt3A7NQTG/melnHxW4CZE2I7ALHcnmdBNTpQ/tcVvcJPtOvhbQ7t5TuIup46Pu+Dh0X4tp
ww21Q9FWx7GL/95JKAv+DF8E4IPpXXevqlzg1rmHK6tTfQdjHK0IGPfNKCt8H3WHSYjrHcCLO94m
uwDqsXapOpmpf62FJYQ3Nksw4hEzVrvSlj3xoD7PM2PY9VWjvhrJPtXVbScdok1Fe23tWJpPuN++
F0VYnaIPL/mlRBBSx0jrhRDmJm0jWp/EtF9ZESfqSrwGjiIsbt+GLkplnnov4gViffeh23Mp/jnP
JvIC+3yL5PC4cuM4vb2OQi6O9QCJTaFPvJfkasY94O7uWjfWFzywuTnmn8+v+JO5/yjW/OdHSyUX
jBpFWO8FNeeN7+3VW2yBzkdYQn/+eL8chVhkC2G02Kix+RJdqReBnWzZEgcJRblZlyTkORdclof2
abr2nbXr6dpMLkuitYZVt1W9JyppqwuP/5saZ99h5WL9/HnPtWfWo7WYzsqKRhw3CSjv+ufE/zpF
7SWWvdmWbwi1u9IR9tVQaf5n3okrn9JazPPYY4UTDsSueC4XGBQFCr62zrB/z1LpZ0m5jyNsYPfN
brXCtbIPrUWKDrGGT9KJ2PNTXVCf56c690NkwR3lZ/Og6BwLq0FP3pJ+LSxrkawz6oJNjsskA26u
BtVOR2WDAIhrvtU7ilAbLMQfiuSgC59yedjVt+vvrpMnE5AFESkh1RKXpF1NK2F4TsZLJuXOgAZ0
1eCLjqpMgIj1+V20Fmnx5vGyydNHw3jRFDxwhJtONPDiC5xJVlYS+lqg+YQ8SggZQuFT55svZo3p
TrgXzWEj6g8KtoHnB3R6tf6aukVelZJRUuraeolRs8IGWXsy4/vzEU4V70jdf4VYFsujpMQBOwCR
O1+M5ipGu81uSNnrApQnD8GjSIuMnYtJq3tmDgd/m99kHLl0YCzb2HsHbF8xeHFyyOrCT3WdQTN/
jt8Tzq8xLhKOWJZNlglEjg4ttOb55jcTG/F0dQCzrHyz0+mNfodBQBo/4uKjabWF71Vgvsz3vhkv
26ob4f3p5W3QL3HiR89dvWCcXCi/YiqL14nglygD5nzFYevtvozV89yL0J1x22J/jhIyiDbBWXvi
ndoF+D0B6pdBJhn6/OdHu6BqzCY0SggkrRmUn81BqhAMH7QLLhyqa071GgfjVP6k5YqDJb1pyASL
eD2+jFU9eS+G6tZdjnXIvwjYfD+EjwMsErQi6FFUyd6LBrhq0F8FYU3k79QW+BXAEhcBpl5KItUK
KXZFeL9Lbi/cSjl+BvfjZK2kqJP32+NYi8Sv6ZGqeB6xlOQJ2gIcV5xcJTvs2kc/zy613rjTs8ZW
lWfNyNaCi+/8kQ97jlo8ett0xyyNNrKyTJFtAgWsQeu+i2Qt3na+2mBY4o9IWSeCWeCJW5XfcitA
LNjMWuNNrsuw3ky1XrwOuDRgRSVjlMz/0gr2cxOfs2z2gqGzAWhYafWnsURnzG28UFY2hT/F94JR
FYYTeKJ/2dQaaF5t7oA6uqcbd7i3DwB/Gwk8WyIp6K/jrKuql2VYRN/L3EtqzKKM/imA57PTESqU
7cSShNlrGDemTUGLYe8nfopnSNLpLxhoaD+nvIeMlxb4t4/SIPZu5fmB5MZG3+QXoaIEn6bA43ca
w/SEVrSGuEo0dioa5jVufGjt99earyo3Lc+Dd8+f6G1SzDy1hViSUSoX6+wWifvhWamVNL9WNGVM
nCb1e7zqB/yaRhxkrqRE93dCChPOVQcNb5ogGbp7E1lQLlRMuucImS8qe0SOaqyD/Uj1N1Kn9Hi+
iWq0abAJgM0vjqMJC1iu7iY0sF/AfbQ9uFTZwH9aGx8jLW9ah/ZcdtOL/YwrLlrxO0pDMvpxzRBJ
m7DAkMtVO8t/9lUzfvD9qED7t1YEnP3oxgLQGNOD0PTShahr/VMRjBUi6J3u2bVhlA9B0Ya3mlDk
1l2D5JthC2lbPHua0f6QlE660rRR/Rp2fsUdfGTVGiV2QUEVYNtpVlhFVHDJf2KOUfDqbD2tuq3j
QrgLqz65jgVR/J4FJcZJ1lRMA66dGJdMeuZd6tqQPeRTYqC5nodQ3zs0Bxz42vgNCVhH3MMCDu+S
KJtd6OJUfdN8VEwzGI2OKQimUxty8qr06I50gnaZWU3mNEqI5YmiFsoPDFfEb1iDehe5Ulo7ZSgz
UkrE61bBRwa7Nw0SeKhbuOwqWL8FnjohNTfql0mahY1bZHV20U6oEGxqOryOFiTFizDo0YVu9jIW
Y03XZfbgD9K9URvpJVZRGqtGlbJPBV6jj1XcseSLQDRfMeGAvmjk+p7mHT6f/aAiB6iFPMDxvMCf
OR7Cex3nEIw5DemOHZXswzjSyexVYEF48KvbNIyfGoxisXctSwiEjdxhmY05obRVsFR4RY5dvUFP
KHzp9FG5kILYuM0KDS8sbAGwxIiHcbYv1XFxU/K9UqiWk5e+gD57VBQ3Asi0a1SXaCPp6ihtR03v
7GACr6zHHaeXFRjqplPEZq+qBf2WQdO3NRKB+aYwVQuz29xD9iVFr77FrOLV18Wq2oRKbD0qnVg/
WlU/OqPadddCHDZXrVbAcLDKrPhklGit4EmGLQnmiua13GkI6I4ZTpgbVcW7kb1vVTd+SlOxVvvk
qqp1lPFRSo0xU4+H13aqB1zlYg72wkh3qarFd0MReK99aqjb2BwMvPlKVFt6r76QoGHaCO4P+7oS
kLhU48JXNwCarIIFkMlukmv6jVFh7NxqMVxQpcEvfMLXeW/isHSwjIINM0rJ66BlIeYd5iC++nHY
uYrQRNeWX2o/YtkznwIrQ+BeCNIOJ68opQcmm2nxVBimsCvxt/sasROekfAKvivehEOviXWrgx+k
8jpSRug2oETq68Gfypu+xre+yc3xOpY7EL+WlPkHE3uNT1YoyrugKVGlSaRCKvm1pX+hBj4kYLHS
TAejIQ1zD4oDXwtzG5G1PhWDv2m6+kcay5dVU5UuFLTvdSPjp22x5IVrXUCVXIy++hj+lSNqFLj+
RLLpWHr/aRqTm7TblsBILJ+XU5BzzXAFrCNFUqPaTSMmvspPQcO9vDCxo618TIcqya11cl2JqzV4
5vpRi7/0fnmhqOmVZYRu4ls/hITXJwtJMr4LCvr/RaCwDdurRHpSY4oYlfRs8Hgy8R4TA1BR+KEh
uY07gXkRlP2tlRXupNLmbhOMM8x7lu9V4iufi7q6AKhyaAJ0xCzjijNv1/g6rr/BfYFQkZF5dove
QxQAVddupCTdC2awVc0vaihcp3g+6vVN1WAgNwRbv4huE6V/qr3PokCTtQ2/SP1nL2VLKaKTCq94
Rdkj9Ykx/JFjp6gLBX/xs9aPeI2ldlC8JrL0pqfxNkSqyZNvGv3WMC47HIcb/EARiwNji+/tt0Rj
ZQ7RcwuN3hUGwck1Db6Rrn4lHWGyEbh5WTqeJTg9LJpA938WcYF/HkaqsuJhflt5dLSa7qGCN+YY
Ziq5bdR+z3Ev2ab4ymZVtZ+wvqhmKzQeg9X0daqGfRII+0RSXWu6a6znCuhOg3K/ihe4L3vfo05M
NxSRr6xJ+GY2xU0oR88UEULXElUXjAcMyd5UQhvLauFLXUBjagDjmGYs3g0GthiS3uOvgXn2NkrM
T2Jh3Fc83aT/T915LcltJG37Vr4bwAa8OQXa9xiOI4c8QdDCe4+r/x+MpGUPBjtYaY/+g1UoJC2z
q1AmK/M1Qen0Fb3iWETsRbtKxOzBtfLJiwYjq+xOCx5bTdkjbL2LlOQ+99VNg4x8VXnnJk2cAstk
OYK2pGPtRip8q8je1nQb3Aflj1qhXg2dueM2zZmm9ATPfGPI6RHztr2bDsdc0H5oPSaD0BQ+UB+0
Fawp1cnOuxtupaE5RC1rp+8iB3Xtn1WAB1fb4wOY/5LK5E7UqmNYyAKzohwapdKQY3XDQ1TGxU3s
oQAYDtE+DM2N7OXaqYtVLJqbY95ivyUkRfWMuY20VTv/Cxd2Z8edkn/Fxu1DUFkfPGAMUZXutLBl
WLnYbzEc34werwuySVNotE3up+VBs0pp3wPLPeMsoH7sDP+sB+XZyLCaxC9GyfSTJ0t4v4l5tZPC
GiMGeTCfhqT1vw8YgR1SLH8c/Nl/lkFAPVTmnksNhSqbqAgblOEMZ9RUn6zPZ6xerpyFOIu4QnjR
p0VhPrlBpe400Fm3JQqzNpg/FXsMy0mNyMKkpkoOctsEp2yIEidLg9jpxgjrVU3jCtENB9l+1IRU
92R0Cn7OhX9U8JnDFrX+lmDl3eTWlVHnU+LCCaUKAiyhNufjai7asMOgfejxRN9BY/oh5p119WJf
pw5BaptVl4U2duH9txdvKYbjk5qYY3wSw2ibulW+FYcRMfHaUK+UKsy/KxhP7U0Mtj4ovKQwqDeF
FDfAVO+cLBeNuxpfww9+Xxm7KivpXStotPh+1uwrzFYAv7rJuOvVqN2bfSB/CaWcwofK8nfMvK2/
laUVV5NFpLwN+ig90jyMj71U1U5iIftjDNp4aDNJ/zbUAla7rtQ6fRMMV3GF27LtVaV4R5lOJQ1B
6g6FJDFTn6I68qmWZdZV1BT8pY5pdXr8s6oRcX3OZB+LgjYrGmyF5PiYKRUYoa535c8dfjKYH6Z5
ekJoIt9Gamruu7jHoI106hAnsr7L1MbCSCbCIwwvl88oKEsbSyzE5OwbFZZ5nq8eMWSjbtCXRvkU
4WH22S+bONno+FGKtiTjhOwVClcK8tLf6qGsTLuWJOmETZK5b1qXfnOaDvkO7LJ31wf1eBCCOt5i
hGmiOKWN5pNsJPV9G3fpDRm4dEgKGVSsF+jo+ZmKB285GQffIbdtNDIvsX/uMj+4aZPMQy0yT70T
tqPZLznHU9EVBj1Apn7sH5Hg0X/U9QhEKJLZZJJr1UdvAI2LL6qX32KqJ33MMLL7WeItltm8hdHb
KhTR+9masnrdmEJ0NQaRcPSpPjx0BVNsJzC49xiOCme8UpUrr6msj0FbFR9w7VH2ItntV1nv1Y+6
kbkfqyguv+G4WSD7iL37YJNkR+c0k9xzYwnwfvD4JRtQk2aL36piQDnCfLkOwuZzGqvWZ1YXbf5S
wNy3cMW9GuYy13rSDDj7jXV+7+PfdBeNrneLZJ+wMwUpu+b1XpAxF/yXYoUhV9oZZwqDyTmRSh4f
uSI7cLrxQ8XgLcTbW+4tbKZzTsSqUygXYkljonBbI4C+4Yr2hFshFBXUfrP4KeoK8zM2wA23fFcD
Bx9D3E3yND4AxAzvLaxIrrqh6p9Qs9bOraAiZJdIFW5lWhzi7heY8Qljx+Z76QdGtHczRfxGeUE+
9whDB3acS9MxJafDmRuw4zMVTfAciMV4wu+x4AmjopyPV2HzozBiiKzR0HnboPGa+6HnoYkMsIU7
TtLIT0k55N8LTUUSUhWL5sarlerEMZTeFYJMvLj+zh+bfnFFd3g0Ky/9CnPV2BRqaGDXzCPFqSnZ
kWTk+lWZlaJpN6gvUjGvx/ZJaKzktvdU4QT8j1vEA4YRSmqN67Ykh8+q5OuHCjOyGmO8PtN4CbX6
N7P2hCvgReZREEZNsWs/kjdVHuHFoUPAEutMPUW9TmuvQTGECpbcxnctirk7+gbRXZEN7m034O9c
dmW9l7ok+ATNQLrHK9Tcjrkr3HSupd5oQ2Xd66XifkobmV8Qio0FAIYChSOIQ3NKhCH8GWWRthsq
tXkK9DY/WLnvXSuRrvHo0DKn78fqXOSZVpziXjLswnRHO+fgPWs6ylq+1aU/LGGk8xhA73yueVg8
lFLhXpVNQ615KFX5mRdpsod9nH7QszYnSUMM1NTr+MkqLMRONck/a7IefcXQLN9mdWpuzQ4vyU6P
43shi8VDxVUW0KOYMLeE3fpBV/1qx6L60eTF5yowxX2aCBXWh738kI61EOODG0jYI4sy6UybJ/Xo
WOow1TWaZtLf9nUM+EprSK/oUk8MLcHwvotQ03atpWaUfLuk2Mi9keAJHCtYA7qhJXzzWs5oW+xz
EcJaW2EBKA/qU6VFdPSDeKydnPXdbXElTk8ZPpdnQLDBWRwNvBIzNW0otqox1ocY4oyKncV+oG9S
zdM/dQLQJDulW2HtJXlw1bPvRaW3iyp8t49GFYe3nm6232V1yCpnrGT/0agGNGt6TU1RDxswiTxO
qPfH0HR7GYiBkDXXlqAUD30cm780rvsPPaI3u0zxmtE2296UT37X5pJdu2Hm2YqvVexP5sFypF4z
TobnCh8T0Qy87SC4ZmGntVmavPTbWDulbR5gAuni63IVk+VYNms1OI+1pYc2huXi7eDVYO7jVj0K
eMDxyu/HhhTSqM5NGcr31dByZJhqnt7GBzyEZaq1DZmeZ3c6uHgryNoP5JR41Vtx96vWBvML7tg6
tuVR+JQFTXCFkka0z6J2vKnRVLlXlFb5UGpi/kT+hEqCH4j7To1iycE02DhaKZc//n3azSiMGPGO
Y+7Dug2Shgy+LTgGsVwdbM1QwrvSUHLNafowJ0OTNRQA2B1f+jISDpant8c2V4xPWRVnz6UrdjwI
ZS97rkKpPCVyigsxybpxEwAT/qJLTfQlaYLo7Lnq5JtsmntVwrLGTnJ9sghWippLrKIUxJ9SJvdy
GhaH3lU5PiFV7HJ1yE9hGVZPBBf3ITTRAgtRrb7WlaJFtC6A9FoaEebnY6iwRcLSCM5twMpM+1HZ
1J420uof4R+waAKSebxFlc+jW1tXAPm/B50o3/RD1pGK43ApyCNOnfwz87plM//McrN7TNQWwc6C
fqyN8XKyR6HN34ncU3YpDfINqFDzJotAPlWmV+M/3Lq3oVnGX1TOyB9Z0/Anurli3dU8jr+kYZOe
LMOsf+auPH7PGrWjumVVg9NkfuFvVvosr3sQCKcbkoLMjq6ooFNFbc7hwSmsbs2eHsQEAXCDa+Yp
OgnbckvLOnj+L7qsr7FobwLOwURqr8dwtV4CuvsY2+B9eyCp24YY3q+i7Ga8obfRZq03ucUH0LXS
P3qbmEb6Jt3MsNvGj+SrNpnV1j20W8mxPqZjfE35Cij6320xvf0Vs6LzmDS9As5x+hUo50KTmvqe
IAR0mss9wD9xJ+atLY8Pf9B94j/K3n+LNngdfC+zKvtVv+YIvuYa/v9HLjTQDbtY8RN98RW5EBrN
//34+X+nr+nPoHxNMPzj//onwVCFLAgbSIVPouvAQiYns78Ihuq/kP6HZ6KgR4Ra9PSv/mQYCrL4
L0Nn+2JB8Af/kN7QXwxDWfnXhP2XTQt+lSgZ2t9iGM6aTBqNLEOdKC+SDqZeV6d/f9HUwr43KBIP
oVlL/1ZYvED6NauPectVgy+kT00z3YTKb+niLISOYvaYS+SNmm8eo7g7hchwuT3eM2G4xTr1B0X2
k6dF+zzw1tq9U4/soi3zZ2zU7FQFIqM1VwxCrbssy8ijaoHABZUoLbC7e4gSPyNH+aLbyi/qqMoT
SkWHi9Xw4Y8Il8TN+bQyZoOpnTAAkwKdOuvdjcnIQ9e3SkdSetvIfpTtinjOrAM6DewygDbrgBpe
GJgAB9FONdMjrZNtHjV3NW/Olfbu7KQDwP060BzOEI5Y31rZVPfZg3M+wupz+kN6Tp4m7Er+VQbD
PKEJJ3yJfDCO70/jnHX2Eh0DTqDkGsZM+hzHGGc00LRWLx2zAWbl84KlACJYOEdSkKZK62SUklXv
U+/lticlG1/r9llfUGWvN7UlOtNjf+UnzZqaf/wkjEFk6mP8tImEfLljavKessKs2pHvNMqfBRo7
ALIOMaoR7o5EpuIFqzjGKd7GT2tqUUvLClNEJkKVVVPVZlvJa1opopFSOHpS6tvWbcABF9GadY60
EkafDbGv1UzWkrRy8GL/Km+9k+VkVwbfu99OGlTNp7WGvrwWcda95eUmRr3PMQSg/tn91eyLzAG2
rX4snEc32wV73Zac4sewMU7TL+gkh0nIdt6D9eOffF4Z7qqhWFCMXuSsLw5EKuRaSzLMKv+ePubN
NpUdkKX6Rnyuv6K5WDv+F3OX7/MTnNWVNvLiXpN+x56zejIoNuwFg1k44UFpPZgnZeOdyttvyXXg
uA/tyQlHxJK1r+FdfB18Whn50pFyGX0GGwmHHsSkRTtvchvQvw7XwdbcTNal3VXz2F7rB2EVjDdD
gP+xlxRWsiRbkyjJLI0qZamoKRiWDhTerT/inlVaN1Htb8rCRH2fN49s7XAS3r4/1MWRXoSd5U21
XuVSK3KmlepHM7ypoie1WeGjLFw8UwYMXITLz8Sr8vUpQW9NpQjrA4dRTgaI3yD4KNDbCjin/slY
/h3ImE1h1gmF3HXsVXgvZ9canNTN7mJhDYyyeOoBs5YUmb+CdXg9ntAvW0ugNYjfve6UzUPf/MJy
3Vb1n5n89P6IFhfFRajZWUBDWZDceDp99n/4FnQ7/yAe1vgky3eLBlBo0t6SJWV2ykW5WnbZdJDr
19W2vHL3ESXrs3LwTiIdLMcobYP7BTSvpWzeH+E0gllWYnChIX9LVJEc7PVkUtwxAsg70PGFYSt0
2DD9yjFOb6k0u+5Taq3hcP7DUKd0U6I1ZM4P9DGomrbrs9KptsOWF8rePHp79zhtbmGPQfymcbpP
fxMv9cfmhjAuWyJUWe6r16OkXx801OoQP+8ap1XoQwA7QUA5Cx/fn845pPdNpNl8dqWWQQ6iPDOZ
sXY6IB+7eKZJjOKlWGN/NogrJ/X8ALFkDixdRUmW/1lv0kpe7GIOnqRyskSlWWXZRfwUDs/vD2t+
J86DKK/nL231vB/SsXLE/IMgPCfGihXg2p8//fuLm06nV2di8sspyMErqV8Cfw2JPz8EX0ZgwQ8z
ZRLwN2TdOlaLkIJz40TZTVHe5AnZt3Xosr9neqTNwszJuUOWU45ocEwrU+Un7fuPKU6LuZp9ff97
zI9AwkxyKGRdEsoO4svtfTFfre8jwJwVrRN57THD/NTngAI612FP3WlrPO+FJcZ9SCkKHQn8563Z
HRVpPgfUwNyJd5MOKWXjb7jA24EzOuVNd0UJapW5KU93xeW59DJCHpeSAnWPZ+vsRETtxc8U12vZ
R+Wx+YVR6BWZmJPhRBYd8t2kQQVcdnSUdJvtaoShN/9gxSCD+PsXzM6MPqY/XEp67aRkf4Z20l0q
6dTxPr3/KRcWpjKtSBginLP8zeuljyKnLo5CwKe0+ltsXsotUJONIIY5jEIYs+9He3P8vszrRbjZ
vPqIBUA5Y15Tztmt6vjPk9smL4bjlFcisi7uMsjyazyON3n8PO5sNk2RntdgEleGcJbZ19N16m7A
MGg73VZ3yc7aSMf3x7o4s5NSkILmikGT6vXMhmpZdqkZYsNdd0ejA9yh4OEMJsSsVzKsN6f+y+gM
nkOKzv4g3utQpVnpZa+xQ4yHcaftpIN69PDQBRuyQ+dy8/64Fg5LpCXQkufIt6DWzq4YzGQ1aezw
iLFoa5pxRhl55RR7oazNd58iaRI5I48PTZxOhIvzRfdTozem8Ux5T32bowN8qhE3neR/zfPkj4K+
MoCB1Tri9NvfBqZaizK/JL3RIJWrOKo7DzbtHwlXtC+3qJCs1kTmpMTpnFYU6Xec2YVTDxXyDdXk
s4PbLPLUPxGMoJb9Ud/hw+0Yj+9/saUDlKPa4qAmx8J0+fV0ZkIpiIZfVk6cZTu/ZGzgoRLceN8P
s7QwLsPMBiWVHXBBmfcixbqPYN0KW1L1z/8khkZBUJyUd+bi9a03Dugk15UjFcqdUgrU8YXt+yFe
CMrzRUBG+u8Ys/vG9HL0u0uxZBGEH4xj+6yeZCfZxqBMPpLnOOZnaR/stTuVpf8j3vpbd6sc/W2/
jbfru21xqVz+mtnHs3KgqK0ZVE690ffuvtkLN9/rbXWkz+esExYXv6Emo2uCphu2F7PzuRrkPJNl
5rdwXetYhF119PFsWVkpiwuSKpaqWSSNyHG9XpCd1JAk1yovNV9+ELEmtuUwRaRAKlcSlTfVlGmj
TfWyvyLNrrc0At9cj+D6/KOwa5+D++Ie9tcmv9KrnfoU3NEz3WSOsc2udMUZKkB4DqeafLA+rOm1
LM/s718ym1mrMbNoFNvK6cA0trpqB+hivb9y58j/l2PlcrSze8AAZ6BJzVA5tIh3RqHeVq17ioa+
tPOWfp/riY+uZH2q6HB3rbWL8mRFw33xw+oEMSxJ0cX5wZ0Bx/X8jteAFfdn3Q8+FyOWZlKxQupe
nEvkvUzqUlwSc1tiAM4VzfeGzdgF2F16/qNStv/g+kb1kHPaoNzKhni9Rge9V8wOKLajeteeP9B7
b45++TWX3JXbbmkwTBWRmDiTBuHrQH1eK0lkjaWj5fI2w/hYa/9sT70Stbyswb9pPEzbAAU8XZYQ
u+VmnR0ioxeFMTuBB9TQ5ptaNdsTbep4b+Zqs2uyzv86tJVmV2OL6q8eb7V+FO9WFue0+ObHqo4w
G+9FA3nJuV5RNdaj3rv8BvNLKtugm7C03KudHaLSs0+QBgGWfO2fPcmuPrn3a1Mgr4SfP42KOnT1
wCKfLnfmvr/Sv16DztmKtA020RZs3IkK34O3z47ug2mX8JdlkGRImu40ZyoLrFY4pyl/Mx3chCRR
GNlY5uwMzBDmyuLAbx39zjgat/Gj70Rb/WQ+pUfMX56o+gJ9/tJhAAwdF0x6WtlUXE/GylZazIzR
fGSlG5N43nydxxGggwRuDSdkGe+GbXCW6NmaVz0s7u8y+gjrspZLp8RFyJfVepHeCZXuaxZYcPDC
3q7xfxip6nQgkFcW3NLGojuooE02eQXNG++JFeuu6kUtlXRzHxy0T/3BcpIjRB3If5PO0NqTbWlc
PBdVCj3kjnzW1zvZjHAZRQoRf0FP3wn+Z8vvAa81m5VxLb1NL8LMX9+jIuVaFBNGs2ETI0WaPXn7
8CbdDoe1LsvKiF6eyRdfykQGFutUrXJy7YerM2ujYIM0XPtSb/cCLVw+k0GbFxzm/EkhS6UWpzLp
cHiMP1w/4nu7F2/je9mOsLpY8z9aOAynaCbvCu4Pw5pfUmFkpCB4iTbpP1STKcQBSNJjeFrTHH07
e6jpAqWhTTUJMLykdhezNwzx1G0uKSIMeWoj2wjjoPsSpGsaaHOjSe7914GmnXARqO66LkMfr6Go
CZF/GtEu+TpsfQfBwdueSsmws2JbtklPHe303ymevoh/vD7QXv+IaTYufoReQR6iSd84BT/C/Crg
b7AbOVv9XYnz9tMks9jtxu3Uklwlu6/N9CzNK2tFUXE7wjC9H21Pt+wqfhrDj397400jNKfWPX+e
qc1GCHxBkrOGWol4ghCwS/YTm9h9/geyb39+0d+h5gMKAePJvtA4WmhCb9ipdWGP1srZvzxrv4PM
UtLecrU0qWosX/z0kynqoIgB16GYuqYT+fbunaAfYD8ofUNJmSum9umYJkVIvXBS+PRG+Jk29IKp
UFGf/U/Vd+kkw1Q2d9bH7FZbK45Mp+58XVLbohAjg+rgAfx6Xbqj1XVemkzB602cOMouB35th5sE
Q6FmozjiI/Jjgy3v6K7SLl853KZJnIdHuJqFwwKk0jZLvYY8a8TWb6h4QcCUW4y11S9jnjmDi09F
9fn9Jfr2yoNzC/mcdALpLboNr8caUVmrLIkv6o9nfwjtFFv29yMsrZnLCLM7ztdct9MTmFBBo4Ka
h4fboDWZGNv3wyyeJhdx5jlC5EnWkBeMJC1CoUamuFTOw9AMBymEMTCmYrQxc7HcZjqE2JHX5KEC
Z/6jK0prR7bT26MmtVdNKHfbCLWY2jYHqwdLLlfdMR5a3FdWfvDKxLy8zS6Ov05UsgxSJFN/zGzq
mNeFM5H/m43+DKvMWc8g1wLKr781RFNs9RKB2yWhFR4OjtZ7x7iOV9KNhSf0tKZI2XmaiKI+37wK
QHWpkfji7a5GTnDXHlOOvvyQ7LXr+MHaBj9rlI+BuKKcYm2sRytjI0FA269M8NI+vvwds/FGoRLh
hRoiruC4d94hOdXf4k1w3+1HW+9sOJWUrvftPYKv1QNNX21lHhYe1xOfXcT5FxExFU/h1/Md6Wnf
wifrnHIjOtm9dA6utT0Mw/9COGVxG/8ONc/wQKTGXpMQCqLlE9VWyI76w/vTuRhi6tmR+Isg56bV
dbFcUznrslHigoma0oFs70D5eT/C8ha+CDG7w2pYEUhBTvk3/LbxRkUyH52fbfUFl/FtvU0+qPGO
FxaOMpG9DqhYaDWAsGPNooWsUc6dC/6gJyB5mYZ9pvJgfZ8KeMq3lD6DtFe/T25PBRU08Vx8Wxn0
tApnxz14fsSzKaDpJhiV1/NaZVkSy1bKMXCVH3VHQeRkyhLaj+phvVw9VxyZ0oRX0WZfUUeioHcF
2hpT4lcH20lGVU13E7Y4PCdQM3e/4mtT3L4/yIW1Q1ReVNN+oFQ+24mV1IRJm8QtdJcvsnAc1ZWK
yMJOBxuJbBnlHY2rbNY5qVKMm0qJLwdR7WqSQ+xPwl4+mCvFqmn9vflUOjmbBLjJVJXZMHAdaHNq
Aq3jZdI+En4MguXo1bFdc61dnC5OTw1dmEmAf7YPZK8ThaCppp5XYQvtF8E/vP89Fvo/LIOLCLNE
zjONsDczFl13kk/GrthDs71Ljhrao8Yx36xEW5w3sLLT2lOVN4D2WHUHPR6pXEzCQZnocBKfpcHR
Xzyp8zt/axylIxS1lT7w4qrAw34CYoIkne/nVKzLFrFDOpXSneV+zvLHpj/66Qer+NB3ZyUw7JVx
Tsvszfq4CDib1ZGiWtT66KROKvjZaTo6hD30tdVu80INhqm8iDRL26y+VNs6nFqFu3YzfEUv5M/H
hX/QTv1/If22uCRZ8sCwJ9jPXDq9MCBrFjIBfe3HEHMGr5pB/4cx/Q4xG5Pf45w85pz+7jXE4dPw
M3uKHOO62wxX0teIHm/07f3vtbg+wAiASqDGaczF6HOYqU0YT4k2l57TAgfbJJGA2m0tx2daC+VG
1zLpzqz1+r6pAmGtvrk4pxfxZ/lBoeUjvBO2efnc7uRfNaf/+Kk8tLwsMltxwq13u1ZEXEgBwb8C
jadFCi5i/hm7LkIaJzAJGUF2aqrvGf6zdlUIq8qfC1vhMtDsY+LypLvwwngp1oa387pI2khNvXKw
vAF9TrfZZZTZDNYlHkJNqrVOGNjDfQ10+Lv1Xdymm0keUNvrD0XsVM/yc/JjKmXg/u68v4IWp5ML
h9+BYrQy0RAucyLPE0tLTlqWrPQ5noTJvWdpraK2lEbqEtcAGCDwg+IczWJVBiyASUpCpQqdc19H
V2iEbPztPxwPTWxwM1xzwP5fj8cSB18vvbFzQi3ZuPl9V33uTXXlmFwqPulTq/yvKLMHrp80XWao
JKvhlX5KNzCBBCc9WAllp2ZjhM5E/6GG7jTfJjl+/d6N7Oy8Lru7+PF48aL2jSYZDIvXg807XfUE
lcEmjYLgOhog/t5dc0ZZOmMU/GVABU3SVsbsSqjR6KiVkKw5Pmo75VAfphdAuG6JMv3Y+dXD4jDo
2eObLr8AJC6y87w2fD1IiGPcorKzwdhhO74Av2kBcL2uLfzFXJkypQahj3IlVlCvJ0/13aEWBaVx
zGv1ZMg2BkmAIi1cIK+NPYI7t/Fd+tSc1/x55aVU4jLu9FEvxhmlTT4asUXd7uTuxTto9FskZejI
4t8x/R066upG2Xsfgiv/fkpnppLw1GZf00KdPtzbCf89AbOtj4OFifYYh7daI5/npY5q/QjRKxYk
qB3+WqN2aa1eDnu2jKJmFMO4IvO0StfcKXJxUqcnQ2TCTn//SFv9srOTG+kILfWnlVQ/Y0EzbtMf
k6mXfgyOysksN+0vxZkOn7/f7QYUerGgZke5MBhdpA6EtcD2GkNqG/CE3x/a0iRSzzNhsNMERm/u
9drJqVVaQ8wrQYWpD4tVLg+J0Ro3uq6uoYZf+hzz5XEZa2rJXKxTuUTDSbLIPf2jPMAxRMByWz2p
kBLSW/OYb9VncdPd1r8mn9Rog7js2nyuDXZ2lOu95LVlyGDLUHkuovRzG+VPirGmlr6Uw1yOc3aI
WqrZjSNCd07uHj1Y1Gb+8P5HWwswO2gADvDZUiZSpwSL6KJTt4/vR1icKbotFGpeqACzmYqssK/a
gdRWBqRKXbebRNmyb2i5DZv/LdJssvIs7DxznAoMSAC5mWCP7df6H50VE92LVtFE+5rXgspW7pua
r+/URovsFBKAXbbtASS8P5jFUsJlnNkSn/ykAk3jBKyg8uMSXVzXou3+aE/yd8XJNv7JdbzbVfXr
xfVwMbrZ1wozpS7zgvUQHkmY95Ydf57oY61H4VTeGT/Lp7U64uL6uIg4+2pFTVqmJZy9fSQeZO0G
Tv5OQWHh/elcizJb56qfIvQxFWZSH2lbRA2gcdj1/zqW6VdcHEtQ2L0iUImStNEWkV0b+TEcB9YK
edNHeHP6XUzZ7HLs21rMlHI6affGc3ftYkM5nib/Yqjcf9e9+KWkdbkOZ3djqGohTke0axB8Rfsm
T39p2fAxMbAL+CefSMWXkNSYJ+Ps/kCkJW2bqYxRp5+DDoGq5j5Pvv9vMWabyi0C0UsLrva6EFCk
yb+1g7jrs2GlNLKUvVBYMuRJdxjTydmcIdWg+XnM3jWMb7iRQy+Rbdiqe6Q3twkl1n8wKJOq2QQS
1OmGvl51HZCKpmiZuFz8kHR3oXE2pJWO4QIG09Kpyv0VY26dpPJ0MTKNXSo8SDtMJUiDxW18q342
fxhPwZN6Oz0upK33nF6X18Zx4kQNJ23T7sybtTNqcStf/JTZN+y6XNLEQaHrKymHoHSRctGx3sHk
4+n9eV0smVwOetqHF9vZqoImQSliKplAId5ORhFCZStUnSYEknJcL5IvLpyLsc0OwzY3FQz02NlR
UO59ZMXwP3fjcNM33wd3rXW4eNZfBJudiX08QGow6ZBJemQrw0NWF5uVGZx+75uT6iLE7ED05Aic
c06judpmKZifeCc4aE81jnuL2oaTX6+B4Reg6q8X6uxsHDKUTwuBQYXH9oquKPIB2J2erC3eVyBy
Npid7IYNwnurT5b/EBpfMegpwBvmL94QydBQ6KiwGQ+Z/UVFVWRaM+ZnlKLAB2tP4enB26y1wZZ3
w++gs484Rq2rGFOpOUa/tsuEsy4jaIS228ohs/TSBjXz78HNviR/qhfQf5gQ8squ4TGKScuVfFiD
zixvgN9hZp+vRaehDQa2XDXJhmr5pCnobd3AuApQ+4lFcQ0OsDx/lggcjSoljMfXezzN0HBTagLq
Qb1H4t/OIyxoGtV5fyeshZkdWqGkDb5vcSO0Vf0r6WXVTrr0muGsiC8svuDR4Pj3eGZnViZXPgaM
HNTynfQ8QSvKo3cPo2fXnvOH6En61J4DR9kXx+7YAro4NFcez3j3PvxSrdwZi12Qy58yO8z8WqpA
wE6XLQ1a2Uk30tl/8SDCde7u78paTLVKnVRx0h+RqJnMggldGRRGw77PsvA7jLt9GkqH97/h4ha4
CDHbalWbDEPfTndgGz7XEeWmIdgZQYHmVQaUUbc2ciTuUL9cibs8kReBZ3uvLss+rEVegeERqShc
E7yr0XFtnL8BTq69bKdRvDmyL4LNdiDi5CTiCsE8sTmKXnwygjVUzOLzHfcj7OnxCKXwOiuCdOiN
R7LCbkgt3C1h3Dw3e28bgUfTr0Cl7b07ubO9PbapPBZ/aoJdnf8JDuilCAsBmMoIAjivN36voNE8
pU6OEYrbkBKB6vuTitsWfUg79n+9v3YWn3NTzfevcLN9aXVBEJcdBRiEK8gl8Nw4+Dt9M9nHl/v/
7kKavtT8S1KxBOo1caeojr4eoYo2I50H8kKtVIATXDeNgnqBZxveGoRzaWeAb8KvnisCLatZJF+v
B2T9u+mNn+7ywbhr0c2uu2BrlD9lehOiMO7F1fRs6a64jDpbRfGYW7Q9GV+1BUkkNLZ3P53fD6RL
iV0peMCiNO999pziNtj0axfHC1z5zfReDHqWdrcicwv+ZcKxTbBfayfcBodJyGfi+8EMQpjW6c/R
yd+I0Nkhl2Q7aSs9JR/8m/y+uu0OazXTxdqiAYqWnhsaTW9IzVXfxpHqWlTFkA76Xh6xNXJ60YYI
HDn9HV5wwoQ1/WTg+bc2G4vJD6RKBbg1jx5Yba8Xm4wgdxFhPcphbyZb/ZeB7IxPXbM9v3hdPpdf
h4fqgfNyJcVculgv484WgdwBEB1zekT6WNxGQ3lGax9TI+vx/f27dCpehpl97JFWVKuHNDPDpthF
Y7k1rd37ERZfGxch5nJGPWIFnWSoL7jIctM/R1/dvXKYbkxZ2EWP1WO9XxMxWuwVXcacHYJB5yVl
V/CWiq84lfbWrWy+8C/cjXIz3kh3wTFpbe8oP6fb9Jom7vOPfL+GI1j8gigWQHYG1IZ37euV04Xl
EFYZK0eR0C0sqw3Smk9iu9boW/yCF2FmCYJelRTAa6bXT/1DXkVfQyVewcksIaymRuK/hzL9hosH
o9TrkjGWTOdQ2uEjkvpb70CuvEnPAu8Pba8NNJ7lTcTrY+3aXp5FQMGi8uLuNcsRWi3gNBxM3qq4
i+hl4sjjx6H6+0TBiWH8O8osOYjqXEkqiUkskJMqBygwya9/VKSBoo2VkQwFQVFmQylHHvVCpnWO
1ycY1wtHI+7vTNPcvL/hFmfsIsxsLGJr4HaAWDXa0f79KPZfpCr/mXrDyr5eCMOipoE98ckssIqv
18SIhB0awQogya53av8sJdoDMtcr2KmFG9iQ0JhG1AefnzdHfxMkni8ozNlfROk/Eou1Auc0J7M7
7zLM/LUkq2qLRQaDaUnrK+8TTnLo8sV2IKw8HhZn7fd4tNmsWZhOhF3LeAztvg8eRUTn15hWayFm
504jDYVE95gaQXgQsiM0EBtlWPv9RbaQozBhE7sO0COeLtOPuDgRqgiAsy8RZBTinTsan7SuqXEZ
0HaR7laOMgbf3g+4/IV+B5yt6tCTRnRXCah1VnsbiFK8TRqvcAKF+19Uy+r4frzlWfwdb3bve1Xh
Vq6vMovRIfMe9Ea0Y3GNYrUUBL4CpE9UDhRoA69nURoTMZQTgohpto3LHispqJLi36/aop7wO8ps
KFVmFnAiiVKX6rWGp5nqYlTXhCdLwZJk5aG+9CB4FW2WuAS9laRyRzQv2UY34H3PUP529QEdYr2x
O8Qi2v1wKFb21cItiJICC9GSaKsAZng9k/7/I+27liTHlSW/iGbU4hWUqSpLqxdaqaYECRLUX7/O
ueduZ7G4RZuzr1PTGQQQCAQCHu5ZozYSg9VYkSBC2RxreQuTsbZYlyYW0zho6JNJUgv4k6Y6FdlD
14/3UH/63e1Wx4G+PjTRGoBjLCkU1FiA7I4YApFtVAeVa4EsbvGFrCVkM0caqnmiivvhsis+Ky1x
akLEIP0EIstH9G45gq2S6L7cRcDPbIMe1vKHbxYXqxM2wCEUFDoTkF84qra00wGsL/dzyUb9mFxk
0mfLB3/9pmb1WlPBN8uLRQPnYMakFpajN+kZcK/Bya/ZrvbmDIb7spviEdCwQZ7OP9CYn1ynAdjI
gfvYRL7MhpYnzOWkL7aFwhK10SDShktdJLgy5D8SO0PdGJpEAd7TgPSZXuPBkY+zjqK8cYqubspL
64s0H2osyFE7TEMMzV/6lgUSWlS5Ux/wwmZrtvIAtM9GGrK16Mt3L21owdw/wGa/RxOW7M4EPBqK
A4at7GtUrAExuooAV+yDrZxxDfsG0UgDqHikdWDTX55OKZ4aLJ0OYOabHrRo+OyM8XZs2E0rdy/i
IHvTJHuRNXkgN99LbKugNrvzj7W+ML9wd0tOGp4Vw2Dz6mMKd33rNmCM7saNtHzVpS7MLHw70mgJ
WUyIhEQNbqOgvJfAvNaAKBZErYPON9ZzNfxdWFs48NjovR6pORhJa42U5aFMfQnqqr+Hv60hLfyU
TboQm0U2QDNGdNQmdJOpJZX8FYuWX2mV97u11WD7d0hLDzVQFockHiawMJXXPuzOo7L1vLBmAl2c
aAtB2g+Ch0Uy1qQy9FrKORkb3k0e2uC39X8fxNq6XFpY3P8ms2WdMMKCUqMPo34ox7tQe/svbKAF
A13EJiqby1fSzKRpXouwQfVZkiYn0Hewhb7cSCp/TBaqLLIJpjcc5ZiuJSlMBTkt3RTqESbu2PCh
8i181U+SG1iATPRMfYriqGwu0u+81WoQkiAwDBJp/0wOpH0Ceadw0j7j3Q6t+v+6vrIwuFh/Q4Xs
Ri3BoYupIj2L7BbKP/9ycWACr7m4HM0koT8aP404ibWIYUylLDrQ5XCmHn2MWy/lP9xsYWVeu4uE
30w6quZmMdhQASadcO4nyZaNjYi2bsQyFYBRJdCHzH+/MBI3tQkwP4bSQb3W+mg16Gvkm/LJ85x/
C8//DOWvlUV41sqoNbFrBhyGbDfT/Tb/tPTV/4g1/3er89fYIkhnrOshfziHTfXL0E6Z8ZFunQNz
5F2OBy0/EFhEhAE2Y7E0TKVaWmQVdmY96F+A1WUOqIiUo0rLRCF9Oo07YYCISxcC1/7vfe/S9GLB
qJD2YpLV8D1TJClUWNHPDilB7b8xg5K4CDJIVOPNxdlTh2URi3oz2Dl0y0Ro3ZCKFk+pWm1cXtb8
D+EHPU4oaIDsfzGceOZsjULYqfhRMm6F9M6cNi4qP3IDOB+4QubufkNGhr/wh9Zs4jLqsFj1ZLxF
tDrSwobYTEFitdo4GVZMgetiBnqg/AgQzWLWEqugMQ0hHhoLoNtpFCMoG/rA49yvhWLD1s+KK3hd
5lLAzHcLpYRl+3kJ6R6oP7VYoqNCNCJ5ktMCwQV8nw1lJN3RfLyOXoV38/MeehD8qCHbfYor64dS
K3qB0LW10v+vQxmZyzpGnILqq2kPCR7Zpo2RrtoAlgsMNsAlGcsFBKQM+pCzj2StebAgIFSa7XWl
T+7vO2tt8cDugvoaIAgzwvR7KBzGwTJyFWZ6NpIhexHKD9G4leKv382sjebSzMJHslm3Vh+xbA2o
pXXxVYG4evavuXvhG5dGFlndVEW8CRX4fF+OpG0e6/ZNiap/fwxeGlnCtKe4p7RrEIqo0LsGvaES
WLPLu9+nayVD+WZkkT9kBUrkUYLMvoKmGbjFk16+k1Sh3vCxn1f0ecZk9O0AeoIr+rIMkNGIDqKO
wuq4H/+MroJehawiKLXfCDfVPbqSPOXfsppj4yLCQpFEBDhaQ7P2d4dT0EYEJe5xsGWW3tXqRKyK
vkrmsDG0lcPqm5nFDCINkrgw+7USQxgz/hLULNB6iHTlFWmsN1lhG4W8n3ffxcAWKZg6cKsETRw2
LPLWt/p6PIEihoNKIL9iB+BV7gsXLA3dFgptdWddzOciL6dNUZU5hVmqdYTFVxbyprC5+d0f552z
OPq/zebi6G+ZSEE7CCNGtTMmPILWM73bPkmhvQhd1Ty1C74FR/8J2/hnQoHTRTkexf8li1Jqdjp0
5WB0pjaPDtUe7+G3YQDP9OQniIP8PsQ50P0c4v+1trykFbletWEyR6gOvb/RPcC0UGF9U8SWNNpW
nWR1f4PB7j9DW1L7Ty1wbpSKuFI/CmcIBZ7Kh+aQH4Y91NUfUZl5yZ5+H926l/w1uHDOTo+UGlWS
wRZykxTtV92+h5Bt/v8zsnDFCaK7TQ5UJHTTWieOr/AGATWXeCNJW/dFcFcArIRm32UGUFnc6kIV
VoDm2c/UHa0H6RB/C0m3PmN/zSxcvmQ4MgcQr9i0QZku89recGjq/T5j607318j8ERcXEVkcmRnP
UarlCsnEiZTdfWP2Tgv54ejld1urJz1ylpkaAErSS8COllpl3UWYN33kEVCx/LEAnNqEHqiRxxsO
/o+Wyo/ddGFs4W8GHqQrQ8DBUhwrTmqcJEHmUj8/4yH3XN7zlGQ+4U61Kx10ZdymFQGF0FZpcHUJ
IYGl49UQafCS1yFP9bAHkQzyAbSn0vG5V7+GPvh9Vld38oWNhc+XgpZMZTXh3jVVO3EASmiwNm6r
/4/JBNs+9JdnzNXsRRdeEoeamQ+CgX2l6/mtgsqV4Ja0bMojlInD5kGOovHVKs2ODFQe302wYD2k
HPoru3rM+9RvKx0AD4VWneU0NBqgad0xYT9oZXPsKwFPkdRq6mCgTD7iZBZi6Gpaxt5Sw3Kj9WJ1
tsBEjKc8HQQSS+6qsbRiWS0xWymymii+NenGQbV+Cl9YmHfBxVzVZVHHtYjUvHkec9Ldz68OFl4d
gB9KdqIXoTswckL3dyf4id6Zjyogt3BIKiCdNBbBYlLLhmFY2MdQnnQkaLQjk6L+B1Wd8Rplhj/9
sT+nrvXSbrJCriY6F6YXIcRUOtBu9thpOai3gZnypXcTsKWn/FAdJTsPhtN4MK7zyN7ux/4JmJqH
PSOlUBOQRTRzfZ/sXq4jq+ox7Mo1zqYPrYkgOSV7yG6/maCkSd32UPtbuNiVXQ2ydqjrqcbMfrbM
WatmlKo0Az9UCApgKdcCLsjXVaRuhOYVV51ZVBA4UI3UfrAqhnGugaIkG5Hnpw9Gzh5aK99w1jUT
Cp5jQa8Jeu4fmC9IAde9YVUj7ugZlEy+2n/d6gFO9ksDi1uXnCgFmrEhBBqqaPsdXqP8jRYbee/a
ciBpx0Sh1Vr9wbAtQToZjdYDxEYTmQhNYECLJk8/NzbYyuFlXlpZjCSiicgTHSPhbrGDpOvb3FX3
Ec/PSv2xBCIovAI3jPO71a2hzZnIRSxhCZVlBklgm5efMdsVBnj12o1S0E+SiHmN0BYP9BbYncCa
/N3IFBd5iHLCaM8wyCQovPZtVtwTUdAo/Y4S+iyf41vFrrwS8L9hS/1pdYwX5mcfvRhjpOVKCOqL
0Zbb0OnTkljsE7LHv0/kSpqDnTRfMoFwBAJhcefD+xyVSh0+WNcleuAb4VROV0kpUlBp9VD2AZnz
xrH8D3vZIgH5ZnJx/wsj2QitqRxtK0h3lHtRoBwyMLyp951b3IIVUiQWWq4AZbsBoETb8Nd51n6z
vgiMuswEPZFgXamtAsC88jGLzA3P2bKxcJxcj6eQlnS0RcNwQezjKlsV7DXfAN2rDpZQSHGgMeC7
b6Sp2ahKI+BUK6/FUSVjCrXbzb7Fta19aWUxDiPXZEVQ2Gin/SFBYqgpr6L6WPcbiId5s/5ckr+D
WTi6YRRizVSY+V+El+LP0PGtPoq1px84HoR2wPwiQUpykawJRR+ywYxHu/FQhdL3rV/a+k47pTmx
fOgaesrG5lpdpX+SesRgKKYsBtZylbO8VZBlqLIPAdZTEqM2qoob7vaz6QCBCuc8Lg//Y2f+jotI
MfZyI44hJrDz0mv+pOz+h7eQ29lNUhHQXQsAWJS7NEgYEYM//wVB5OIDFqmdFYlaG5YJbudFRkmL
axMpWHgqO+X293D1Dx7qh68AQDkvIC5ny4TblMah5AxD7W3myH6xM+7qo2m3wBbEtnIYdhVI3LKj
sh/21U54nVzqdC54//wtJbvVPX7xIctjD5SYljUhQzAN0W7Su8l8/n2oa5kr1EZxmUZBDqnrMiOv
4T54DUM21Xm9q3iFhzbJZsf96GE4MHeyRWdAIX0g1ovu/m56fWx/LS+WU0brcA4BF0wyOI5ZBUKd
rZ2xagF1bQXKO8hQllTwCfRvjUjIcbaBKqR8UPotxVhlLaggg4Kw50wciHej73sinKApFLMJXKXg
ox61exx0bsKvQAlupyKQ2EnrVCFYWrtm15auyqkndNeyIBIzzYOKP7RG7CnV5FWqcm5kFoxjRLTp
zMKvYUhwWr6jVHoodYnQ9t7sX6pev4vRnAAOFMeqz3GbkbG4LrKnsW5RQribmo/f12h9fPP1FqDl
+fn3+/h6XZoQEeB/MzXeTO7Uesn1No5+baGg86EBKKYiQpvLaRxA+NfLyCGFNnXVunIqbSNIrlkA
25YCDhdId6Kc+H0gYi61VVO2o43OUy/kxW1vbd1L1s4xcPnNyhTmCoQ4sqJybADGt7PiM9NLUoFx
p4TuZLVRDli7dYE0EBTQs9gMlmVxwkwCo1MfIWWbM0bJqUNowk9PJlpzIQZwMzppAN0JV9yClq2d
M5dmF76QW+grDTWYreT7FltJGh5MY+NGtGoDl2hQUiHnwG3i+zKFRp1lvTjbAIeqAVLE5lksNhKB
dRsavEBDrz+Ipb/byOVGG6MBNsrqSlevh+Qk1xuPr6smTCDWIeUyY8MWyWeec53jtWu0E1wZmP4Z
A2QCrOXve3Ot1GHiHVSEWDxIH35o+ll4vOk0FTcH0B45KUP3lBR0BOjox7pwlblVgoKWcOtStLaT
AADBzV+RZkbYxfR1jLfFZGD6UDciFJ3vybhVR549aXn8XppYeJraMxmpAEyEglKhD64MagnAtkys
9+GonJkif/B6K5ZvGV24XtP0ZlM3WLMRyiRJx+zSGEkCOHYiXWtq4af89ff1W3MSA/xkyKt1iMIt
k4yRmkIhFXNIYvfy8CKxR0V6/t3E6lpdmFhMZKiq/wE6MeUPpVdTu4XLWIt5KEhC6AdviCB3m8d4
kROaQ1ELeQgXpETIGXCIjBjWcSMorKbUBvowgbg20Yq5tJJUUp9kFZ5luAvcekWgthxD6xBwVgdN
cTEZNxWEV53hwuIiNzEg7CFFIzwwjt86jRNr+GOBCiEZK5ION0p///s6rU7jhbnFnhJkuahMCF3Z
k/FeiF/SADHJ2uUbB8dqqQG9RwrODQVEY+rCzKiqSsQajEr21b1oq4/ZW7cDPhk01nOzsLLXchJ6
BhDS4XuxiZFee89Da+Vf8wtvNIUKvXJzOWVWTZi7O8uvjlSgRUJz3MMmFd98OV0GkUtri/0cmn2p
pwyD5W58PddGxcd4Nyt4TDvUhD0TDgSi/yvjITyLKiSRok3R95/wYESpi09YdvuAOhs7v4DfagRC
rwDARyiNlsc4yF+3OhFX6x2XthZHjt6mijqVGK7qd0fmTGiyJIUz1765I0BNB+0QaOitSeVtM3es
hRkTDLVg3oU6KNA536MAbScpQds7qh3UJFYzkQmSbb/vkLVgObd+o84MGb8ft2oxi4q61ZCIKtpX
wZ5K+SofNrbH2p6/NLFwz1axeGNN4wgpxvqh0LPDkEEp05xumqx5aRt5h7Rxw+Tavr80ufBRg42W
0I9wEEl4VYSzktwb5nO/hQ3esLJsjEXRljIhF0eboa2ynjSnD3O7ouiu/m+OtIvxLPOeUFIEqpVI
gTnFo196X4R3dbT73RNWne2vJyyRziMXpGlIsEwIJ+9RSJ9GYyt2rDkbwH8aNOxUFHLURfTnEvi6
ijnFYV3shfmjJIF7Y+qd3weyBr5B/vnXzCIcd6MFMFENM+EpAjPpsb6fi9q6wx0akvgQHrYr2muT
h3MGEoAAHYKge7FTxVbrC4XB4ZAc22L+bjL2X2zUSwvzF1xkBKxTYlWt4Gxi+FTWD0KL5kY1+H3m
tkaxyDqkLItYr8AFQv6e8iuVbfz+z24evMig7jlT2kDrSl22VFeFJoy6DAPg2N4b5/Zt+hj/aM+T
w+0UqqkOMCF1RNLHyYYmgfIwuNB4Rl0PSeLGbP4c6fwhoEOCdsDsiwsXkdSkVmiP+kLJ/uABBo3J
W2iKn8EBGorAdKMNDHq6+vI21OACYSljNdkg3zuIDSgyTcPJ5AqiM5z822Wb+c8AVZo17HBnWThf
DziHEaJaApkFaidATpbixvPy2mBAnAp2aKAcUI9ZTNeEeKoXuYyqldCTMdLtHPevVEBjYLpF2LC2
MrgNAwVtzlp8S4S/WKdxB1gtFNPZSyYdeHv3+2StZEuYLQOzjSZD4HiXvRAQB7AmPi9McWyOijMF
LJD2kj2jxwt/k/riZ7YEa0hq0Tduost2uTZ6wbJwUIDIzB5BmOxNQQaea8OfoAa/nS+sJCvfrS2C
xNDX6D40uwlkF8BQkgbEwSgd2x0pAvMMm860R03VGxsCAZ5NduhVL4F6F4ooeHDDq9siREG/ShZy
PtmgVBuVJ2oeBHrgZfHv9y7cAnItSIsgirl89FIKpWVWr2CQYk1o96R3GyCblXF8M7BI+SSzR90M
oCG7jKgjaQ+yAbF0aZcKm6TLK97xzdL894ugPrYaL9RGxVCeledmh6Y+V7lRP0QHXZzeVlfdz9NX
hjEUTZS56R8dGt+NtWpCuVLnol2xD9YGgLiQ0dxIvORVI+rc/4FIBJLJeW4vRiRX5giFRh1z96c5
QpbFCTUSnkA26tIrlPhRB+8CE3xGXhyUNYREybwTLLBOJJvXhI1PWZ7J+qRMWjQNk80NcVcoUGkt
M6crvd/jyaqz/B3wspF+6KIKmTWW0KKpU0vAX4noQ5UsdFO8/27pJ9clIA14JvrfuV22V8VaIVt1
qkHc3hsSot4Cp38WzsNzMvwHFiPegUh/D2iMF3roJgFSX3ym1AaR2iwW7/z+OXPM/34P/P41i7Q+
NgStiTNpsnMtBGt3j4cjgWTDnvbx0RK2Or82FtNaZPRDVICoTpwmOwtxUREqUo6aM3BzYzUB0f7d
0g8ctWXEWE1aixCr0+4jASRRciWSKR5OOa0amyqNQnLG72szCbiSn3RFHohKIYioasNNT41jm0tB
FbJTXgG8U/O7Icx3oyzfWxYETuLUIuj39POJntCg8DBEQ1DE8UulZozUmnko1Ub24oEGaIA7MRY7
Ra3gpWO0SCyKTsJ0AuCMH8riu1zWzyFKu3Ysoy/ZEgVnarrWEatJ8kqB3cl1KNuTlHnK2PmTOHl8
qu8MfcrdKK0LSF+KHg37u0GybrgOaupyLPZlqz1L5nyP6eDDBfpM0JwiO51BT0mPaw5LwSit9Llx
Ag+GeBY0dceVHoKFFF8qquUT5cJeaKhAoim+EamyV+IMfwEaspVkd35yG2l/jOKM2XqVMpsW1FUL
06uqYq8rxV5I5N6Wh+4MhogDUJyvTTOlTimb720h3PBEus3Ar06Gtn1QlfSlydJdKzZeFZcH8AVd
FWJR2axGDWS0blvZDN26DHdUTI6ToMV2HQvMVvvuQeLdJ43lz0YRPtuY3YYWvxnk8pgUApoIazHo
rSiQmskbjal7hBDgtVxqMikm6brKdEqqOBQcTUQTXWJKVziN9sDGPbV6iLc9nhmQBOlLBwJIz2Iy
vepWdZPGrHYzkeqQ7ub3bCj8SQDEO5Z70adldz0y9K5KRvM8AaYahjpRUkgrqP1D1Sa+mU9Xpthk
hIMShinsDvq4YJNStButA6sm9ARbe6Cj7AE19gCRV0pw46/cPCs/RdH8AnbvpKmQlo10cSCSbB3G
WOJkyupz2vNdyfsG712GO0JrwC3C7qrLup3VRwE6X++h1erpQn0rssZTq+4ohNkJIuB+0033iSIi
Xdd6v6xVkHkVdWrHkWUSPDX4vJhygpeImsSJfouXFRePUSYQkcN1QisPMrROiNAZ0HK6Y2y4wYvc
kxhFASsg+a03OZClCX9NDfMMLY9Dy5R91Lde0U3TMWSWYBvReJd11VGUmr2m0mMlG7hCdNlDPGQR
Hok0/BfoYogxJ2kjIw2KmYd/98h5dqXmo9Plxa4w+/t4GCxvsJKIFNBzIE0WfpaxcZPLtek2Gj8C
b/JiDbJTpON1m6ivFgvvDK0gSswgHtm1nhrSt0I1P3UWGySpzdtuMq6yAZmyIhWDS9U68o00ncjQ
aH6VpUeqQN+rsJKEFHFygyX1xJZfAYa1kzTjzKfoXAsCnhho45vq9K5m6XvX4FV80g9tykcSUfmJ
s+Iq1VqI/g1epKRHrkUJiRTtmcfCR8eNz4lWLwZYLgYsAQnF0evK5CZstUMXqxlo+2tfiEXXqNJA
N9kxMguVtBYU71QhqKf8roZeEMmxtYlZ5YAgZNNnrg5H1epfu0Iw7E7rPgUThyqU4UFmN/Edz0vL
VirZIlakHxpdh9ziMHry1DmWHL2PaeqPqgVZzum2jhCMxE5XSGhVt1mkf6XcgoYGqz9TuPNYRru6
wPur1IMuH1JoibzLLLprNaSyY7qLrPte0ks7bwQVKi70rOiFLeXqDWdxYFWlmySSB0EOD3pITjyJ
hINWrgTavGdQoDQGZxIMEIC0pyJ5ncL+XHHd1uTSy2rdleFZEq/OWj6Q0jT8Kh2CSmlsjkmrIWrd
4H8vO5drBjZT605moMgPY8weMwG3iAq0FIO1k0IV3dU4dIWXsQdLJHAAt4XyZlgZCt41dG9UOciw
FEVcP2QTqCOys8jVD7Ce7SJAuqsS2JYIY6wsHKhls+uq9KSGwJBFRfpi4UxPq7NhabuYN/dyAzb8
QXbzxgziJr1NE1AaM3aQoAesG7kvK4gBTUt4KDzkBfUSdJeWPOOEGveCyZ0WnULScMoAoK2rnqC0
QeBwXmSCCahjKplEdKWPjaM21p6OsYN47Y2h4bOkPcX8tc3oLq2pl2eQN4gzeyqOvJ98QZL2oYG+
kljZlcCBmTmYMkTd7nXNjZT7UnxL5eLWgLS7boz7OH6lCvfLFPRuDT9QJQbSsfVFXjiZBGgUZ2QA
p1fOKFSDGBGkW7DM77QMAqKC6BhgQpklN3pJdSx9ADy2Z25GLSKZ50KtAH8IvS5SUC55YzjO8Sa/
M7gMhgXXzN9UPXVa46GzCsKkT9xq3CFqnDQBKWX5qlRPIN+51utPEJl7gHOhExOSM60BWIXgZtYh
0wWnKVDWbxL0Vet+ESVAd3/pUeSWUPDNWOVQlTu91FCSGh+J+CxrjStmOgEogAjidSoKwZjsAV90
W7X3Qjm+qunRssANKR/KCi+AVqzaUYh0D4fKFD8zBWxGnd8lOslSdiXxnJixeOTqsMPND8owRSCk
7zXei0wxP1DUPGv+oPcQBgqBxxNtxlIvL3JHwfFEhwc+pn+YWdxIo9foXpZoThSjlt0mRBBOQwtt
yKLwBoYz3xwSp7Tu4vSMAo5j6DHR4S5m9ih3f4Ya2R8WqDayc229TgLYUYV91h3mxANniS0Xkm1a
lS1aUOM1X1mVksECoro6xe3RSvB6gNkyZbx7mikK3Sa6W55B6egZQ9C2gcyfBvEmseIgk8UgHY0/
BUfDmYRLblKd01p2a+3JzL7aXndiw69F2HydOvmYG4Zvys+86AmwyIBSSc+0zwOzzWpiKF8hfkWM
FWjivkpofQ4Rj0TdJJ2BuGSWTtWCWAZMnYCIaMZDK7pZmtgK4GZh+T4k1zS8i8N7pA85vjmDNl45
vmfKKZcaUhl3qnQeNY0IrCdCOAYJxKx5izcZE3LWYI5TatWJs2cB/gZBP4JSkauKIRH5tUrvw3bP
5cKvp9oGDQC4hg6JUbqFqPkZmx4nVjggrMDlTeqI2RzNTPHo6GZlZpviXdq9sSRQG8WL+30F/lb5
2lIEvypFMiTMK/InxIykUm5ms6Hyp+PQO+XYoI18FzKZ6Al3jFhzBSk90ZQeYmwcnM62VP9Jkwxr
dG9E10Lbk5QP/jCvlgxZWE23VbUnlX7f6R9DDWpGVfCz5Ckcir2I/dQL5eNUJLvBbAhEjRzDABQl
i29MGrRojzXErxBHA1Imu7JixxSGndhS17BCkjDNnXrLN2LqyyHyzzK3x7IFS3UWcIQnq1ftNrtu
xJs0e6LTwRwGV1S+rOoPbYe92nlVuiv1vVkK4M8NGHuM63uNfai9GxUiIq1LBV9J3LBjJK59kHw7
BQ4IAa2GEuItM2XSt6cpedCsXak5E+qiGHM8/DGH69Ridt17tPyDD/ZBrhA04Vttxa+gjJQicFib
waTcZQa3a8xcxnEkuUJjCwMLBPaiDI/pBDLhEHCl21EXnbRpAklixCr0oIaSNbzzSPOaqIl0YxTF
VchMh0vpPmL4ab22x6oNJEEKRIpiwSCdKy05QEJi3wuvYXk7ZK8tU325aUgqxmAWgDyXHoE/GIrX
lZU7UZ64iGstfJwbtYMeYkcTmJ8ztHsbpqODgCu6m+Rbq3jP4nPLKUH+aJsMd84xd4f0BJFlP9Hv
ZfMlTW9V60XAfWyE3IE4xKS3nvq0IKhJkqb5iCTVTy3wzqZPdRxBb+LQRTsVvSpKrOA8zv0hw8JK
fW13HNoM3IJALXXrtPTUvPeFEOAoAeleljlVibwe+0scZWcSs12rpLd5zQlvCl8FgGGsmW0WGqxW
t2b3JRShO3BgvELqNFG6DzXFhaL3QR1ah8uy287+hbsELq09bQgongKegnOvy20pOfLItMP4rTQl
W8tvQxX5RqHYJmSq+ikhAOfv2qZxwHfiZ5gdGS15qaAD7a1cNaL8lvQ5JU3ROYNYu7GZ+WMbukrq
x01xl7Ecean1UJloHpFFP8SNbNL0o6aYh6F8bNIIcRX36go02u21nPau1keu2jI7miyH5tqpa2uw
2aaelg5OAnKSaESJPMpvYir5en4ltUfKS1In/8CydpKQYE1E6cQLtEPgAKilikwcJx6FikOaO4MV
2rGEdkmZPWs4QMUs9ELauhy3BTqKbktRGcVDHaQsgsgUvKFBiAlv2LwkQIyO4DQWk9SddMW3Jt2p
h87P1NLpugSC1K3DhnOtKEhur+J68Fr+xKTq3KnPNUYxlHA2DvoyGZ28uuSPuUbULvFVuFEhK6/W
iEIRigwgTu/M6VmbxkMDfnjNGvw6HFxLvG66AbeoyqY8ftZqkRgVAKVSu6vwRUVIce4ceCp5agr6
bqTtoxw51ZTbk8xIj0c0a6ycyBjQu5ycRvlUaeUJp2aA2wgAOKGjGTgARnoGJXfAxWuzk3EFPhoR
UGE0dtQCdAiKeW6G67rXAlBDQKntOZTpcQr5WUSCKErPApRh0+hr7B/AB4y0Y19XljPoxzaccDNp
8EPT0azAi1Eb7w1CMOSonRhThsJpXH2Y2lcn9m6Z5n6Mi1HfnaCxjmj7HulnzTSDtvhEHe6KS5rd
yggfglrtLEX1dYFB30Vj3pihv7LLA20q79hU4fcr1aOxeEWhQ0rMML5Jm9oToAYTluZekYQbxYjO
vUpd0bBOE5fOUTJ90Lw/gAkJIUBHBiL1gWZFd6IufAlA87ZW50hq+dFGALm2aQ/hTwH+2zQqQWfk
NavFHQ0nT9dSNyzbAx2ilzzvYkKryAfV5T43cxI3ojNR6he0CmiaBahiIOvG1axkWcAS7bPCsTwV
4UEAtNMs22trhIZAHGLdK5yFqajsBql/MJocLauV7qhM26tTc8axGuQcCW6lOnrUemnHvLmiYKTQ
pi/545Sr1zIevuB1SIFHOYFnjK+JJAHA1gaDziLSjZFtVd1rJQOdZ2nVwejAPGblJxoaT3g8hxiV
KTypKbaCEXJwJFrxkyCgWMDjLyuSsqOlZYD7QunJRvBE7KmFfSvn13jcPwPkFcJqMUAaQ4c0Rxg9
RKkRxEydB4Uhl2KFbFq/C5vsRjPSXSbzx3xoartScbNp1DJ2Q9G4oqZUgD078iFf/TJNKi5GTXZn
5EoFOtS6xMwlrhhN14XQlYRzJSZqmxV2Jw65A0WxgAncciRcSXOts4hO/w9pX7ZcJ89t+0RUIUAg
bulWYy/3XXJD2Uks+l40evozSNX5s0zYi/1nX6b8fZ6WmJJmM+YYyG0Von/X+bTDFPyhnMGQ/bBX
C34dFcgKhyx8qy16G8ryUBj5c5xU6VHv+vuu179PCrsb9PI+FW3pT6ZpecK291lToPxl3ndDipnB
Qee+VpliVzOanzShEs/iTQ0qrz70haryAHQlz5YmkKjTJ4wMQ15RuzHL7jhZ1YeiVMd21I/MrG4y
E+7bmGARz3PLNZTsNW+yx4GjjdmQV2WKXlSa3w1s+qHH6p1ignQ0Y1p7qgGK9CrSPEdVAR9GPOLU
EvE0tcq9aaOGFivlr8jitaeUKTD5TXcCcUi/Q1cJHcM4y2xEJ/Je9HMFzo5qnyBJdNQSzJKIQrwu
LlBNMJTEHWyrdKJIap6aWGMA7O9LaohnaBl4bAQrOueF5dB4/NX1Fv416J9FPQlvzHgLPmPUp9K+
9ZGPRNKJpojdt5beH/XY7nftOGHypo3sG9aVagHR8CLeDd0AUVMQ+z9UNsbj/KKcNOHT1KanVg/p
qyhq5Wks9fazBCWPUzUMcIzKGu9l19heWlY0yCpr8tuunR6MItf9ejDkvrHM4gY8RI1rqgoF3tfU
79NMK99paKSBrJLhvpB4EYAyia/SGKR5JSoj37mM208ri4mCc1GX7+oQfghdrZ2on7oCcCxL32Eg
psZ0J82Gl86U6ntfJCpKDlT5qdpR9ITjEQeqVcWeSJAAGGXLvIjl0tOmqvLqtkOiUzNzp7egBnLH
qNERf6bGsc8Jw0BspgSGKNIQT2CDZJvqGXQYK4mhEXPq9uC+JTs9rEBsGhr6IaRJhvpljF4tUfOD
HpokEFNu46c03eFo8kDRaus6ShvUNfIw8wpOzV3eJTOBG6oqLWlzzGsWRuxFYY+pM9VO9iHm+A4x
Ne6hltHdZ3HXmT5e/Xh4VzTefNbESE5JU/ERAaJMkR1VXUab5x6U2umtKYb8yozluLMnKK/WJbX2
VgXlgq4Io6AgRuFog6W/4aYD315q5DsedyjrJujX9jyKfShcN64GHog7w4jq+6lBMUmTtEF/K+79
sQrjn5U1lHelTZQjZpOKyslwqHZmXOkBU/GKY1oPE3MsVppjInMZKOqIXN6oxkNS5yFCE9P0lWlA
aiTU+GDOZB1ToZBA43kLTlzJ/apEltfFBDRCVR15uo5aizJow7uqp+YLqiTNMxhfzRZEGA3+H40J
zQjSqQ1vgBjo9lyYkepCu6y5iUVSISKJspu8CdNvGL7gGLEGovubNdWVlzDQQqpWmpwyzBT3EJy3
RZI7CFdH3WMpUxD3NFUfk72uxpgqUAYC8H9iTMX3cGzgY2HR2+WDhaFtHjBEpOyQ4hBWns5K0vh1
WiUtevmGUF2QrNi6G2VSQSUJkmuOyFoikc0k+jWSLv1oAU/hZk2Dgy+m0B8YIMu9xdVTVDNxosIK
P0pNiYXTtwToRL2tgwIUo4fe4MltWJTEN+zG8A1uW/sJSEYHSi+oOTXJkLoIJFVUpsbeT1INRRVV
4B2xavXUarlyy/JQx7tl9ojvgBvrefWKwHi6aqWCgYqqDl819AocCsXzUcQPYJxunRKe65ccZPc1
jwuH4AkD772eWUghMNZ+0/Zji1koS/EzJS+vUqMne82MzIDoibkP0QDfcWVCxq73/YcWCcy6SDxW
VtOqeyVU2bfWFvyoiZLizrHoldky07FNaZ1GNbFR/wCDUYLuitf2FuLUIQHJP87Ikxg1BSmUaT2h
za6ibdghHRwFXn7EEIE5WMbR7kz0ZweZ3qIMOu37ugchF17pdi9GJTwqo7COIwD/t5GeR76cZP4j
ztVwJyJ7uBqmwb7urZLfkApFtVBYNHYgh9s/8qFSMN6bGn7fZzjUUBJB4M9fZTc7DmHUzcKm/ggb
DeLOvG+uM20YgnLQw08S8+ReVKn9y2RM7mXTT7ex1bU3EjoZQL/mQ+L0Q8t2ajjZuwSswYFMDKhj
oRYPZtkpYeRR2FH+DMgHdcAObVw1TUZvMrvN7sxJJTtmK8Rwy5jzoI0MxP2diRF8ysWpFlB5F5jL
A19NMu14jWJVRuveU3szvWmNpHwDap6/miqAq04Ictl7c1JA4QvixWsJnIefkaIOWJoi70r0qLjJ
J67sMiWSz4YShbuqZxAsw43id7isYocJNEww6giQMh6jOyE7ciA9bvRar3eIP6OjztqxRcViiG/N
GFkFaJinO4Ldey9xFL+h6wkWcqikejb83wOdVnkIjSq8HadU+BCKUDtXHSz60OoEJV6MBt2qNQ9d
EanREYi79M6A4gq0VnJWvcYhoqNwlKY7ocyCuVs0saqyH27H0nrMRhDPon06kBcahVI6NGom8zjg
QMb3SaiaezQY6jKYYq4qNxPN0vhYFarmoCDefybSsEtU8uJQRUEu03/xgZeHkaOq5CShnd+OGkOk
xI1ScSdonXusIOSTpEmEAkCVqJPTmk312VuCvUSVpd21fYFqv2jmeqyiM3eOzO408L+jsE47w3Zl
r/c7hSepjwG94TqSKGlEykjTPYLlATVEcGajyxGT/mrAHNBpSNmczOij+KwGCYyH3gPxkVntAB0h
uJcaYXjSkpI9GCgkPaBK3R+VclJu8fCWbpyV3bvSGjaIRBT7s+5s0yE6sFGdLpCotKVO95VB6n0D
5P1RQzHB04jCkSgOXQhmGs04RApYLNURV6HbpGJ8kSIh1xObkgcpB/pzoChCylYDIo+koVeSqr3q
7Fb3umiMPGmmJQq0WYWStsV9tSkTJBqpHQiNJvtI1TkKBjivQdknkJPIlDH3UFM0nXAK811dqc0t
t0fTAd40e+BcoPczhigYSL2zAi1Mq6d2QDHUoSNY4XNWG74eKe0zLThqKMJq9k3EwHXeSR7UqkCE
2g8luh+0HZinp0XtqNKYbjNBLB818cTP1Aa4hU6ak5Nro448fNKPko1TOceHoZsm0sRzE7f01uS9
/qbXtErcUhTNNQhyBxedXRT5INEc/cxIyNFHNjTtSgELwwMFATC0i/daR06RmT5k1vhcKONTnZuI
AXIdNztrA7UqHxG7BUCGRa7goIcokA3Zlf3Tnpj0zLg+VLWJiqTOf9h8BJxOGR47RcXCE7QzNUV5
UGoTRGtNf2+OveEZLakQw+SIKbThICTtd3nF3og9gj9/QHIeN4XtmSKWR54j3R0MRKWKLe/BpPHK
efvZMutX39mdC57WXTQUidvH5S06qaYPGRJXpsAsWKP00rBDzi5RQyvg4aWqXXUZIk1b/JhffWfg
yc9MKZ9sKU5mV7xXbJqcjMSGU8bGs4j1z4qO1Em05DuoWRpXb01c2kIrfDD2Bmqb8kPY10jI+nQH
loif4LSHqp0Z+VFCHrN68olu4e4RzLcTavsSAUkgm3FwKtE+FXVyx/Jyr5UGcUhb3hZUv5MJN72Y
hNIXBFvQIRMgLP0oWXikE+FoHOLZKMf0c6wpOI8z5XsGCg+31Pk1yhDgG6iycjdG1HSKkP2cWoh7
CRB9Gs2jHsF/tCTC5MVoPVXc3osILP9RCDSJEdc/0ee+qUFngPWjExKGylM96CgOKNo7TY03GpmZ
08rowUCfyB9svKo970hgy2rf9MPBaGMbiBSWO6TnuxHEzJMhUXyP6aedUjuwx8ivUfUxTcUKaobW
M7D13GkVfowyY3JUHj1laferyDuohNEQzZgMh1gdmgBkm/vcCD8a0r2xTPlo5DRLadv3llECASNU
4HsUyjxkiy+hKnAae9UrxlkaNZWKF9US+qix1PdhESIKisH+Nwp5Y7dW7ndZHyLESp/BdiV92+BA
zWn0djLxrkkm72KC+u6ofIwGf07R8BwaJF2REaGmZ/Fij9MP7yxQseiz+E4vpm+5oVzjVUJltR4+
hi5+6TMG4EKsfaRT/0oGW3O6anqPIuNONTP8Z5w/VopqOTXpGnQlbNtrWbTvWXsEeZrmoX6Ddq6k
LqKlQz4gpc7TrEXLSz02arNDhn8TRuN72Yw/OuT2fmQZmS846u68Qgat96HDcnEbZpg2TdXoJ7zK
RFebqE6pV49NWqBmDj4hJ7KQZDBAY1GyuEs0FhhG+zGB/iBH2STR7UMYt64I0yNl3NdL4lUTOcko
jcGePqCAyqrJY4k46SVYSiC20ecodhoy+V739SHVeY6KVo6KZpgGNBy8Sql3otF2cZ3vI/tbxlEU
IE1+nyh1gSz1m1RMn5fV1dh0PngSDkrbviZIzVt92hl190onhogVDlLmM+lAmz1zaiken3AZz9dj
ykSgGeGdEdnf9fA1s4YbdTJdxotTnms+JyZBhUSOcGlgMlHwREpxNzY4kO3o80hUjpnOdeZKuTUL
81k20WsieObRFvy8xC9qy8lb9istWOPZqRJAnsNGQZi+p1VcXCd4REOVfsvpi9W+d+mAqqN2N9Ex
c3tMQBFsa2rhdsqbl3CsXaCIHbXunQb12LJtYg8o3BcmumFXJc1rKmGDFKhTddrPIR9+hCG9scwp
9joRPmRV811FFdJRmhD11tAAS/Wg+pyGkFtTZXrQpP6mKGj0ZvVVBHAPWNktUERmRHf1bPpo1cxP
qvjBEj11oGcC+aR8OOjF8ItgnNcRIoQnDRkuJ+vTjIAHjywUE4QFoBK0khxqTDeyzB9Zy3jQyBod
jVZrPSQ612BN/0wQRAHxEL4hSbnqkSVB4qoUno2c1rUi+UtrqMCvjt87POKEQGurAz0MgnT4cfuc
hKhP0U5oEO0DcsjMwgF9MwgUElbuQqRLzqSPJ9D+QupNQc2xHPhNorfAxYSt7gALc1NV/AgZXhSQ
5F2bgkBqtHbpwBt4TCi9LAptf7K1qxwtRVx0FFgEMBNqVD4lsUp9FmrvpRTck1b8kifIczBSjdo4
j9EkNEQbxMb0zBsEgpU0woDp7a/UAkNfNpDeqzi6p8jP0p0oMHhmT4hF8X780iby2KCE4GFXUa9L
JuJOGfvZdfyDT3rmCmEf0q5Q0GdryJXZy9CFou8W0F+f4aX/M7AOdLz4+RmEsjSyRBntGvmlh8Ld
zIyAyzn2Mld3UNLa9YfIheCHX3uDZx/JFZRn9Wt+zK6Gt/JJfq9c5cA7d5ub9zLeT/+Nqz7/s7JG
8s6sVNdsHiYLXRMxAc2AmXUwv5S5cxlcuIICn4nkASBF6xvyjYs9QNSvIPcCxje3e7SUXnW6AQNf
hW2eGVggb8vR0ComAA4t0VAUijhMVXco1cofEapfXssqoPDM1AKeLxWpD5MB3O3cIpP5G8pzHjQJ
N1DRW1aW0O+2EAkionnHMCumHWygxcbh/vJSZpTlX67JQH2FwhPGGpZ0bMQqhF61lsQw3Hjd7hRf
37UHbb+l5qXNW3LJzrzYc1+rSFuEI+zYj2wHwWw0LX4SJ/bTZ/URz9G4B0wD+NbC72tHCzLovbT7
6nkL4brqhGernX3o7K/IUCDK7ZphroImpzFurwppbwxWrH01W2U2yHlnssolXLpWkL1VEIp0ef1S
YowyBGUgjTdcY+Xkgq8cjNoYejB04zdm+2wdoV1aZYL4GRBlSMYgLSDdL7wOXohK9b8AdUELokJx
DSM+qAEvvF1ByaziAsNXBCABDY1HaC0DGyM31vR7QmfhIjqdhwAwuwzufGvxcaIRNeoQB8vV7ofP
6K4HiurnfDFiAsbtG4e9NVdDEBVet9vyzhW3+GJ5MQyDCbCC9AVWOGQE5VcNTCT//THD3DpULuZ5
Yg00KF8dD5TeE/89Yjsde1Di8NNMvq7ut8bxVhcCaRMdtUmmYj7lqxkdIUDP2TxVGA734VR/Zxbg
TZdvDLJlZP75mfNZNemhc4O5NTzhB6V09D3/BSc/tIfp0LjoK/tbor8rV/s89f+fZS0uD4MpPdVq
zHaNESBw47NKMCZsMUf/r5U7dTDgnBlauCCPVNDLRbOhBvKWHQYd/ns9DVgAAQDkqBn4DH5j1c82
z8Bza+VIqtwpfYV8d1FETrgl+La6XWc2FqtoJxJlooYXmF0MMNLJ0oWfmU/hf8/dMa8FgmUGaJHA
cbGwY9iTEgLDjAHGBhylY5sEKM+jSku64LLLrdypXwwtzicjaNCEEQzlFooPhu6ZaQ8CReJfNrMy
9f91QYsBCEMfogpYUHAZHCzDlxEoY/BCnaor7bb8gcrc5BuaY+wRXjj2Y4IBl6336Teb9V934NmW
LoYiLEONrTiKMeHSDQTtIOALW4z5HNGNIG9lXWvHXm9oUAG1eJKVir8EWbTDU5W71kQHr0yrH0Wo
Rr9QGUUPVep3FP3oXTsVwkNrAwkJBfqG56Q75bhtcUeQZq/oyhTIjkGAFxXG3LXxk93UZNEJrdXs
zUg1Y4+S0Qg0kKAPCZQkgRobkdRHjfKUg2fETZWh3melyZ6r3CwDoHcxnSIU09FYax30XIfWGGjm
r0pWlcgc0HuN27IKSBINc9dQuAVNIQNMwLqr1Oh19uB0eoUUVOUAH9WeirFUd8JKmn3VUHIqzKjz
JsALMGZg2L5ZNdJXtXGgTstbYHN6Sn2g4I2ANHV4koWmHCO1GI4tz2pPgKV1wz1X6GW++M1vvzo7
1Hks2zBjJm7Ex/RmuAHK/0BVF0NR+g4sb1ezCC89sHLDXdeCAMxUgp8a7wo12SKiLiLWmSMDSQTY
GzArQj3NfknrJ3WwgzzfYAKaj/LffvnH1uL9qoyRxfZM+RJl8ZEBg5OTx8GsdoWxpc6zvpl0JpTD
RaxhJPDr86IZjZqgszOzAgLzcgS0cB9D2Zze6DvpigML8lt6t3HwV5dnUox1aTaDPN1iKwnAEFNa
IJ7qwA9UYJQZqLN75dE4Gm7thocGBZWP8aF4mSUR51FzcY3cXbqhozn458bYvjZfM39t9tlfs9hs
IYCc6yxtgkJidSj9eZauD4zjCJSTMzzPMt0EQo0AxDzS3YTBwjQAEO2og88K42H7+uPy5qzvDSIy
E8R3lC3nXUOutCKtEZb1HcaRmvSqtuxj1hA/3CKhW73mzT+WFoFF26hUZg2ueSVD9q99r0ErhEaU
c3k9q1ZA4WdjUsxE6Lx4TLS86OwkpnhMZBOwgRwzonrgYN+Ym1yNks7MLN6SiqIxACk7nE47DDpc
Ylo6bky1ruRumKn5s5LFYxFbkdFiegZZgJj1BcvxYSgM7FwiDzUNMY+jAccNUBzqyw+X93B9cWBw
Y/ORAafR1zNq8DrStQl7OFQhiqmjQ82NI7l6DQD0jF6ohYlgsCZ9NUEbblp5hsVBIfMJ/SAlc2OI
c87aoMmLhu75dQbNonyDjmzdLHIPCJ5ZmIxYpm9dDlCdUeHsGTt7X7+MT9ljtTcc5lg+u23vZilQ
tvEZ1xzSPDO5cMiKGpzV/fx6xCiWCT27TvLkGypu+8sfbe0gz3qBGBhGhAGihK87GjFRR5MC7pm2
sZxGubUNcCfZH0W1kQGvOce5ncVlShOtk32M/MBCQEGNNzluLGT9I52tZOEbLWaFpkTO7udiHBmt
EmSJ5qHy+dM89Q8gtQOVhH8gmNCRloJtzwQOAKQgX7cP2anJ+sKegGdLrxtMNhh251/+QquecGZi
/oJncUQnRM2qFOuqCEDCHfDrv8b+6bKN31H58nU5X8fC3TJKQjb1+rx5qitMpzyGhxjpm4I0GxwN
ru7nt+Jja/fW7qpzq4vrkLKSa2P5+1zNnKn/v860lQCvJqfndhZ3Is8w01BjPgM8+/OAOoAPXv8q
ETnwb5oT/X5LL+/nureDc42g2gMCnMWpgqbuYE4U3q5nQLhlGO9JN+6ktTjPtBgk8MAIPs+Kf/WK
Jqt5p5Q5ENMsUhwirLtKtV/UynyqCU8wR7HFCL7qhgwUFxT3H8RAFge41sIiKi28+EIrd7w65UT3
9OTHP+zbmZHFGQbpSR12wGS7aSf9VEsPiR1t8DCvbtyZiUU1ZErbqalnmtGsJ8C/1V4KPJLA3A7l
gRlR5/+2oNlRzg6vKqy6aue4dayS+xQldTZskWD9vqL/OrtnK1q4gg0aS+AI8Sg2gI/WLhjanhhi
VoBRG/CYMSCDcROGP00xB6cAz5wmr3sojt2VvituMJ2HpjQEAGxvKxVZzZwBe/qPyyxurjyCOEoM
aJ2LPnx1nRiu4WbB6KRui/E8z7zVgOd1Zxq58k7b18Sf9lup86rT4gRSAnJhiCwuL5gyjJnskbsr
mFOogZ2o9JNdbDxtq0+oTS2G1xMvgbpYpgpoRB/PvHyY4XPi5E1owGi09/FWurW+mD92Fnf0SHpz
BFxllt39ZcRvIsW3LD8u++vWWhYbVkojrWUJXxI11FbDwqkHzOyE16H17bKhtRsSLEPAayKKA837
wmlpXJcsNhDWT8Uj0382xcPl37+2Wee/f/FRIoB5TaHg90cYDkQBY2e3gLero/9/M7P4JgpShTGc
qfvAxHJQuuK2JxDnachG3rD6PmNWCF0yYttgPVs8KHYPJRckQvj2J+t28I33IPX50Xat79AphlA7
2Mj2feJdXtyaM5wbXVz5QIjLBAyliDwQFaIR2O2Tmt3oUQ3/puPnZWPrH+zPChdX/4TnTDIdvBEl
uuhR+R2iqJhr2ZL7WbUC5gNz7lpYYPH8eh+3RZWDchUXAue30riS8SmKNyL3Vc8mUBJGsYIYKluY
iEfLBs0/XMLOqj1L1SsoAuwu79UawZpundlYHlOc0hm3C7c7AbTz0/D53grK40yrPwS78tjtgbDx
jetkjwGSuzzo7sEztOH6q62Z8z9iEVUlRgVmgvmPMHbxg2I7/TVG9NzsNvJst/jEeNpLGURX6n6L
KHz9MPxZ/ZLaq6z4kFcTdhjyAtcDori97kHtxbVdA+TN7Id8GXfTXgkub/q8p8tn9my59uI05MDh
lQ2wsW7OpV+g8Dnk+w4AKtCM+bld7RiwyJctrvF86WDz1n7TDaLVttjhzspVIVqEQ62PTJcdu1t+
NS9UYubwKnUxruty3Rt99E1djqmJjabOqif/Mb/kX60pAJLmgJDPnMwZ5OtMtNta4uquntlY7CoY
MMwcIth4offmDkwkV8NLejWLjqWncC/d6j17mK7NfeQbW9iD1azgbHeXxYSRZGMe0d85D3kjAb2W
+8jj1/KIGVl3fI4DunGfrl4+Z2tdhJ6iEmU15TCo1vZtDqocrQEQ29qUUJn37C9PBTUuqJ5NdJ2X
xVJqdwSISwu1g9ve4/vC6z/sZ2sHmuBf/9IkRdhDoCSGejNZHgqRhoQqkKN186RxOkxVmfnb5UOw
6oRnFhbvQlipIQO6GY9QCQh6n3WukZKnyzbIvPN/7diZkcWXaRsjBBgWV9kY1C+aO536K+qbDrCW
wcwBr2/UsbbWNP/8LCsYkm4cLIJITmA2TJtwkqctOvYtE7MvnpmIUgrWJW2Or4zSmeST2W5FB6ve
fLZniwir7uQ88ocPAzxY4ah5d991NoQxy/hl4+vMn/jvr6Ojcw26DAu1lq9rIdEwAoI3fx1J2I5G
EWbtojE+FHVO3LIRZGcrZnSFCELxALhTbxOd1E99bxqnPqFbuivzui79NYt1J5mWcsx/wCER54NA
1wVazZv6K6PdeOXXN9iaGe7RqIHCzGLZdT5YQzxfF1Lqzmg0O5BuMSdWi+DyBq+v6I+hRTQRloNa
ZhkMmRh47PpwhmkHxRBjnHmLw3RrTYsXrTBM2WcDXjRVhj9rlVxXYxVwsGVdXtG8NX99I7TA0DFC
WRMyFV+3Dg3GWgdZGpJ8jXiIwxyL3ndx4/STDhaBjYDvN07jgrVlPCJkXBuWPlelj2yne/ERQ1nU
D2/BtBKEN/+9Nhp6YH/WtrxyQ95DrzRmSPeNn2ChisUWgeT6wzjrpDILW2culW4HyvIOcR0Cu3vw
3PvtLvT6I72pPcxxHfPAupP/cB8CBIgBdlT1gZFaZDdDX4ANjGEDu/aUJW9Vtdk/XHsSzy0swowB
w1mRjM05khIvFUSP5Y7fzQqb3NuKmtZ879zU4sESJStSiCmh9teDnEGR46ESyseUTze0qW6ZulUW
WA2HgeuBMM9cwAf351dnV0SqkbJKpJtcEyD3PwsEw6EXBtMbbkdQwYI2ZYfocCtyW7uVmYpZPGgO
AbqyvJWTDsOw3cAhIImRFo+HQC8rzYRZOVDvQGAJAoygS4lofqxBwzUq8RFAu8jRxPgP5Zfzv2Nx
H1vpKHLAUJDSydh2RJSChCA7RhUYSYV8vHyvrF1f57YWV3KotKqaRrgpwz70WPUuAXVum39gvtXP
rSzuYzAdSLMmKBriHXNjlHmmLeTZWnRwbmFxP2Yg06gTHd9O9gxiIGF5Fzbqxh28sVfLGvgYqbQC
EhKRvdTeMdC3D7UeY4jpv0TVZ2sxF+7PJlJNpYT7h7ICS9d9rFV+Pf28/OFXu0vnVhanugAb1zRi
7tXVb0ex01zNJ8gWDIcc42t2y970l2YTgbj2LoMB2SSqQaiqLq/FKiMU1Hq4SaRh3TZ5eE9ZGoyj
4psAtFxe3+rHAru4YeoMUNhl0SIUBBTW4RwC9BgDFuaM5XFM1XYvm5n9avlSQmrpP2YWnl3Vqp6k
KXwCdCad9QPD4Vb6lvRHooPfrf/otmox6ztoG0yDxg5Cx8V5jUc65MDvoQrYzkB7zB/QohTgJ0v2
6pBuFOnWF/fH2GJxNecSSK35Hj50h5kAufGt47bY2+rzzMgfO4vDO6lROJhz1wwMgO/Dy8w2brtD
YP6IHmYgCvf+JZrCPATQdqDJnd/nrw+M1lKjD3kmXZK2rtF9N8VTnCSuVdiYcE6Dyy4y79JfLqLZ
Ftj0mYGe6uKThdSMMjub0Nga40AxnsG1HGTTzzripyzq3I623mWDq8U0ZqiqjUyZmra5eEBikrdE
B92BG10LHxRVeuT3d5mH032o3RlYk7xg0BNHn7iFPxdaop3tyV9iv8Uiv3YIUdqFXMHcrlCXBYkS
zCtKbAJD3WPWJh6jO5XxWw2jeZcXvOan52YWyW7ZZbhYMDrrYgLlh9qXLgfTUJ386NuZtzIDOU0D
xrHPy0a31ja/SGf5qCQlRFQENrkGP9L4I47fVevpX0wYBmIS8Pf9hRFTE62OrHoETLIHFQJJHU1H
Nxt8eZfNrNwpcBYC0iXwq2NyZeGgLJFqq4Yl3s6SuRRTyKH6wmLIi2IE7LKllT2DJUR1gCXpmP1f
OGaVGz1VYizIYs1TJaKXcmTXJm1eLptZXRBBlgkBAwu95MUDyifac6MF57ZdcpDtg6wY9MC9vqPa
sLGgdUtUR5A6pxdLsEkHLG1ZNTjbXRkfrGa4SkgEelu+q2myERWuRcUGvtJ/bC1WhegDISvmrlGd
TjSvfLff5jaogoESDFZrP6oXUPH5kf8PHUeYZcAKQRYWKKzFI2BWoTR7oGHdwaA2uHfz/FtcKINb
QN2y2tjO+cwsrsovthYPAcVdaNoDJC7CdqYOzh9AcHS47BuXTZCl1gMwwHmvJOBksfi7MTwlxevl
37/q4lCKoSaeFxBPLL5SUWRpCxycdFHV2UcZqKxG3W95vYGWWPeGMzva1+tn0swSnH/QK5g1PxW0
Kbiv+ExBeuZkDoZhb7pd7PWJTzfupLXHGrn6nwUuLtsWY8aRzH8bBoB7egGzoctPHAxvaM87LEh8
EHBurXZezV+OgV6hNquRUKjtfV2tqhQFQBxQI4F0e+3SoN0xT+60H8UNdSuMYlz+hisvtjGfJnMG
/BtkOb3AQnuaAESekwn6ZIK1b4DqpAE686l4bi0AEcKtK3gtGv9icnEzItPT0sxO5tnJ5AnMufmD
6Va30WN3FN7kgTmV/C/C8dWzgEABeuoY08A019ddTYRByrrBOkFM4ooOg2r5/eWdXD0NGN5CBK4h
wFs+Le3Qqui9Q+EH1FuOkWkgES136rRV75tfqL/c48zMwj2mstb1FNzcGAh67cAwK8ENHYPvlOoB
CbfET9Z37c+aFrtmCdAAZhrWNOhWFpidBW2FtvmXjbOhmQFEAZRPlnDkEnXFzlIsbBykH+uQem17
P1eDL3+e1efrzMq81LMYJrYLLc+SBoFiL4590iHNVDx9vO/As3nZ0rwpf32hM0uzo5xZQnu3NTsO
V8uVLrD5DQWhLqhVhwYyEeZTPNhek+4um1xbHGCg4NghSAEhUPvVJFgO1IgKhsfEzgOteTcS6BEY
n1nON3ZxzcnPDS12kSZUrZWmg8iU8Y0ML7QEoXT84/Ji1vaPEAh/mQT5M5a0WMwA5fIixq37mxc2
A3WjkYPAxE7zOyXJXuN5krlglm+gh3vZ8vrq/lhePDTgYLPBoYmzpfYZePp+yfzR5ltnavVVOV/f
4mMpuAARRsFKF7B7Ct0njEA6ipt9Ck936YsGDlNnK7JZuzXObS6+m93XdanP383K6xTEzEnvaKr1
XtvFiZlgZeFC2Yjh5t+4PAXnFhenQIGuBQgL4JKRciqHJ7N7vPyt1rdRI5i6UyGshoj0q5tEPMsi
3iBY02dUlQJWCo0fIH3iDQlogEEU3fw/9s5syXEjS9OvUqZ7qLEvY111wZ2MYOyREZk3sMyMTCwO
wAGHAw7gueYN5sXmo6TulkIyZY/NbddFmaVIBkAQcD/Lf/5vOcX1XZsSedtXFVTOFBc3iQXb35/I
X940vzuPdwuy5rJOuK8Sq9btUZlXIcZdRKvn74/yF5cTqRWlEIdYK/rTyO7U4A7UXhhlY1njv4JZ
nveDwOMvHjs2R5hTJEb0Dd4/dgqvOo+9BUFfGh6A/YJZuE4WPIbyUy1gqap4x6jI33+rX8Zw3t0l
HJRZ5EuD0Peid82DMl6cyOqYu8feept9xg+l+hhdof0uVwUcdExxV9NFibIls125p+lbtf5Ryf8v
ryzYNy8hAnLxAPjjfeSFeSYm3HbWQaiHG5y7Y4z6lh9t23+xQgeMQVNsv0DR6Sj98SjOkLvgxMme
6vDVw9ETH66V69yMS7b++0v6lwciBLEj14mcPw0+FU2C55xmdYnwiFX5Tdb0G+0cZPSDXdu5XJc/
/XQJQAX2A1o/77dtL66LdLnc9y0mwO0UbBpHrEfnpavVVW7dCQyP4qXcJtbb33/B98YDiPFArFwm
ry991eBPjwLGsVVg8IGkhKauo1u2h3W/9z8Gh3nLcDlw4/ra2QanC1GL8eV9tzMHtfv7c3h3kf90
Cpd76ndbvNPH9jy0Tb/2lhuTPw7eS6Fue4Bff38Y5110/qfjvFtEhXJcy17y/hdlv/ngbMqdtRZX
F5OFcDNuxZ23vYyKhfbqR9oQ90df8fL6775iYUQeLD5XuTra+wlktYRhtE62ch9ucA69qGwe9Naw
ZVXb+Qq0EbXLEknXj5GF7xeJP12Fdyt96kn0nzVX23kUH8YNltlbB6vjjThhT/zxokHGTnUv8e99
cK/DdGN+vH/+9dVgepFMiZDk/eKYhUpnfoGHWYTrZhE9dfbWw8inmO7+/hd/L7v+9bteWnIuwdyl
cPTHy+6i26zay51VHuOTe/Ifxt28HW7E1rop1npb3uK6q7fuTrQrn0T4hw3Q99nZbydAfSMOEEDS
l/zjCURzPKqu6Pq13RbnTISfuQOPcSWfHTPtd4n41mLYtn1JFvO9reJTMMzYkNn6B5HYu83o17O4
bAkuFUGqge8uA0zARiwSRBg+cxuBaVD6vcYpoA76VTe+ye6mmL///ZX/xbLnd+vZ+0P+st797oZv
5DKN+HWrX541UE/IMf1bdYOL9Eb+uu3929fpf2Xf8OCt5kw2/b/+nX9/RRWmiizX7/75r3PxVcke
wuK/Xz72n2/744f+ddt+ax61+vZNnz+379/5hw/y9387/uaz/vyHf2wbXej5fvim5odv/VDpXw7C
mV7e+d998R/ffvkrT3P77Z8/fX6ri2ZT9JrgXv/020vHt3/+xP55KdH/2++P8NvLN59rPvlQyH/s
1efm7ds/3uQ/bjCC/fYXn//2udf//MnyvJ9BUKNidikvUQy02TXNt19fin8OaK+BkKZnfplWbPhT
+eUzP8cBjw4Oeja9t0s++dM/evBFl9fCn2kTwPpNKJhSrkpohvzHif7hR/uvH/EfzVDfyaLR/T9/
ehdT49bioJ1DJky9PyTvehc4NHlQxM0UfsqzqxDbQDQQq1xYpGDFxkk+/O4i/Xbs3x/r3fPAsWjr
0V2IL9ES87TvlsAKu0k59OEnpG5rkBz3s7fvbFTDjrtCK81SgLlhBDbk74/6XhwTui7TQjRWftng
IyTRf1wMrBmTXnesv+OCWe3au37faEpu865nCUK2+iPx468Y5N8/hBwwATyeUE+8CLzjd7vOXFe+
JNovWFIS0GdFxrXfWksb6/2YpO2VZ8blVlw8ofGiYybMLozGtF5ikeMwaoWM0Zb+wVua4BN+NN25
6ccyO4iRiSQaJdbJKcpoWOEnPr1YmF8fwClCXRNz9BwHpbh4cIryrZ7gX/RFquTaagLmQsZKTv1G
5lYyrEJrRo03QZaM9heHGWfVKXvEGN9yMAH2XQEzYRgL465GbLh3ZaUHb+Ugev4oQQgy7d7Y4St2
3lEDfwm7+RkD/O2iM/gFuo3aF08K64M1e+XHYbIZEueK3RulTPzBsTNYkapqEXaVs5/f97iGhisT
ARbJxWxfrHzS6NhbZsDHxe9HTHY4kdswb+wrLwHUpSyaBMuwgD1ZGKpB9S0SOoN1vDTJqmfj8bGV
7vKz1sqZGfSUPvyhVoQHYYYPMssVfCZ3ql6syq5vLLepfSbYRuSPkY6wabTH3H5WCQ7UHexfa4c7
NprCxcI7NGzwDe4Gk56lHSsemKbotj1uha/5LKx7p67Dr0s39u7RwtHpxsiIc2RbKYGfqEbfjLmD
gHQxc71HQbXcFPBM+67RG3BYy7UI8Nhc56ptnsIk1U9dL6e1rsqxZJwDb+QVKwITVJEtGIZUYjyX
C0YzU+hCXPI6DQEsHmq5xWBlfvL8wf064I9/72T+BIuWlo1bq2Y/du3yyHF1tXVTUGgbWwF+40uX
JHvzUhT+xvPl1Dw4vo7OoWOaaqutymeiX4MQ2EN66cx2nriUGtFgjE1n2eRXls7aD32g/HDb2UvF
KJtKx5ey7MW3ZSrZ7VVTY27dm7w/55Qxv0NvGdut1FDcoqL76vlN9+Lnfrn3aUGeYThe4HJFJK4C
O/ogVILFppTg12ocQ495NpWv0pHmvgoE89eFNZ4znqn0plNDcj0VXflUDzMmsxhmjud80tMNFtgt
3t4K2krcWj2udkERfCPTVhuv9UDLZBGpIT3JlUhsMFqyrr7zGWqFS4jJ/T6fm9RX22kCTXJf+CVe
+P4CAcRxxvyrwVAzZUlbciZWyzT6PJmuv9PwIz4JWeOy32dzIg4qxldbl1Z9l/iT+8Qt0KKK8rr8
VeDMfIdPrnkJsffsVswNNU+CEezHBQnXFxif9jWNQMCaQOPmU9LGS7+ZlsSa1v7ShMe6bP2PdTou
mGfTWWWA2ufeXEduP8+byZrUftQRWKVlimWzgcPWpLylXeZNNxt5LiOQUOkY1le2PUMqz8GYBCbC
VNXyW7O1h6L63KaDVSNgwENVSZ28IACEUDakkrSXCSR0KFhkb4Y27+8Sl+eorZpsr5oy2MeZ416P
Zelf+Zavb9wqXDKwHh5Mv3hO7pTvpK8Vpv54yLTdoc/oiAR1P2y1f8HRCTukvHRhFpwEwJRxDVK9
hbEqQYmgCHizMmiQxjTqdQqVfM5I/+VKiFZeJUVsfU9yF7wWu0MAK8ZMN3qaNUw2k6c37ezh6eJ6
ytr7Oh2eBLqUvZ+L6W2Yi+DUYBTz1MjQ7N3IkQAD7VDvpsx372QYdYdoSDDkisr2Oi/m5d5r8A+O
kshauV3XPkp+5isxlMONrhM4jIG2vnbGsfY1XBRyEMN9a+rirotd6OxeVz3GrM9f1WJ1DyQKei3c
cTlVNd7U3lw7qzAz/ptf1sPeVFl629fxSLokY+8x0yJ/GD1HXge5CQFdGzCHbglwNsm9bejnQCKw
EE4PpQiFvzJWnu/rpQeZmik1kXf0BStvnMpTFaXdTuBJ/uLkdAozXMtv/VZkj3VSw3KxdNsrbogY
qIp0kujONUHxpRVGEcynI9glL8bL3aoTPKp7Nz308EuumrQbT52DM33bdMmhDtXirVmtegymWmkd
4q6VoDN8ikHkotZxxOF8lwW1VluVJmC7675NPlT0JeoVRaUaeKToFRTZi88cbkBWcj0v0nuNIXuc
+9jT0DEKjCdwJh/SfB1N83AaoticPDXn3808glmiPirup0p4wdqbW3C0l00xgDTqzd+LoEhfF0LR
M81NuCo4mONba/e+fugTMx5LCY+hKaf6ZalsqwRbwEK21lMTS0pzuNFsCqVSWtdjXH+SvsFDuE2z
8ByM6XCo8KboNloHKtj3Xlmoo3QKVIuz6anQ5lbsW1c23pD+KvKK7ge5wbsSHxebUZOQ/9H7Zm47
eFe8GfOyjicRfx9xjw7TBGvyT2UT/Vq4+Z+k4JekgEv6300KHofqfUrAp39LCfzk5+giY6JD/2tG
QEj6W0oQRD+HBMoXk8aAChtog//KCtzoZ7w/8NBDVh5RPg0JoP8jKyDLwHSY4QSES5ghXjS4/x9Z
AQ4nTHNS42OWGMuR4F3InBjELTh9TZsydVc9VEYPPmAoPlnd8/LDVpP/fvgluuRADI+Srl/8PuHD
/DFCT5TSbW5Et211dFv0kdtBGmDDaGJ8zgdodbtAphctczxlEW72Vi/HpF6pwZpH7IBVFgi2PBBB
8T4aGNVZCZVGYAGbCNs0ei4mrl/nIeuFWKcXPwPaLhmMsXozLmIWmnZtTz9obaSypztXe1nwDJbD
qcS6macRUmei2wzH0zjNepkAaKmWkgbs4skWYgGmhvrWEllvnly8wmHDioEQwjhzDpoxmf1PkBjT
/sFtyzi+qyih3gFmLq6Ni2EyyprIJ+4vG8EVdlPvC5e9XU+4K9whoUrFapR6eK6KiQEqJOoYNHts
3yuGttrrsWjb+wsV/ZvKB9Vs0lE63irpckusbbuf4k3WaJy2IxHPyy4vhfra9KUgximQWuJT2Nv9
yqvZ7BKnIfh0TercgdC08n2a1faXlhGGEdBV3j2RbGA6kwGFMokyXxe3Cz7wzQtiFTpObwHGO/na
DhrvXnajvM50HnS73qpLd1/Stv8wzUsyvoYT0zAsdwiLKMljLo0UxkbvU7sMcq6Soco+tRU4yiZp
BiphombO0KOQCj3YycsAh+qi/OwOzARzxUbiwVzyU2Ac37UxrC1iwnVjpTSHmpotfNUOYxJvRotI
AtlvGjsrNypwC0Xm4S5PeT/jcg99W5drSf28Xc/10kQvibKGeeMl2cgwZzBP19Ni2mjVGH609ZRE
1Tby834/jL3+0o3WcO3pBYfmSLtFuSF+KOetZWJcz6uu68BhkTquhqR2ocNXnRof/bBw9D6NBW4J
WNfFX9PC9idiFCuxcO8GrEDnpx/cTRKJJtzVUAmitdfqEnotuLtyM05qcddBNgNVCcOe1Jl9DSav
XKIKB/cZg6lVnPkxuZSKPFoOqqXMtox5INa6DutqYzGbhxUCXnrBevE6212DO3GxqTbKwq1v6KqI
uzju4dTZJrT3yrNBUvvoKIq19CMNmiSJHf/QLYHR2wYF0LwRIuVvFovuNA+v5cCgTXCAXyUBZ7EO
/YR7pSKzSWiJDjidB/Y0l2tLKfHCjeQOu9bXU3Eobbvu14WOAr1JJFUEsHIGklo4ZkAh5BjVYluE
IeuRHgolNz0m9F9zf8EtIPba8GO3pBVwtK5Jv+nIg6k2wJ1pGdJSttmEU5YMG0F7A9Fc6mqGE8xU
WygDSA43QwY6Y91PgQLskDrWMySkMtk51kT4pEw9l7tUjpdzCXTjrgW0DFJmp5yemkJqd12byaq2
8PG8YaXJC85142hKHWmYd7u56eHRJinjpuDvMk/saruP2q1rwixYu35JT29xG8gtxifZ5Y4ESXSg
zMD6xM/FXJTdSu9R2SHwIVuHHexQUpMcVIAHHNbC4BXYahQvwcFSxpo38yAuf7g3WOcnntD1oekT
SYRVQC7aToMDXF3DI2k2JsOafZ0pzHO30ooryuT50mRbkDKk1AVrt8Stmid1a9gYGAbIi6pY97Qo
xSbsQ4ABZWQ34zbPlX6aLJDCWwB5NUIYGknWrgzSML4uxwuHBKldk5DABfptAVXUnJcoo0m+5DPS
jxo2usVa6zv4WeVT9jAKsL5tjRcMtvRhSsXCiJCRyK73k+eyGjEQxbyHxz3zA2gHUexTF4lFPphT
UmnP3wa2dJ3dPFZ291wlutE73cF8evUjKvG34yybYpP4lj3C/JtqdYgtCGboQhcIBFVRB80mnkla
P6lhiItrSOd+8VZl7RDspsANshvlkjdTSm5IBVcFZby4X42Da4s7aUnl3jomj91T6GECfrTqOktu
wlINFAFmnkbsJW1BpqRdjX1w1UzgO41JqmjlAVCMDwmOH+LkGqZu1gyTsW41LQiKVFiASLEFrPwd
UQYsJNbKyjl1Ko4fFzcsn+co9au1VoP9tjAfn4O/CJPy6IoyA7gWF0MFRnCw+VFV3n0xlRRqW1i2
uU3d1oexXHUPHdnfbTqHAQS1fmlupBvZb3niw5SvjcsMm7JtD+TpMKHcaTrViatFWaX/GHqj+uAF
hW43XKIcdA4kMbUvVFFtLRw3mYCbQjtY02Scl7vJD+YSuPYyTzuv7CHxjhgQtvdQhCNvm+TJlG66
pBvQBQunIw5BvAlBc1RgRdc1TnO4S8om7w9pVI3A5XDzhoLQFVa9GvNWDDDSC1HtBdBKlr5mKei8
jlb1YMCMeZtklpDcMzeegtsJcdC074q4fhBj6EYPvqfZQfI5zj67eO+q7VhNJSarox9CzmzE4Gvq
dNgdrdq8ay47w5SS+q9qX5piP/bG8kEpqvCF/KUy54CyWQENMJf1DfqW5MtSRFZFujY57X2UQp7a
BkQ63QqWjMDMEFwhgkBqs6Awp0bkxwD4kwVRQMI3XAbZQCpY+J2tVTUJMuBKeSbdtp1v5y8ROgn0
4ZVfa38lrKQdng17fft5zICuQaad1Kz3boGx9g6qqH/Zi+HJsNZHv+on/icd+Cmhko9W+W8TAtm8
/Z//3RSff58I/OfnfksFAlIBAnYUkrQH0AR5NB5+SwXC8OcYs+wIHT7NYiR/vPQfDYLoZ5rWjEZG
EdMCnh0Hv2sQON7PvObh/UXzKyKQ/39KBWiEv2vgehyFFIBWNZ0Iah3+ux5BrEfVLJ4rNtS9CQer
zKPKi+tFWLTDkflgBu9NUcwfXULmm0wkVwgHsWsbHVyxA7W8YOtmzmNcVFeBV+qvjlAzcPdw2qpW
6q3XqApuV4flgqIKtApcna57DyBYHrIituxYmUUGwIvrGAXtXkVj/zDU0QW5Fha4BbZOqO8V3t9H
FHfR58hkKHgJxdeFXQd7h1163YRNtaM4nBGDVWDZgCNudE1cUiAJvr6gAv1VGrjzmfKGXhPWsPHV
dFDPcR1Ga6cag0cwRQhmkyE4eF4V760a55V1mAbNU5ab6HPaNT3GwpkpP8W6YkNORP+SyRBeSdsm
Dg/iHPtfVJEwZDoRtO7aNE3hfusBghv1FrmqGbg7UK4pjn6SZV8WF0iEN+nwa+2ZMl/pwOoRyKfV
TdTHI5CTYH6mcsmQbFeWsO0rrfovsuzBaWPxFb3CmENZqVvVPY5ZE6/NALQcnOHAeFVEUca9SHS/
iCAuJnxG/fgMTM72Vo0MgGN6oS4xJTMdxQ/H6xADZWr50GVzd89WVF/C9mVv0oGKYOJmN0s0yGOY
OercF15zbBtMeAn2/M5eATYpbmk4z2cW5IBKtYMAOUPE5PlzsQ4z9sTC9dt10rfRni8fbQB12qsk
j/S5WFoUylMf7Z0KMiW18gR7VAt276z1EVwiCBgdsRsmLmOfIb/QQ8ixX4fObnFTG/wDow3daSkd
oOsTNS0Rshbqvg2IYkN/r5wq3819Xa251s7WDpXaRLnINhi6M+hDMLzObIV5nsLZGjxxn3M6Vebs
o3rpdlUkAUVHqUM/xdXd92YWI6MLdQ4ZwDPeVWWG+mg71XyNaWZwUGVRvmC+UewF8Oe9cJP63goc
65jbk9hWsCzlSpspVqvOToYzNeb47LmjZLtLFv+lDwKQoR0yipS2zbqvsukWIClV0Tnwn7LajSDS
jxiyFKk5F+k4bHRbdUdX+VBWyYPkLrroXPJeZyjlnKTbJ1Wc31Lq9cmyy676TFMmhIbtqe+L6bsX
LxbpGRBrD8I86CaKt2651eANnyZXkAHEZM3buHabJyqUyZaEwrsS6JNOGAUnp07H/XPkmeXemejh
IPIRV8rx86HbqalsZn8XU17bNL5b7e24LWi8yIpQ1LEY0cU8KVpHKXfmiuwWCN/UxVs70GZHnay8
ojbRnIxRaJyK1FuDNudxK3M0NOLyPqnifc8ESbbKMhmjsQ/KzxBr8wwDqaB7tEGV7YQ7XVpPY3Id
j4DUe2IyXjaX84gTegiidSTQo7L1PopYNJu+0rQrkjB/wYLH7IyOq30GsnRP5sYb49ThMyVvlKWq
HvqKgC4THYGGscGMXj6MNWhhbYYqhB4J01deDVp/nchKdlKmZt+4CctopzKxMdpqk13m0RMqkqQf
LmFfUO2ieZgOfa7bJxBg08FIJ36Rsp6e9JzFFIOd0FwR7Zld0pTJVU6hiDylWFh4L/rCziQoTvNL
sTsAZviYtXV+W+RNQb/XTr1HezYFvZs06ai4LvbzjFv5sehC5GosAi9OZZdfHW/qDiUJzCcr18Gn
qvBVsEk1kZ2ADbypfc9iaG3oojsrkMFphhTzOomqurUjmdzHsZXui3wu78wUcB1dp/ws6jrex2ml
j79eUSbDHkQdcEXL7BLh2BSGttzG04uKS/++T0RjdraMZXcrkj5styausDztqSzdZK4/JOssmtPb
NGzNfQig8CgWwx/75ffwlclfJPk5E+pJMT35aUVQyM+XvxgaGLfGADQnAVCvPiSdgxVzQ4nBAzFt
Zv9ZdAm1CAFt+SqafP85Kt32VFUFQDGq0t1Jyzx/MBXdk3hpu0dKfEG0Qn3UQiGYXbX2zZje+uOS
v/i9SchYui5/sZNFvRq7Hur9Lzd2RjFd0gefm1MmPL4NEr4GhHFhH+wyZfAvGuaFvhOnh3graLdU
B9WrkIXGplJlbyLkePGsSA/mqYDkkVFNXPWu17NgSNt/xrY63s8tMcWqxrbhsyyH5tTnjv9sI+d1
cOx3mRExdc0eKZCErkzbT19MF0Gc9EMa1rbNUp1l2fQkTRlvpVj4j75qY/4vn57iauSv/PocCaJ/
nuoO8KLNvvFIYzUNKe2XHdl4NFpXGYirExzZ6cn0aUyZMeUKt3Wf850hBKPlxNhkhL4tPAkWM2lE
ed3pubTWDOtO/QGPCLDeECrpJ9ueW63GpmaZUwsVL1deDP/1Mk1fa9dCMO8PnnvtJNLfRzR0QYRL
tpvJGr2XuBuGdZgTF13Wbsaz1IS9nFeAVy1GjwFkb7CWMye3PJLWFC2rkzfchAFejjr3ICeOeaV3
Na4vn5YuG06hvbT4OngRIOs2FdG91SScXJc7fL2gXXCUcywkxRYAuWcSVPMa2sb6UNDI2WVOmESr
gopad6yWKDoqzypuh9KWIbG9pz/2TUh3YEz74JGLmkrgiGVzoPcZDQ9FQbdj21jNcI+hlXvsbAnf
ejL9A52X+sGSXvINnyvzhW6l9wa9fLlD9pt/1Gq2H7ORm7Lix3gp4O0dctq2B5O7drnuwjL9kvJ0
BauksL0rikzRM6tt1m5mCqvsu6nnHscgK29agccyOZMTPJt6yR6TKC6v61QnNz5L6yfTuRdkGIjA
1ZSPzr4ehupDH9bAOVKGadZZnqX72rJLQAEt471+O1TdukhrcwZUGN02ZTY9O2VL8sTVjVbSjqJr
16oXRh/FkIxUh7rc3dWp058co8ztPAU2Xgy8NR3c9sNoD+ymjTtZx2QqNeYyrDIbF8T3WiZN8DT0
CmR0YIOQW4JlOeFFuZzy0et3om99auEEMfWk2l0I2JBbaEgxhKfTUo/rkrmZEwBD+8MguwDW30AN
gmgDbUSkOzQMpUrv/WGJjtkIG7Nk4UZx5nnzSleT+92fk+4t9Kf2DEY03kUD8CsSSlpROrQY8CxV
3VSbwSp6bu0sSKiYNhWg1bjyXkO0W/2GnTZ6i8MeWl6vAdCuWmHLc9KW4Tms4RtXVtXeEcVE9+ig
u5PBEfZxoDjtrgZ7bI8XxMiLWy7iOogqA+sKvXrM7RvG1k7IePg45TMljqZUIZ1AoM0AXIkXnqQM
44dc2G6384LOOlMmqcNV4fT9l5S09XqunGg9dpbcWgONbHCj1seKmfh412VL532Zu1idXDp266yF
nGP11PPhn4rj1Fksios9XY9KiC+WbbEbdPBVkiyUDy3B0ZsnuPDdeLGOwLz6QPST3KQeLfFxVuLY
daxUspXOSscy2ve+wna5rWtyFWobd12Y1WZFq5bW+EAc55uQwLqhfRvW62pa/E0Rt+Vj2TTqqp3d
duMW0MA9L0Nt0Zq5OnQuOvYlqM0GhYY+dKJH2hk7xZWk3b4ObMe66wMY4FYeBKcLwnm9tMa7rSv2
ZZbeYkdlNT66WV8dxAKFtI+lt0mn2rla6tb+yIPk7mNp65PJqG8UunEOsay+cLtn962W4ImdsT6a
mu3PTHPzMBJPyRVd9X6f+6l+KPPRujfMgX5g6+i29kxYKKM2f+qRg21Clak7FaDfltosD2kKq8Mt
Jncdy0Xu56KDPVBj+pHqeLx23Qp7cUXlICo9ceO10t27i589IXiwgWYr68z9k2FsFEbmDcp9w0xj
4eljmlbZbZnQ4g6EsQ7w6wGpCQuxU1rrm8DQgVmonb11Srl8OyvcKTO/oIxzdym96XWXjdG56J3+
u924yzernMWxtSjRdwaJI6XvY8g6ser8yV+RE/VfW2/OPsd+VvGcltHDMpnlENgNfaQU0OZxTq3p
uqWdcQwBaqJe4Lm+H5ekaPeZ6+XfHRYAsZNA1D5VPeIdBBRRcSfsnpuvRMFxMZiz8i+liAuC0LIa
Ng2YmGXltYbN3QqiYgONmZEbveS3AvLpI/z28EGkpajZy31/Os2N5R2mafIfEoQJn+B4Tt3KV2F7
cKosebLGxny1JMRiJEi0UexsDLF6Kbo7Ck6iolbYtXTOPe2Dp1xAclaLj3x6xBEkXhhcpYeQHioX
fvY6KUd/2il6b7QfJMsspak2TMGD12O8rZLOQVo/JOKOPUn327yuCrFyipn2kK+69smRcjqPXeCe
eubaM6YB8+aL46G02KhSkmnMZKC3JTiJexLg8szeF8mHbp6sDI541l7PpprWDB3Xj1o3iFrm2i72
bIMdVOUm2mvqv6+xOy/pypkL70amNF9WDKG7zDWmA9WzsLTOUz7o3TDGA4Vo36LhTvMB9yRLVkdj
Be2hZDEJNnPigXnKbGEdTWzn30P8Ir+7IvbE2vOS9BSliXtHMGSfgqDpD7LqgiP24fanyJXZzQj8
9KCHpt85sLRnNDYXH2VPD/6ngfLKSbWdwVIUc5/rlIAAHm7vxBtV2RQEhGra28kzE9hamwYTlZL0
sxtLcUxnPb5NgCRqWg0TGqh2Tki9HGl5F8VDOnwl3ItYf5PMg+QOjLTcWu0SfzSVRrICoTw/x2Zx
mJaRmdlXynV3vYdPC06/TjSuRU+TbSOrUX/T4RBdcZGTYY+/2EhAnE36vjYtqbEf+2yykcrPOk2L
TQTB/cpJWvvAmBhiT4QW9XXmtvKjC9/4u13p+KaJB/fYIha/6zQr7tg4OJa4faPjTeBk7qlrqfav
unTM0X91l1ppJKcdyCYJHmLpn9tqqeGJFv1QrBpyyVeURBGGCKpwbopy6NnJRkQ/eyVz8ryGltTR
QZJ1BIHDIP5Ah4FL3T5lbLgoQ2dP3oy+bh5oUHSaLlHQ1KsJic7eHxr5wqRstp+HvLg0o/TKypx6
DatH0GrgVwXbbZ/R0pQ9vthWfg2fIdkkQ5t8sqcwvzVObw41efqTcWXwlLA7WG5+v9jzLrHG4dlC
UEG2LO3qa9YH7tEj1nsrTIPK5NIlvPX50texExS32rjePvQKsQ9UWzwi9AufU8dWN4ri8MH3Qc0O
dZXF2NqU/n52yVNWopJjz06egNawfU1bMUo/DLk/34/Er2cdB0y/xH0B5Lb26+ianA42upr76yJ3
soNdueVNUNDO66pw2ONCFaGf7cy4LTuq2wzS6rOvi+L/cncmS3IjV5T9lf4BlAFwjNsIIOYh5yS5
gWVywDy5Y/76PkFJ3ays6qLJetW9k0SRiAgA7s/fPfe+/ahS5KCsmDagdz7blxwO3cgwcjGq7AWV
uT1MWt8y7DY3ncc206s3irzlaOUlSaj9iC2BhLtNPs/mui89cSzttr3aWjZuSFmYppWGlv4soqE4
WaQ1h1lsGmFtqOVMTky3j7W6DVtyuNjoSF0YaN2d+8RRr2VWOLumtqJ7vevdIHfaln7J/I2KKdm3
2OUfqsVcNiJhTM1o9sXOMFLvk9Yw3R0FtLkxNfNdaxQ41sxE3+MB757ZN8cw6Zv2RTZdvs2KYqTk
k/FCsgjB+z9gk/14NTGC7sRo+2HDAMniVI2Gdx7HWn1j4vqyixzTepQGI7ijiZUf0LcGzMzqKRS6
UpuZ4+Odowx726jefyldYF2WSG27zAZDvFXdVY8104fDejT9+3nx4jtaFPgkiWHYuYbeb7LUYypY
XRnZttJ6OyynMfku7IkJT1NXbUhc9B5gYzkotLrV0j9kdOzSz/YX2S4+e7xfHYp5MHcRzaU7Ti51
IG8NqUEpFxWBVVY3ZH905jmie6Hyr1TgJBOXnrzWui+vhanhf0As1a2gv1F7hInUm6KYo4yDo5W8
NMz0fhC29J/TdHKCcfCtlxKnFvsDOQbvacXt95rIvRh5BDxXzznjKf0hpLzKQpO56aHr9ONxXuJx
D9XFO66LOtAnqzu6y6zfc3ao5ts5d/oKKSz3nVDFi62V2s72my4Edss+aaoR35I25VSdRsZDiVJ5
eyez+1aZ3jmz8MdEvt1vkGzFq9n53bea+XGbyIiTs8WmHK0ZRak9aJVqaSi1uU+Na+TPxGEnW6fu
EaOztkzODNjyH/vITB9+tvr/K+Xj/zXfg3Ad/599D7V8S8s/6Rn//jv/UTO8Pzy0CAQD1zSBkXwI
pf+oGdYfJDgRcETqio1Z8jbC6N9qhv0HwoHtgkO5wsf8/SvXZPxh4xrgnzQQH8jStL3/hmsySKCA
JfoFzhcIJhbIKKU4GZawNbc//8UhAzrcUAtBxVuF57KeyYQlMZ7S8hEMon1Vvp69Za5yf9CmIcwh
GZztNHx32mnj1J4RdDXivuzjaD3EGX2dwe+rPWMQbxg/esU9JiP6zPVkyrPZGVT9k9CGrzRZo/up
twYNO2HSHWc7bu9pj7H0LGa0KnnrvhtG1L3SPIq+G1XvXupUaqcR5P7RUigDq16p+g0Ah3oXVbE5
RxzjPkeJn4OR29VjmqNCrlvmbh1NNAkNE6M+cFgkC54V0x0ORB/Oh6mc2s+i1POzmYjsOuR299R5
LJQrK51EF8q2YKl163gzxE51V0ZmfkQrHx6SuoXVxPZ/dJIoOftyiB/TLnNO3iTie8iG6WsSj9HX
eBT1EzVFwxHIc2j/IbfueiOtj7N0MuxeUTQc6nnoz7ZG65l57nV/r03psCXopSlWYs4JntBcj3nL
HpPoN6j2+jruE0YvEwq6Q7TAVVtYVfGQLUqsam+oN47ds91lfcFq2uRf/HJJILsshvlYsnv0oLo4
sacyLEVjntzY7Z6WW2qYS6m7a0xr2aQ5RQz4ihkOLJBb1IRhXWTtuCnN2HsfdEM9dsnQvSnfr4N4
ceUT2YIWVK6Wa48ZFs9m5bUwvDOMOutK7eMxqHs7PjZVPj4sfQFPoqf6s2xKcUAqa8IF1W6T9ktO
5oUeWQEKm/ea9aIPytp2D26cJU8i7ZxDFatlU5c5XSOWcifwE9v7vLiOxajjSD+1ntfvxihNDzFv
Vjgtvf8Qa2IMO0Nfnpm3RfXZotMla80zi4MW+cDijWGudK8e7lTn+FurmNPnudS0/dI74F/mpI6K
ps2u0BIc9tnE5sMrPYVF5sTXGifdaXCKeF1A526YoRGfZlQVmFjPCqqm03e+I/vQ6H34o2iO011l
jfkZSdpC9yI7TbFrrezFpEQZnL7cwQtXYaokPdHZyzhoTfzFSg75XW8T5i8d51KWY/y5HXvnpNU/
N8lC27bFQM2RNOqhg51Z6UVbWKtuyjVrVU3afB4Vfe19xnT32nxYHCXM+8FNIBweHEsMUG4jQWte
SWMSSjd59SqkARrIE3DcrelbI0V+z2/neb1S9Jy7znqm9GJmAxL+VqVtcg9hR99UuPxfmrjbc/Si
Ca1ssdarOm9XcaUjD9BQnYKE0X6HYTBl+LOhTXktP+l534SWP9EJp7i6jK6gIwqj9H3ihHtfDW6z
pW6rVg1d96NNu3frNsXwreCNQYWRw47+uU7Lqk4uwhz7DR+YJcUovD0zArK72Ed90NOZj1mbfB1e
wThEFUH6uDWl65beq8prtK6f37SOaINbA91gOeCWWBZGlq76SQHeyVF/Ib1WYKk3o+tSLXO8ylTl
P1hwm0ADtUXQWbbUdKnwnlw0a1bXMovrkME7CXxjij9nJUAig6xLnTtGRtkc7GXurqwuJhJjmsr8
sWoW566du2QL1OkBhw358KSL3tpAtTefx5J+b2wubNWiy8IZCfIuakdxmTXPG0LPTtpjXZiOWJtM
n9161uKemlpTNLLgYyy/epz7RT9HikzJQrX1Hvd6BWuRCmDRTO/i/YwWUnPPIPanZcmKoByVd5Kt
qYyVMYj8vnPE/O5itUr3tsr0wHan4dGSVv4WRUrtEkZRPKjU1sLe0uYjwgs2A7SRNtTofgl8VLN6
6W3oosXTasDQThNnmNQkiCJZHhtr+ak/4pVKcpY1fBNry2BwDNtAf8w1mo51IuMHOvqlWHGGNvZS
G5xk5WW0Epp8KDA6lukmm5v2wR56Pv+SD1fDqlHJScgv76qmse84cM78kzcy1bNrb4+zbDw4Y6Ke
RqvvcGrQJqF1Aw+kZO9dgULMT1HZQNwlcnqftRnqpmzjr7OdcdbQBh77m2ISonA0KLP5dLWVzfPR
ek7FCqphcO6m8bGeI/21b5zbLV/UWnP17tQoDQ/CaGTl9zw3/HVjFWqTuu18KKj1d/5Q+7uMcaNB
UVvzuzHo+U74nbtbmjS7g45tzkbnFGEdZfHTuHjtStaFDHtORytTIbKy2+r7Bb/tmmeVBcbVTMTc
xjjKxGNWY1Fpp0hLs/046GYgzMjYYwrNHx0rd2/+CW8j+rHY4wuToZBZu9EBeT+RoVztqlHdJhI3
RcDm4R6kVBO4mb2w2iXibLVzxdl//OzNglF5TWcE3kSzG1mSqShp45BrXtBNKBxsc/3sX2xO76Fm
TDUVRTRc41aVYVYai9i4vmy+2eC5Baq804kVfTjtKEpP2zZdax3LpfG3UVTKcT3TEgpVZzubCRBh
G/GjPS0+x2mVWiaTk8lUXxHdzFpROfDO9TJeNQO3VlVNxIDhu9HWXuv3V1ql2Xb0tfktTR1/3els
eJha8A0KWWzNHtFjTtz0Ys5jfjRrcLvCq5bXRJfGDrEq20rT1y6eIcvQbOvszszr7j4ueA2kbiQh
0IexQ6aAE62K6QB7qSC1lOM8qqxlvkYx9Mse0oBz75TV6nWpkyHsGi+CPzBBJiY/4yBmNnvUThjl
SWWwBq25qb2yvmp93dPYq8jCb1289fAIxp0GcrsVdk9PCuTkkkBJ3ae6XHZeYvNgRkwlWOHMlPVW
+MnwtBipeOplOwEVJ2lzrBOLcSdYFk8EPBG6PMppgy3MqFfE3k3kIbkts6LxbFUH7zZCYe5Ka88T
hnLedxqHpLh5vGGG92PNfmJF0G4W4ny34hmP4UOrsQ5olywi0EZSMVd15MlTZUIFgLuTENfF/tdp
tJjh50yq3rmZUSA4WQatiIzR1aup80uF4NY5V50P9IWlyqTzMqVBMfXLBiXYvF+UTNa28q2tkXhf
ZjWPu6Wrl/tlyJuQnlB6mSZXXITfQ6ng/RoPujSnH3qn+T8YUL1sVcHQT79OtaNva+7WWeaWW6GM
RzuK+4Avu3yK2RALZAoG5tn4wr71Xt18JRSQBn1Ff66HQ67X4ErTU6rQUyajbN/6xaqPNllggNdV
Zb+VsSgYZmPV+SfNdItXg2UvcAihekHI0reRxdjaVe/J7l25Q7Ub5pR5BPnonBs7x+qeOWpLEz0x
WO/a+dLHfbVbsvrmG0opy7D3+OJTH3XTbUpa+iVJWuPF8hK1N5ZBbMZZ0XzQVXzWLS07kUU8XpzF
it78btbucY0l3wrNNPdpn8PTR5XGcNm2iYKk7M0TnTR0C8fRiG8wOEUfLMEL5XSTa9BP6txNQs13
ifuuD3V/lK/VrGWh2+htGFWEbFe9V20WuivbXHh1yiSLJd1qkd0f2fuKcIL8vsxNrK9Fu2gbWdKY
lkU3neFmxCnz/eLQGYLIcytPqa3rbLPIWH1Oe2t88VNZnlMmT7JkUkL2PHGhUk69bTTN3yAsToiR
RfodQ+j0LIT8hFMULz/t/KcuraOT1oqZeljqewDDFAHcBX8frWFyARUHb3vrIn8dcoVtgR3EXRHE
V79huFSbcojarcGXuBRpot97WWOfwJ7se7xp+g+g5OIqm2bemcRnn52WbTYtE+vcx1iz4/q1Lbwz
RQrW4yzjc9P3uPamGZ0WAKedE8MiT2DcG/wVJMcBaj2xYxpXGUfGdup09ZrlNk2JCDMZ7OdNb7d9
jHaESe57RExGn6PBEP08Jzu/SfSL1vrdyY/6+d6ZE1KTJ0eFDk7MK/Qd2gw359FuJv1z52RLKHhh
77RuVD9KNWmHBXV7t4D+fhIMPj+lU19ceEqia8MMzqtLSYyHQ0gFtmm459lXdpjP2vg0jTPPQyrs
a8GklF3BXrGv3MzadL5p7Zup6I9I6EqtYq1xvmuJoY6mJ9vz4jGMo+1UveHx1Tc/LZfplHEzDFc9
R1bdbqCAI8xxw/JML9ndKFqDhzjSvYvd5uXJ7XB1sz0X3hFMJ7oYTW4dGU46HGdn9B+KXIO3jc3K
hh0x7QCxQp57QyX8J8zgneqm50KLeOJ12WNoTXNKnYG2jB5woAC0FlXkB5o58O9Ro1EDa9G57AuP
HAxcufh13fEH0vl45HTYGgHzGYd+1dR+jusGeDzw0OLfzQL6hsOA7n4Wc83d73TveSGW3gqKLCrj
0K+S/IzPJw5JDh9429pl2+ZWWa0yGthpQJyF+VQk5o8sa4ds5VSYzet8RIaubkYCKsqjvgzGpmCM
+NcUZ89OR9fVCIXToZvocMa7mqo0HH1gvaVNymAEgg94kIxPlazai7xFviuh1y9+V3bOWgdcxzAR
SdyHJhvkpgX+2Y6idK96g+o3Eaj1LDXXuLSLXl/0bpiOOTLuZvGKPHDb2Ax6NTKBym/8FccjmsrN
7Z8Cqrp3lxTZofKbvY8BYg3J2H/C1WLc424wTnHkRQeOod5Fz6M8HDvT3lYtjqRzp9OQx95teoFo
HRKFekMSpdq0XrTyq7R68h2OlWvcDvE+d0bvXnqOVaysOgLddtupxI5VsPGB30SfZi+HUfKdzgj9
oU/uu64FS5C03qm9nC/1IBACHTNxQrOI+oNmlubOnLKIk4QcxJ0ilSXjh++bi+700UOZpzhj2H/y
Q8eX30DdUwPxLoRKTHa0tmqYTcIARgsQq8dOUvKirVyrw97SdjJ67LAj8NFt8QREaR+7pirX8VAK
vHmTvTPaFI9YHXPz10vReId0FNVRmLO2w0fPotK5XX9NWBdXDLLrrrA17pM/gLli45SgGh2fHz2h
pdtcReoT5zDzC6TRDw5U8ElYP9sd0XD6FcLeWycFyruHyH5WTcFOWybVK+j5dKIipWJ3clc/AaoX
h9ocm+0SOVOyaipqFZEM2Ub2ptqXxMHgns/3inlumbKrNadDe9f7QjzRyu0D+kJyRzI5v7dpVve2
OVQ/Jnxxx9SRzmbphQYmr835FVe7fVfq9hCKrmzORQENYgDzn4q0mfYpAYiXJhrVsUaXguVcsupI
2ISOLm2ZmK+12v/BEJEeGypnlQetkcyvZj7PjziO4M3ZjcMsH+S2dyQKtjZB5BPZLk/4cEk3ZEDo
gz/j+7Ymn8AKlyyvwKbL/IUYAX1fIfvhv3blsDfFUj+YQBmPdmHTqS1Ta1dih9tpSTViYDLH7Zwx
K7Vrs+SSjMbwGptMu4uNuD+PkI+BcSMGTYsBSAnR+1d39MadXS/+qZwWM8zGhtSNQQwUpkURSt+I
X7xxqL8pTOv36LvtG3nU81Enn+AG/dRrhVvtKFu72XjDoO/y2Iop0e06mJ2sxLxbxA8To/IWxhMk
7k442Pd43ZP+uSJg931wWUyUHFzF2crnXKlVaXGBgfU/RaM5HHFb0bWpS9ffNHPsb0Tc2Z9qkdMC
8lSfH3PTVg8U7n5opsyqyHUr32Qydlf2ZImzQWQFrRPSQ1TUNA9+b813gmfuSBaAup/byjj0Zt4U
67KetJU9Cv9T3GXResqT+uTkRXufV3q3Fc6gH1Kgt8/doLegHGWV/KDwt/a9s6jrOKRFQv3oChSg
IXqZpnrYupFZo975uva1H60u4BRC99OLdOIsY0s+LHY7yZXqycfPtGra2WljbO08JucarOA0c975
1uVK01nYvWirTxTsbATTOTINsevy1NvFVqO9jo4QG9Z+iqy6yO8aq1LnqURZ6ozMZIIv390QUf+s
4gGJR4vKTdUbw4Vi4Ec2d/4jqyCCY+rq2VZb8volZ+k9iYz+jOQceaGPabOE5h1yi/zha77JHpc5
QbUs8ABd6+HRsPQfcM/OnQHo8tJXTvriV+W0mwzk7mnx2Lg9vV8nt7rOnzx3v2S9sTHona0MexI0
JkVfHpF9+rsIbONsoGQRXVRrWxAT86o4kbx4Qg1XZ5yNT11qLUdslt3hRtssK13vzZfKM5Jt7ajy
Yda65RIPU3zMJ198x1syHGYNY142xRQFaTulJ/Lm5ydfeQYaM0gTRiwGaXGgSRXcX2ZE0e0R0hCS
NB98YTWWaLQokCSfrDJNasXJ5UTyVo2uNWyyzF0A5S0wvji50WAxmSyYwMzOEzuyw6Jr3tFJWNW+
DufgmSp7GxoaRlrb80toTio+Z5Cue5HLRA/IO7mlylQ9Ee40IUDUeu2YlSMSrec0ar4AiY39qxZn
QJi5Yjr6qkoy8Vnz2BH/9Sm8TtGeIjJoJrlHl8m9azTJfeXciIu8wmfAh5D8mddZkHVaPNTDDq8S
3KMcZSIC2dx43Hma3pkSRKseX4B/odjQjpYlwRyl1Oi7yYQ+IMM0+WGqvp/eq6zmA2g9Phpv7NpH
ikD+ezclOLJMYcD/RZzV+5XVVAYOCIw/BqIyrHABpSmXZVrYDUEtdYP+MbIXvwJeyfQY2zTzYk8m
rz+/Z4XX9lr3zOIeIsfAscyBNiYXotOOA7Dt7mdLcfhJD6NKO9u6HL3zz/9xua16NZvdodOmKYxl
P9xxpnTXctD5SSgb2bp6cRcnbgS6ocfVyqspDVrh+88jYRrHqhfZmW15OihIh6+WBp2S4WXaNnZF
SAd11SnDBI0pY5IHTzVOmI+W+YNq2YhJetfjd+k2I8ZKz3nhmc04Ec8RQRSWs4UR78Olo0wApfFD
1m8VuujUJ6JkeqyKMdseT3K5KduCQ31TxWs7b3jsXMMNyO5QjAJS4oTXUgNwKtprNbT+faXrS2jK
pV37ox9fdS1ChY3LfAs3hOFPssOkcTQemgxxeZUusRXYypIHt+DpVjkEajUpWptUbG+GLadPsB/p
yzKVFNzaABVMgyoKC2/iKQEfheqbnMWnBzEkbEJTP0X72pvNT8OS4TpXsZUH2dhGL+QOSbUjzSJ6
1JJiunOQPS99pQOdpUUMACx9yT+ZOpF8hXbVnavwC467Mm8aGVRK2v8eRfVfyY7/n4aykYKGVvd/
zl94fKu6t/+xJg0OEu1PGqX5r7/6n/AF7w82aRdjlefrzi117d8KpU3qmsCARUzZTYv8OcbsP34r
0/7DJ1nV8XDYExaj3wLt/xO9YPp/oGd6mLAsBE/BLvVfSZQfE9kcg4w0VFDi38hxMB0U2V8FysVw
sjbrhjqwtmIzf08P5pr3fc3B5KrdRyu5bs7ZVmcZDX/5tf4mne327/4ijFofrut9yHyAu467atLr
IJ/LdCUknWDTFed/vsjHwOO/XOWD/GossUf7i2+X7Y101V3rdbkeVmgHl/JJEnZa/HaG1Qf32l+u
+CH3xE96wc3jikv5RBpUnLEoeoGy4epIRBrS7T9/w4/hl3+53of7l6XEoKVpT9V4GMMFYHWTHoZd
uy3PJUBJMKz9+/KJjGxylY5Rial+5fxmHOTf3knMibehU0jdNzn91yeIfI3J7UytCkCnsrBgWg0q
tPjN42LeUuz+8rz876t8TA6MJ6doOqzHgQpz8qs3WFZ2YkdOGWjcU7JOD1pI3FCAb+qJKIMtY/kO
VTid6dMGvxuuwTv7jx/lw6PrNmnh9lZW4yRWyX2JNSHU3c7Zoe1rr/98ez/OHHc9izecye2MWNF1
1/4Yo2MtTu1Y1lAGc7Km9gvaL8vuNgg7vSvCZdsH3qpbS6Yd/m74t/Hh9/55YXLkmZJDh8Ei3/3P
dzXFp5TmuPmD6jQERgDwOcItrNVzulWMnLDXrrMevhfb5nczc8zbG/LLnf7LlW9v2C/IxIBtKkrJ
PwjMe2ODHeNeBGIDn/5KosVa39enz+ZmxO9Hhq1BlC8G5bkDhPxXtNCf4kZ/TY/8aEP98DFs/cPH
8LxyidKyKYMuGBivsBLJauQsRv9o7b+Ve2+jN0Eb8CiuTU5UNAZ+8wE+PGU/r8/BDSqKRH/mkN3+
/JefwbZKw4KIkIxdfDGsfQT93v0mSvzv7jEzkDjkkCrJiNUPQTg1cZBZ5zhNMBQYeWQPM/neFxXq
Yf+bL/O3N/WXSxkfTb0SHIzTJbYtmuo/im/+ZjkxTTjU1uLc89amW3sbrabtwLNdP8VrSU5v/v7P
L9OHQNCfv6irg/Tyg5o0NT98XWSNSPpW37CEeAdGxOxpGmzk9neJnH93Gc9lNPjtjWW1+3AZQDbO
oJjV2HO6vbHrduPGCM3d79KmPyy7P7/NL5f5OCyRLiUpaj43r07hwJ1vkK+/uWkftrJ/XwF6Stym
p5neh63FbRwSjxy+iJsn77ZOzE2DX2mM3pQitdo5xtHTP9+gv3seoW7/1wU/PPKJ6NHmsFMEt2j0
InGDcTx2QoNZrlb/fKWPXNbP73arx0DHLOwaH5PYu5jEmqRg09K3fTiHZUjnfpu91nvgxmf1m/fs
726Vz5w2qj2KOufj0KdaLLgQur4MWt/8HC+3iZOF3P/mG/31sSPIwnNxzQNwUDn+pdRpUG5Ldopb
IUfQ9xeNuCM3zNf1sxveHkG5de96kpmnbNs469/Vc39drv58efHn5SpSTUX+IN8xTksdZlxGT75I
aK500fLtn7/qby71Mb/LNamZAcNVgJJGCs59ExU8ombwf3UV98PvWbiJo5s4TwPNuMu1B18cfPH4
z5cwuDF/2ez+9LO5tz//ZZWX8VBF6azPAbnXCLpepbX52mvc5XmcuuLO7mw/WU/1/E1rZ7I/rHk+
Fv5yI8BmK8JFITAe2FgzcREza3jwsndtTP1DDs2VrTGpjXsUTWpPZLe1jjwSYsPucHwl2U6YnhfS
MpEHbKbJeaETuaoqd8Qx5Y13dl1XYd6qZTdWo7axdZtu+RCnN+11nL8R9Fw3Yp1YMcL+GscETSnR
SCAkuikZUnyrEcq66mqQCjshCdJm8sgPxWGESISlPXO+bR8xdsN9OY1/crVhDpIhx06MJ/nUZ4X1
nusZ2YE+E8UCQh+STcxPwGC7jKjXomobBlROy6bXW2K9tNgi+XDuDeN73jr9rh3Ii/BnKa6Qv8ax
1wv/kyK+aCYAt07XOVxNwEefQi1tsn3mSPfYZ+i2q8bRkFNxchyyNHdOlR5DMpsIOHbdlw92YWLe
lF3dQtjkZXqe00Z/GPDl4pJv01MUE+FTjKN/kdJvN0tl6qRFzB6wQ5WsF8OuD7JoxYM36ormeN+H
RChW25gPsc6aOtq3g15uEmcamO1Ln9kpTHmwGnPeTaWr7RUgbEjEcnVCqJ82qLByZWa+ffQmOFDc
UrH3XTMRIusoX662aZSHuBfOmjqipmgejM/IR9kZcs/7PJFtRBrSBGfq+tozljBjXNe8wmNwy4l6
0AYtfZoAG0ht7IpA7292EdJo6a6pPsYWAGC1ePp4LgEcQw/v2eM4OOm7VtTNzgEJeEqw6W5SQmPX
ozsShGODEqRDpz8zAgOhnQeSuZ9oASUG4Lp+c0UbH+Z4XKfqmGfF7MK8DB3Jm8QcvAlMKmDVRrRs
/QoyRY4ghkN7kHO/omPnfRFzTzSzq7dxUDDPLKDZVm8X4clzDGK7H8i1uuLybF/sicTvqJHpqcVN
sWrSrrv0pCbIVdIZ5Q+t0bMXWmNxzjVUd8xgEebAQZZZO5o3BbrmkObtN5iw8qI8IXXAGWR4GWwD
uUYovTk7UQ86nkfu41yQ+OEznHsndYI4xznR8PDiJ8JOsAyBWybF2q41G/vrYn1eEBpCz8WDwoA5
GZitS74ttNoZP7Gxzl3RpAQxD8nGSyovHAu6mtRsKqHNmXYPxA7k2cb3q3m8+Pj8qZ7j3LjETuOl
uIMXlfSr0Wvj82Aq8ysKM5YUo68CqC6A1AkXQ7lYhEEIQVZHVNnZtqTbuicSYzlye7BzyTlKj0QB
JTyriT4cMgOKNTHc5eygpeD56eo7mvbqrlZx8yQWUbxXZc+B1GttfVWpogbmmXjnhDTp63WDzSix
DnrGTMyDVyXdo2aX1qZQBQZb5jx4Iii7wg+ZXRK/ddaQH0GNxI+0zLjJEKKQdqWIZEC4isWpEOfS
o4c3fWc21rNgthe6GqF+MmlEGOX1+ISJmwylihhlOn+R6IE46Wpu3RxqxECaCYuSmL2JpJlwIZfr
3U0dFyoY/XHDunLzbHvt+2yn8osp+3FrEyk7pQ5gKoGD9H0xhy9YYY9p6bOOZqOrsRPbj0MkFW5u
OuZ+IdpHX9jWtmapXfdKcwOyOMa7xZHJydda3NNJVDF4UhMHj8zsh0xPps8F2sBdHpnJyYZ+3VUp
URBKy7ItMbOEEPo0FayiyVfu3IiDIIeS5rGAEogUQSJ2XdgUU9I7VL7IgoWcwl1VluIi/bTgCant
gPdSbZ0MDbqNHW/rNMRnEXkutoBfyDBuHG2WQvMgTZhuHiSpNm+Aab0Na0F9BmBFP2t9fF9E3tPX
xnuZOKrbg5nbGxsZYDs2XUQQRNbujMgsAo6VYhe10mXNmGM0a5ep9b5W78j+yq6E2vjBpE/4RbTU
aJ4HP6tPWikUESO1cSeGUu2MZIw+V6yb69zhsVwGUnuKJpU7c1HjQyfdaTfQ99x50eTtpqqGlusx
7lTgtNsGEn8lC2ta55lJxr1023OHYf6ipiS/Yz6QduLJgVydBG64wdCuk1/QQpmwidR1W2wnb1DA
i5NPN3yWM7kKbrNOqkF+7xlqcZUa8YILNoB34uD8cVWTqHjVOra1dizIBqFguZNRW98h7loPrdYT
BuzINhwIanwdSLh4ht8YvuO/Xh4dk8ThIVGAZzhqV0YODmJBbmHcXMhdMb1xXrWzGrZT0dRf+lEj
cj53sn3UdcUZd531GqlervGfj+1asxJnN9laviW0wTkwo8oi3Yj74TujyUqqNFye5ODZpYnT0ppv
cjGBAKvWd6NT58DvWaWKDUQTOwt+MrtY1crPFKMNQS9AW4CwHgKXAeM35njNhkYnXW7Beh/zOTWG
kxzjhm/qFHkVeoXRkM5Id5MonKLinphVkaGT6+aGDAT9yR1J867MOoUuiwr7nXz0BmbTUcV77Jnk
kiPnqP/J3nkkSY4safoqLb1HCzgRmZ6FA3AWnGREZm4gScE5x3XmKHOx+RDVT8oD4eOYyt5OvU09
qaxSN4MRNdWflDaNuulLVZH+qDEoT6xOpOqx7vzpLpTieAteqfmN1kyImUDc5a9FxqPeniyVjk6P
5P9t4IU6uu+i8qpIbYvcrJg6ptiYASgloEN4YlaHhB4A29FK79RoKH8IbWqB7OwTaF3R6I/QzbMq
eq087oWKdTvT88Aulzo9Fq2D0SlXyhX66wrS/BM6TrAkSR4KyrtXFQ7Hvws0UR1ZB92S63lEd6IJ
YKBxc6qR1F1Fqp8+8kiXtv4YeXeRYtLg4xOAyLDEKyvIPAc8e78H3Rggfyh7n/B9gNQ3+d1VibjD
tstq71gFebg1Wz05JIHQOTlXv9v6wJLRkYsBpWvhfkjEubUWK4cmZUw+8rP8oFYCICGX9oCE20M8
Tc2uhZG2h5nVtI5Rpc0V2MkZJlQWjhBJyi+LruvQodo5eUZ0hVYXDFp/qKejjJLMVQOM5Sm3TLjY
SE5um1IqUTsBlKDpOfYVZGUKSZ/ee3YZj943SSwUTNeRAqCTlZYcQSotocKZYnO4Cunh2b0Shp+G
1EJjCsEt/5pGeflYIZz5ENRa9DVkqe9SxRBeUPTwbwGcxNAnenIyzbotLVt6hRfTz24BZbjzSn08
qlDgN12fwE7PxI7SHvD3jZBrCQcJIAK7KKP6cSiS+DO6WiUUZ3mAddjNHD8/qs0bYO3aXs3yYFtn
3XgjRkW/BWWPxlBfaej1yuzNDZ2w5ltjlfWhTniBblTgl7U3lD9TL5se0dmpr6Qsr29Rzs05cEtE
0CDmkP80VVsDFEnF6BUXheYbgAH442I4E2qQdizqjRal1aecNnBtFxnuFduKxpS36YMKnV4LM8+N
ADQeM0MhM+8EOI+3FS25u8isol9hjerxZkpnYzmzUe6EXIx3vWTxNJG67IeR1oruSnJlfenRbkEQ
QJaHbRrXzXfEDbtd2fKHBmhX3xutjx4UBAdrgOUDHER9mr60sVU6QRaVL6T/4g+vt3CPUzNfxOui
ifYD4J+jPGSg1rDlsFs1BLvQKdoxCjBRhQuNDcAAe3ka1cIxaJxtsqRJ6S1P0X5U4t+9T+KKuBf+
wpqsvAhBi81TN/S7jk75zgi4KkshqdFhQUWqzxv1CrwrdrNW0z3pPGt4+FQZ+hVQo3tY606Hvwn2
BVV83dCuvM16sb8CORh8mmGKSD4CsuTnFQ8VLwnU6TzRBSieuJIY0yxBqcqRY5KNobZaFHlL6tRq
FLhqXVn30dD7B7SAY0f1YnSFQz/fpXVTbIAzDZxjA3ql8NfAFJik6tKQPYlBlx1QWoycTEhBhOH+
4WQeu6jQSmGrlIxc70PfrSJ/+gZAv3gc9XZwtUosrqzOQj8YDCTI/YassS6B72N6cwNKjZVetsXW
KwfRGafSqFCCkXpXU2t1nxtW/aU0UTJItSD5GgY6pyVYq09IVwUvPESwTE3SnseDIv8GiTz+DATF
mHeoIj2gXq/uxUpjJJMn3PRqaj3VA819HYjAvoWwDCLRpJ7dg+BOoxHBWMQs3Qgu5S84wnijgUZz
GTtcWrMtEfidIbU2ffAGdaqQ1e75PNMC2efDBRol0kaezEdJgLtQ1BkTP+IGAfiwER9bD0qSylP1
cxARjUMRnb5e/95PME01q1QOXWbqm7qb6gfYV8JeaQyUqQJJvs2EWWu/HozATpKMsi8quiFMJ92v
bRQ1ZNQWCv2biJDqzkMQhyZ2Y7kCRePPsTf5RwTwqodeVPtfbQm435abOv3aoglzlyqq8QIqsrmD
VSvuUyWxENRqlf6u83vh1RcRjeKTKjJArQa1brWvwielDfPvPBQ7pzMyqXHobKW3pheLr8GUm6A4
39SEm0iVb/pWMr9mKOg6YmRNW8FCBqoBqoBsKfm7w66r3Vn7cNroWhzE9oThxC3Y98kdy6mJbQGY
1qMy4fUr9RSuwNrU8r2A2PZRANz6fRx9wa6yejrkrB2ycmC1hg5zxJ7EBObXTEwaaGhcT4GXPEnA
sJRNmkf+Sxbnyi7R5HRbyST2gJt0DEEm0jyRVN1uo2xypVyKHgRYctcmSajTDfF4lxkdXPKy8Dvb
nHra8BR4f5gco4fcb8ptVKCpaKWld/B8czh4rYXEdx/1dO590dp3M9CtDlMEhciKSILZs2id51Nk
x5rVuODwdaAQaLBsG1nnqcULrXczcUifE8ovO8x8SpS/wfQlvCaovyE3rYROZY10Hzy2LzhpCBtd
LU2/J7GcrkJIMPYoKsjmgMWRHwqAvr89WfN++WJE12YUyaGG2PcfwaT4+xGy8C/flCgiCJJvueIQ
CE+loup78oWEZ4uXf6mCSb6OB7RnUGRMkZYNtGep6UjFtdF60uvS+oL+Tf8EXiRw0hQ9R1DNhfJg
iKPodLB4oPNJLKONnFLaTzX0AUj3kXwRuzEhHdFiZZbGar7Wfp68gPtQmdWh+JKjXnVbZmgjB0Ug
I00QBj1Zl9r/RloWgXzUx7Wt3oXCT3XUJNcEblBuRMByBTpKsoXcOS5HN40mTnssrMx97lXyZ73B
nji0ouzO49GzVVuzuEZOF4KjIsagrVsKFTr44x0iNBro+VBBJA5v6KtISVGvGRPhtcyTUOBFCrkb
A7r+hazfRJMllhFSiCbhMJrUvNRKyg+tovkPsRga94jAwENNVOG+krJhG1uy/hClZfDCQ7blSd5J
hzDhrZ61k349NAilD4Mm3fLgCnmbe91Vnqs4qCB4sAeTpLgZ7CVkO+Sm+y4rjfmcRk3wQOeqeLBG
vblOisF8gbJU/Bi6Vs1suOTJSwIRfx/VDQlB2jX+Bq2vWYuR+Z/rKv41pbbopobK6lTcVC5MIvOX
Xujdt5wb6FOYlu33XG3EHwkw2OvO6tRtoCAkz/t0cGt6Dl8RXqwh1ICaL8aoOCRxUtwW3AuuB0gV
6kE+3bNzh1sWNQkqRvZI/w7ttqFurYFsmZXoLS+W93D709ipSuglKH4pFTDlQd0VdJqPuuTjohmH
7W0OjxmFEVVMeaNp6S8BwiPAOck4mmnZOIoRDTy7uA43ocDnhiglA47CuuYe0Q0WlwbTKxknaT94
pvZgdWbveG2oOZNKUW4mENv1WKnPiW5OR0vuEHsNUvSS5UzZtYoofep6D4Rv7XvNrhkb+ZvRTtoX
y/T7LxjseDslmW2C2sjaISHbWJtgGGtHz2tqiK2ODk07sa2FanjKuBA/gx9X7EpvoHqKsnSYoLre
T2gKHo0wlZ+t0lQOClJvjwh5ap/TKDdsbaj9/SCi8VMBX4CZhrXBRlf88cacvOlKw5qJx5Ag/ebc
C3bSAM8DGxljM8ZFs00ECaFJAu+FQglewgqxGDOXrHurl4P7utQhkuni8GnM1OSg90N8aLmOUQYd
qIkFIrvYE8Cb4biEutio6bcNefdPSikZh7hf3MlZ2biwpop7irsGrEPwyTeUfYtvVgl7bxrS9mFC
texHJY3wYzu53FVwybeTGEFG4k5Md7JUy99EDlOUxno8xJoxwM2qNPFymfQWBokebmMp5RSElLpR
OIBdrUjJUmZHBrOalIcGift7tPXqBzTd4doEyGKghV1sUM3gEdBaHhyYJnkpZangvTli/NGMylax
evUTSl8Q2XtlvE+bIn4qEqnb0rJJX3RjDG6oLIW7HDkhV4V/gbGdkXyXULBE1QZCR1eUN1XUeMc2
ikKAmmRhZRE1PCO4D28Vn7Ls6PMYrcnPHbkdlbuh0KTNhObQkRQLOPxsUtEKarbjXUQSDoPrZqRA
eRekAmCsMhbddqrMfThQrccjJLgRg7znz3lwnRU9rG5LlDV2QD0jG84hzfOggYUGXEyB36l05lWo
FsB3gwTRR95aTilY9UGTAsGJo0LYhwXHWaR0/pELMH1kHoO9KiQCLglkiiGYPORUx9+5GIgo7gjx
cyhrv2E+wdlTh5aEHaR6afnTbpIj4QZ1WfUGAin+pxDd2wNValQ+xKR4BE2NZlIqUW+ukBYb4fnY
VHDTg9GJSFVVEd60dWTgqQE/V+5lAbwcNXhUf0TaBwjdSXGqXjd9zt9hUuGkCvvC6ALV0UvDt1mx
YEFCuMW6lP2KysB/7AS9+tI0k48lgAUvT9MaMP25AXnGqHkX9j/lPo+RafGUTTxV1q0ElmaHaUJ/
DMWwu5pYxzsD6hDPshytkBiw4oA/IuKrCo+eQQQLqL95nKig3l1F0oxtGOTZVRtr/X0lCpqLeg04
CqNv7BDexL5Kqp6qiJxfB6mEFi9SVftWKBrbQ9fsXmnQ5TQHUg/EMls7D5XwvjWifl8ME+oEKqWp
oJCng6Lo8Qp4aUZYvMNBaFBAdQlwlortJh3Y962hImT1mjkNXrN6FJP7Tv+OpCKPwJ9NtxLpQ3/y
faRlc75LgIEk9GFYAD/z7Msgfl7rc10eirRAzMBrQVs8MgggdLspuFXxRFBkJzO+DxRbvFSgeQG9
T4Or2z31xf5PwluaglLV7I9rLmeySdFrlDHn0ET1BvDljcgVQaW0bMvNBMvPKJPb0MNZxB/3IldU
UbuXf8GZCVYwHFLlN7Sfaiy6fHTavEqgzeNoEmpSUA1+4jW30q0/s1xQZkfjUgXHx0AXDdjcKMHE
10PhYCQAMrs0v8mSt82GfI+d2uemwonvnw8K3XeNPTTjHJaILCMaw8lDuNjJZaikQp/slWp4uBzj
Y5+eDybP2ETUU0SL/vn7TSAOOISUJHJOb6N/6IDxxrhac8Wt4o77cmWhfGgsvwWjUU8c1TDeMFEn
zdjCEmlkBUPuKPH1bPeoHCdtxaz6A6ZiDsF/HMiNocsg5t6PRw06VI+R2XYm/WcR4Q3kP/rIK4nZ
1hQFp0FU5PIEymeWhcZjCzfaeQZN0KLvGsy5P9H9K5Lc6X7435QfqEPYoesdsOPZ4ooU2+3WcKcr
yvF3/j2o503gerexUz/Jr5aTr2wDee6ZL460dz9m3icnE+xpQdP1HT+mcvKXGRwDpflYHIotWcNd
sKWMhxbfJrgdHXmTPJhXwqpX95mdqFGTEFVTAwUkLdfTFKM3Jqo0jCw/fwbB8zkI17BOZ1YRsF3N
UOlBAfmwFks2SwPIs76F2jgSD1F3q8VPONWuAFjOjeM0yOJEQddAhRBu0m4GFtCYIhYrawi4M0uV
lwaTpAE3ViVlAYCAz6PHTe+RZGrTT+kvX1s46abxqtW4m0Iy/NHA7ru8Xs8FZZvjI0HLDevmeTmf
rJC+92uzVVghfVkrdggqYuM3yRVemr/8vL0KJfmly+WV+08698ksnJvBz2jEFRdDFZJWsCDEzuDS
RgABjQvTXr/X7zCpvaYsIjrp1t9qK+fnatTl1pwENG0bovY2Cjp0IUEXardQf1xqPvv6UN79P3jV
z0C7xRY0ON84ehipob/BHk8muIVd18LpK53kmjarHR/1g7IL9tDrVg7TJfYaJWLQSKDeNVHWAD2J
i08JF1AYER7CgRIAZX/bfwocDPGeEJ+0IWTcefbahH5AQM0BebZbqFLifWQs5rPOBuya5qGpO39f
40Xfb2d83xrw7sximV1JAN8zRIPBvV+iY2zyxkXsxakLfKu7PKJVAltGjqrqn28GQzLhDcwZ4Ky/
8j5SaQgivgxR6SATdUBC61OY9LekuM+aJpO9ovBLOmiuXLlnThbAi7IC6tiar6rF8CLkAEQFCQ0H
3ZYXT0lfokFZWRrnQtAKVDCexA5eWlqkR1odo4aWlw5Mc/QSZFQNFW8lxrmvdBpjsaURq0GECOlA
R5aBwYT5MaiuKWtePq3evsByN8msNZkjUkGodxFFsGg+asiGQ3duxfsKHcuvapkV3yLk2hCvrFMH
kldvlwMVWlPqQpcK5ODU+VTYBXiroxn0NGJrAEbU+4et1JjGaId+hix7EhlYozVWqLleD+Vfhzp0
7ZWadq0htvGMSZtm2njSid/TPtNuOdy6x6wqTAfKa+ciRS/foHiPeQqiocI2gK5pa1ZV22mccr36
Mbh4Sffc2kPFpdFr/7eJbdm1grr/L7EJxL1vad7XrgmC+4bCgNt6XrtpBzR2ci3ObvzAQhiqQZ8G
adXoFsUgFMa9XhWfJOQt773ao/Uv6NOxDP2K15Gkot8C2sMy1fRpkntceesOij781+8SMkKfpFGl
xeVjcXmnJL2+N1Bpe9QqXfpG/TZ6xq8zc6bRtI56GCm4DkJftyRaKZwG3WcdFIB7+dOeXaNUkfhp
4hmAKDLtmW5lfFmZ7iKq1ZtAXkGFfsT2c16xzzQdCiMWrPrivJoJu6GOVLHTbePb5lpx+l3k6F9i
W990rvXbt/U9fnHOuPvnIzMVkz46KSHJ0OIx5gmyIBWIGc/uJ1/rpD72+fDzcohzm+80xGJbFFpf
KWpDCEF5MQfUa+ofk/T5D2JwKCrwH0xeCIvDkXrT0M1kO8dLVVtPf1SxvjGqtTzr7Eg00IxA8MkN
1AVuPTGhQQg01Z2ErmIDX1C686OVE/dsDEPWgTdge8Xl9f6YxzAKIwGzR/QdaNuoHnFD3Pj6p8vT
de5yhGomG+BNufmVRRCs50ny8J9+uxzhe3M5Bvti9XJ8O7uXJ+JpnEViCtVQ6NWSCQNnlxwmR7fz
m+mQbOX7dAcuwDaOgJHFLfoD2/4VwINzeZjn5tKaSyaA72fmzGLl0eOTk5jiFajd6655qECQjPHz
5RhvN/xyjBb+4kD8Lf6nLBZF7LdpFFkpPj0uHH14DPlD5kSO8Zru/B1+5b2DQolLmuOIDtpFtnBI
bqot2ndrJ8g8mZd+yGIrC57a4hLJD1Hu0pfOCfd4qnw1XKSuHMUet+Agd3CnV7KSc3krsqYmtt7M
smJIy3PLQtlWhKjsaBsSuxcJrHm3bzbAFCByKC7amdv89fKUz5v5w0BPQs6n9UnWSpfDw04euL6P
ZpNgfTfET5k5S+3tRm9tUs8sIVMEHMMbnTTPXMLL0ddIWMDVXzvFGw7+sdl72+4I3QjYGIxIU6Lj
YhsrK3cewmKIzCa7n1IK23TJ94Gg3ahqSdgM0EykHbsxXflw557fJo9blfOMs/9DRXHsB7MGscNB
swue53WbOMO+OLS3oWseEDO/mcGZm8kF53NX2Mku36+xBM6cQoRFX3d+fit4Gr7/jhm+NjjOZwW4
s8A2gZ5lOv3TukPjvt3kwbcWRSwUnbeXV8/ZL2pZqsJNoc9f9n1UVSffwGGa8huWbpvKrHaTweqR
cZK4HOjcN6SyA4pdAeclGcuDoQdnO0zBzMmpdkB0r4fCP1wOIZ+NYWqKwhUu035ZxAgbBDaNid3n
fUUXLtyrNgA78Rg8N4d6J9iGXTuufJdyEB0mN9rYodPdUtRxL/+Mj1PKEuKBQI+e9IXi5vspNUFm
ehVS607UWog77Ey1t7Pp+AdBKNZzkIvynKu8D2KgnJxaDcU/sfghItM5dAAG/L9MQ/+vRL+zIzkJ
Yr4PIgY6zowJQSLvBnflTa6Co0Iu9A+GQv0QoWpDp9y+iEIeTpaJAg3+v+Z15ofPUy1cFavlkzdy
2ftThO/Cy1RVZVnl3b24ESqpAXMzF2UbJ3pWoY5gaeBYr/Ext2M7tJNv4NAd38ZGu7KbT8bK4jyT
0r4Pv7h+2yA1R6MjvLrDsyHyeDE42ba70p38Onkst/mhszs3Z7/frdUbPt6FpNGYyZCuk6gZ2JC+
uyJkTKhU3UhzJy3o4FV5+kOKfFhPJd0dtV85Uc4Ek1j+8IzIpuDHLVamNmkR1ulK6Zj5C0wZbJWe
q2Bwx7XH+Jm7FvbtSaDFulGbWJPVkotv2Fo/6JI5odtdVXsE7w7CrtrQ5/9k/by8VM99RPInBRIZ
PomqLM6DP7lsU6ErkgY8CQTcRt50lGlRVWl4NKqO97M7dq6+paMH+k7dWai/CCtb5UwKiXQc2baE
1QG9jGU1ThEbLzcRxXK8G9NGGOa2d8MraavPhWsuLHRCXcn2bfMuvq/vQbauXJMfcw38zRUwRDRr
EF9Y9jU8KZByDRNvR8x/KECJGoAaFgIabXfLs3Ml2FtvbbFhjbedSqbBvbxs25R4uXAno7aUHAZH
taW9esCSYBsd18pWb2nZMtJfH9XQDWTlFmsWtGil+rTbyVqHcCO7YHJc5AvtgoKcTql9jcC8GnCx
dktMM5QyJmAnNO5kQaFQii3IDKceHwwLpk+ebOoEi6B+Vn3C6rfWdlIL9v/yej6zV43TcS9yDh8z
Ng/MTYL0Eo9puApJ67s95rC+mKyE+kga5+TBVEDBCo7U0ViWIINIbQcprJK31Hhy0E0is4qeDGRi
duoTAmm2uBG/S8KmdNfYzaux58ThZNuKUwpMwCd2dk3iAaFwY2xjF+1NVzkmj80uuJ13zUysXktd
z87wyagXyUAYYx2DKFcCmeRHN8mbRgWWEH9rrS+Xv+SZq/rd7C4OpjI2sDnHCM6ZtVgNStaF4Ji1
tLYlFSbq3UbRKUoqdD0sWZZ54C0mEki4EmfYvf1XzzGwyx3YVafZWLtuN+7X2MEfn5PEk2fXCR7g
ZMfLpBgjmjASTQQPEJfa6YJb/26P5k791pd0PEvb37c33hds3A7Gcdil3UbVXGT7qg0PS6ddWcEf
Dr/5twCRVsnOSZfFxdjjokOvcqbxImy2ka3AmQIYM/oR2/u9AFfxH37QRbTFwhkHy4iriSppLfJy
xLMwVarHsKmf/nthlusGvlRQyQ2ErA4FbpBtwOWF0I6y8NefBNJoDHACkOgtjpog7ocBNWeI3vJd
k700+FoFPy6H+JgRzHOGYhC1SZmu3DIp7iQIw93kp1QNZRo4xh2A1O0sCuLthYfiEU+d7dqrbf7o
yw1xGnJxkOO3mEgjRtMOXM8XYxypDa890T4cIYtRLWZu1g0Dn4dDn1fCFUXeNMp+yWCdGmTKLk/g
SiR98X4qaOhY2IdSmc9+ZawCz3yJcGztxmjlHHnbtxembZmL9wbeBWbBtNXu/I1afeNXm2Fbf5sO
oRs48r2yi+8zd25yQ9e8G+gzxlt2+H3njg46Xlvj+fLQ50m89IPk9zcEuw2na4mh40U+Pxbddivs
/kCZ4v23XNa1u8gcyhQlRRwYpBvEJ7EbGbeXR/LhJiAE7UtxztFIE5dNqsz0isgCd+Io5rQz5NKR
6uF32kGPuRxnXtnLGeNGh+VJe0fSlypVUYQQW10q3KkWnrrJQS1atJ1fFe81qH/72tfL0c6MihcF
BQoo++BDlheBD7/c97EocIrieUKG3wweE+P1coxz5wdBKL8gEYFQwvLpglBCGWc0gRxodxNi/OTV
tf2mi2Xnh4Q9TooQ3q2lCB+7wVS3RbIjxNFMxHSWMxlUPCp4zSesve5a1TfJNrfhAOxVpyErAowH
ovD+8lDP7PR3IRfLPYD1M5FaI3033oJh3kzV4Gg4rliK4F6OdPbDnQxuzihOUi/0L4VyMJChiD0w
ltptBdq1bVZusfNf7iTK4m7GOUkqAdimDj4IHW8FNAyCDa/rvWG3zvDNu5pzu2ClpPXxNbb4cPPY
T8bWqGMWizEqMO1o5/vWHZyUpDKDInfMb1M3Jb+cheLwNw7t3EEI26lWNvvHh8TiJ8wf+uQnQF0G
Jmn0CNG0m2nbHOIjXc7N+Jl25bxYt6sn97wyFtueZy9/YdvFNf72Qj4JGAP4BffKHpEfxGqT31Zb
+ahsVbc4wFraSK/VXrjJJnu8nsWLJNf7HrhrG+bMWf3uJyzuXHXQG/r7/ITkMIMZmj1vIyRc1l6F
Z/fIyUgX964ot7CJpjJz1PyHBo0Gc48QD8pZcvQPtsjfgZZyRSlY4gE8eupI4q3cfZmEe8mq/iQG
YDcksxCio8b8fp1Ek6yOYk2MuZmWJF+i2awiWKtPnN+HJ2EWyxFXEUXrE8I0To+JJfA1jrHnZINW
mAnh2c2OIdOJzs7K8M7vg5PAyxf8oCF+Qm/VMZ7CW21b7jxH3QxH5YgALlt/7QF/dm2chFsswd6E
c4a6POMcohtPuivbwCnR92/bFQXBM48OuPV/f7fFIkQOd0KLgIMNrfasiu0xzLeCeZ+Wle0F2sos
nklmCYbOgogjIxi9xVmtB3oCnjVHnqsSoW/AeJa0lTPz7HVA9j/3WlWZku/7dSiaUN0VtcqcMk5u
Rk/7NNTmVq8H5/KWOjeSWWQMtA8Id46pRZhcA6gzFzYgL9ilzDsVLf3LIc59GZ4ykkkFHijEEoGk
N1mvFlAQnCylKR3X5p0YN0dBMwOnFopDnUmHywE/VjE4608jLhYdqgaYmUzkIfPmmu+44iBd1zbu
gXt07yXk9vR94Ao/hfu1E/fcVzuNvFiFeDRZ5VilnFCkJ+3wXBvfY38lw/soq/h+eMviYjRKvd6q
vHizz/IRm1c7/6WmjyL3mj25mZs+4c8AZ96z/WblU55bLWBZQDnKlFbpprxfLZk/wL5ueAQnML0P
fammt2LmIaW+8gHPTuNJnMXp2HuWBLkiI851e0TbeCJTwSrnRr+nwzja8f14CI7myglyfnAq1Vpk
/Uih539+cmEHmZ6MbVbUDrzCo59Oh6HU95cHdnYr0BD+V4jF/FmI9I+dRmXEGOVvDdr/ii8M2Kwr
d6GXHXS1XkNLn5/IvwMuJ3IM8DZPeybSR7kB6e5IsQ6hZ61kyR8r0POSZEGgGycj8rfMzEGKGfpg
vQnH6UdtP7fyJ7sFn7HWoTn/kf4OtDgWkURAmMgkUK0AcPHupGRlKOdn7O8Ai6NdG5UR6AfXcIXq
lJJKDuZNJtaSlxfCWpTFWqsFNdV8PU9neaJHiKfjLHOwF9pmrWd4dr5k+vQyAqwKmPL3i1qCcp0b
s6JflT0bBQpVier8wVB0YJKgTLmn9EUEpYWy3gbs1Qk9taTp7Vq4m5R+5Ug4O46TKIuFXAwDMj81
R7oQpHtDKz8P2hrg7FyqopyEWGRGWOSh4+5xuGGQdczq2Fby8tjksaMUrXt5ztZGs7ig9BGY5JBw
gqvhTdyl9kBn7HKEsyeNDkoLfDESJUuoFsgNH5M95ovF5YoSbggWgjSoHA3fRvSbLwc7P5y/gy0+
joYrjlq1BNOsmwIUM6odlwOc/zR0B2bIIUnXIkvRUsuKQ4lrFeLHhoSCzclrNQJG03UrE/cRGzEf
ZRY0KE1XkYFcpiuyhf+BYrBjui11DRSDom3+Kf5K+uAItrpJbwxbBBUlf66A8STDc/dprnYEX/8L
HfH/dfH/nX7IXCG4oIv/v/9X/m/33zAZ/vd/+5U1YTMefv7nv/61f2niq//BkaOQtMIfY1HMdfK/
VfF5ymPpTdtFpv88sx7/pYovWf9hwJiiv2bpyPhCqTxRxddQxTf4FzVwrYj7Utb6n//jHQakXvz/
U/HnxZpV9Zl9QmaNfAnJLz/o/cmbSohdyehIIHMRYQkibyAo70z86r3+x8nk3P9VUziNtGy2/1co
hVQd2xVLNRZHMIJ5GGcJaNFEhylE2OSGrqGN7gpuFlsEQB7p9/iwT9CqD1fJUPN/+6TM8SH2Yphh
VCaDzITabRFtxv5RC15LY+0JcW4uAbUYwAXBFADBeD+XUz+MMg5ts6ZfftOn4i1/7rPS9V/jqlzB
Cy1TmbcBncZanM2BX2cQ9Wdrqap5kPPkxuh1RH/qcEC6Y8qBCYcPUaUgOYmdj+JnXy5/zLND1cii
yLAxb5jX52kWCu6mqsKS8BBqnQbhxcn0bbGGsU0x93KoxbH910hnoCszinuEKb8PZeBmY1Ygs+yw
9F+HJP8yYrd2OcS51WGxD0D0AMb4wBQK1FynKcPq6JrPevq9bz+H8d3lEGcmzEBllk8mAfUwrcWT
S4liXy88QpgkT4E6bMbhAXebXdGp/3y+TiJ9QM3pYVgpCbvdrnvVkT1/o6drctnLt938TajZU7yf
ecYyx9D7b9JCpNcwlJTsWVMar7st8MpX/9OP9JDfD25jx3eWY62g187NoAKiEn6VonNcLpYcrsaQ
/dFmsWFhDDh95aFTa01qm0M8oBTUJivxlgCzt0FybHMucnrzGFrk2EaRJkk3r4r+mN5WVAqdpNjU
OzxDdpBJHf+oOyjIbGnbWb+aT2sl/TNrEvbm39HnbXHyzuNJlDXGwA4rjVkQ6gdSMQqqFJdX5VqQ
+Z+fBBkST5T6XBdtP6ljRwyUp1opv6Btt/KQWPZEPszl4uMlxiAI6ZRK9gyk1ikgUsuHA3uHBtFe
RqnbOqyV9M4cG+/mb3EYS2mO0VvjiThOebsILX41N/+bs7c4g6tAsnz6H7JdN9bDJE47U6agbLbZ
2kqcE8fF7YXQgyjRC5+NcJZVtkGrYiFWBmyx+hxAxPc8l3AGB2mDu7Bleo6FaIeHRE4h0q4o1qrA
8zAuRV/sgxSZ+iHi59laOCIpgQdHh8QNrslOh3CeHQ4CImHm8+WVeXa3U1JU6BHOaLFFLp30YkdG
wsr00gCFp8zuB0yq8t8e5k+XI73BJU/Gx9OD9EsByyxJwFYhKb3fBJU/FNHgxQCWLN/oofdPaHxU
lvilzAwgKoqAhaIexbu2FavPgqQLNnrcwtaE4LaPiho1Jr3HcV1tvekgmUJxG41q5qo4cbqBHjR2
E6Fll0xysQWere3DwDceASX6T5qRoJpMm/5GDRqUlQXUw79EUVFeNUE9OzUq+njX1L5m3kVI+h1w
qLu+yrrkBoEdET045GeuevSGElcQAK6AlA0wRquEO3XydTzNI8qJVTZupLQvtzoOpveyKmAnTnVi
nyt6cZzqUFrZ6Ytt9zaZPLBnHjXlI0x8309mFNUxsl9MZm2Km6D4WWorAT62BvhcpxEWB6M6ynJX
Zgn9MFCTeI7vpb2J+c8ANBwu/R+B+94HXBySCoQ/3BEZknaXHcxjukdmC2Bm6m3kTUwTcK0ntzaF
i/VIpiDkuk68tEFyGxkyeQ2H9bH0PM8hqYiiztgaHh/vv5IcNVVbYJ9q93bnDNfFtrq2Nhiy7Qu3
vOaQ3kl2tK9stNbslc32/iz5a3mcBF4kDr1VF8gnzoGxevGe6xTXxHalNnZ2/k5iLJagqmAMLVrE
aJCZ7awnq1/J5d5EXJYnxun0LZag4Mn1gG0PJ8Yx3GvfkalDyUHfxo61Wqo/E4tPRDEBdxwddPRS
1cJHCRL1t0Gxk2tvN/ffwmtrB23G9VcRcR/bfbyATmMtxhV1I2Kec6zGQbA/YUVQTXANu98iuG3P
fKd+H+wur4gza1EhoeMNoWL+RDa5WIsjFqOiMHaqrT6ItoiOkaNXm/hRAFBqPerBBl2EOAAGXTyi
2HRYo1udDw8pAlsHuFAfkCiqUjbm0BG++9G7kqMe8WDaR0/zN9XpcCKsLtnIcr76jnK4PPK3kb1f
Roz879BLcp2GQ3I7tHPobe+2Npr4x+gLeDAqOKEdbp4Ft3ILfsMQ2tlx3K+hvxfJH3uR8Nx4oLHn
FuESHiMYgCMt4NN4PybaZ79MrY0govwUZn3w+CdDhZYEN5syr7osv47wNENFn1CLPKJrVtpv6fQM
zI5vmk14iClZRbcGOrlbb5NuaQutnqqLhOJttODsNfQQoeF/kNdRVciSTdGqtl+HYKmQ3y2e+GMb
D9Tn5cGemVdgP9BSwFTMhoaL+0IPQd+IiFDaqnetxF8DINH+MP7jg5TH/UmQxSWBzr8sZpwZdqo+
V+VrXR/Mzl8ZyBlJovdBFjn0gCUp0teMBCnMLTo6zv8h7ct2I8eZZp9IgETtt1pKtdvlst123whu
9zSphaL27elPyAf4xyULFno+zMVceKZS3JLJzMgI6aF2wCMa1AHdrLZ4Tr82Ow43Q5qF02YKdnUZ
+hWuFphNwNzErwTgWkCgPElvoCQlG0CncBj/0dabaRd2x43t2fMclKdjYgyw3Sugbc4PA/pAGG09
G3zf3++Or7fTNKfIEeEcIKydF+V7wdRBn04CmJfsDE2W4unvDRBEsUjsTbwT88wwCF4keRhgQBu4
X4bUpfnL9xaWNvhnC7OFsvqKQOIBFvrumgAkER1Ha6U19SuiFBxmSBPiwOKpj1rdbEHA8WXbUVuB
2zTo/HAv3UVbCKZvQA99xs64TAQrFSQBUSN3jF3hJY+jL+CzzwJNyLaHtsQffz1msHPIGj4LFcQv
zSt1SyulroDWNXp+pBYAhXb9QNLHv7aCKxAWUESwcCfORq0UHd4doOBwFbVyFFoEIPIHocXas3/6
mdlJA+WXAcYjpJcxmpkZElaDYYSdjsmdWimT4P/z4qzJwy3sk09mkGS+jTJ1o2V5wXrdbYX9Uyma
HxnL3FAnK65w4UWAwOH/hoNNc2unnoqt4WTHOJl3jemFQRO0iJNkza+OAAz9PZRMh0HwH2NHqFCO
nIPfKxngWOgs6BCWuLJmmzSVq5gHBT7j++2wdAo+G5p32WYdNcC5goWKnuMArczItrVHaTt8qIJG
Z/sF/fBbyQ83MrKwjnYHFVunOtbn1g/BqwSFoJWpXnBeQMigdcOwMHRjnvYdaAqWSFpC7r1vnJCo
rhT9+X7I89TidE/fmJjdOR3V7aFIq2lvRg8UctR+ey1OaeWap8jGu0TaD1fpHmwuq7fd0uDQMg7m
i4lkA1Wb220kADiLIpDEuCSo9vZdfM+3qRd6wHqW6PbHGmzWcDhftSIx2M8mp0/6lH/T9LFjSPlg
516KN/Y4+F1QPdEDYKcnsE278UZy37uX9Czuuztmupm/3iy3cPPdfMIsWsnbOqFIvENFtqy8htYP
Zq1ewMQk3EoTycqGXvIICMEMC7E+cFbzu6nUMjOKY11382Zv0CFIwiARa4Kui+sISiADWUcdREUz
d1CMaj+MGdaxADkGNYAx57++36QL9AJYt08myO26NVptq3kPE/VmcFtpL/spssLhffgIUt6p65hf
a/cHuU/xeLD3fCO9ag/ff8LSTCL7buJNiKgWTVy3XzC2aOtnraS7oE93ytpwpAb44OL691ZQgNSQ
hQN5FYKJWysg8uwSEmKcWZgEpEITVnWJ2pUjv7Re0PaGfCh8KTrDZpNpZnKExxk1XNV+I9Y/SbuS
D5jXyj5cymcDs7nKE5m3askMPD6MPTrMdu8jwFlku9YTvhDAog8SoRe0xcEnNl+TtAjVsaZThSKV
dnJ8yQrZEVBB0FCZS/4aeQnXgbeMTHCDgyJhDnIbQjDfVFJPXFmyfVMFSr5o9hUo9r7fAUuhwlR4
mzrtbYQkszscNFpx1TQdcSNQrh5UzrIgYzR3615Ynt4oxsZmpIKOrlldeFqTlbVb8k4TITBejTro
9eZTGutFmnU5QZmgRssZSMy76K6VyHDk4PY7ckqG9+/Hu7QZPxuc/v7ZI5fJgMYJGOxlvu2JvYVo
VvC9iYWjC3pSVLEUG3368rx9H0Is0DhgoFaxxLVoTrW2l/+6vUaf2ivxDzJGKNFaswidCjnMKIE8
eQOC8I3IW7FXEzvyiRWP7vejWZgwC64BWsPGRDoyDwlEW41jl0lgklRrl1Wmo3av31tYmi84Ogu4
AbyoUQK+XRJVmgQ1FULASw3kgIQ0OoixIZa4UlKffmYWFFtgS8WsIBM08Trdmun7jLfmiIGEYOfP
jdQ12mv6y2IojgGuYKzBIZZGRYBphjraxJY8bz9ljJXISUFhawR3ajuMbpg8KavMpkurA3oM6P8C
K4r+sdnx5XpYKX2MQTVV7HTWU2quHNA5qmNyrmgYw9IgYoLe9DwWhi+ALGUGp1eUTuOz1+6Z+5FP
T+Jl6gHn4KWsjhMN5trjYik58dnwPDYu4BNjjcOwceq9iS8Z0rhnePb8vN7nN69ffoxSQz0DjCMq
uvHU2UUospCOsZSjDTVo3MHtQWGHQT6N59HV96ov3UuP32/6hbsEGWagZIDOgZjyvL1egraPEYUF
aotJDYXOPryiaRgyeKJHrlmXGk+ja6DVBV+LUtgEXDNQvsGQbw9Ahk4gVMhgkkObdGBGQCIA4dPO
s0F6/f3o1kxNf//kZZMCymlgSyRuB12P+lGBzqoRvak0WrGzdMj0iQYK9PKYxnnfANXDVqqiDoXT
1giM1nKKePCV1UbbhUsS/KhT/IKOWpRUZjOnD3UadQ0EdbRgkluf3tMTHevaAi3VAm7szKbNyDga
RdsPO/bLVK6BYpEX/Sboj19rhls81zpuDjhWAMPgF2+XCDKFBkVrmOKGp+QsQzY82rfb9KAEBYTD
wbLkTmV71CBWrpOl9x/G+K/dWbBW2RlE76paQbBWb7Ij+ROmTrK3feM6npUAgRvYrJzkTl/zY0ue
0jARYuDMIcszj6fqPlOiGKIVQKdpe8nBe/MwJeInqrf6LHvp/j85MCDANGTfcW8ig3E7w1UruC5y
qHSxXXQ2wcNMg/A6ou0j9u1VKrulk/DZ2MyBgRGFS1VrIiJIf6QdREyiU92t+KzFPYPgCbhJNI6g
ojDLKxUR4Xh9hcpHWbHeGS71UUB3kawLJqQ9OJLuorv0tFYwXbq5/zULGYnbiQyhdgjKPOAwaAr5
0RTkmPzEzWMy5L5Vglp7jRVxyTd/tjd7YGZ6WyKHgGEmoHCvlJ0kgcpOhyCQjvP4H+IEuBRA48Es
jSezNls4kYDLjguUu/PypdJ6N2OhH/e77/3x0sqhtRxvr4mUDzIEs5VjZTYatoKK5gCyDa8+ApoZ
KF58Z3jmadg0RwWNd1NCyVjpZlk2DEJyVN5gG+Rnt2uXoosRIp0Y3qR6QNAlBDfzCyz5G+2VPNYT
HznUPqFDBgzIyt2wcOAReaH8pcHZ4N+zVbQKaBvazaTsboEKTb/Xmh/fT+rCJWfjVsB5gFDSFDbc
Do2EdmW1EqqpYxk/2iECsIFALmccYjAeowD2vbWPp9Bt/IqbG7V8yIshs4sOtltzOtQGtRQvKLf4
gx8H4Q9DJbHeDu8GVhXTuI6M+DqDsIihAUyIJsMvpN05wCWgLtBVt7WgoksH/qxVa9T8CzaAb5/Y
qZBxQZvhbJVqFko1QzSEYr6SbNMcEoiARMveyuR9XSsNMRZSKSBqNECdOLvBR7kntOthRr1jQf0+
VYFjCCc49b4DFFpxdLB95oH6qj5+b5gsGkZlH5GXpuE5PxufpdOW58gmucmz+p7tkge2a73hLdm2
3sdp8OGnAS1ykMtGZdQDVyXoA6wX+ZgHaxfS1ygGc/DpU2ZHEZtYg3Q0PkXJrd1I5UeNsK0R2Wea
hAcCvdAwjMH/lsgrzmfZ7oS2hxcAHn5mF5KQIo5aS3UBww1SI30HDUXkDAi2udUEAMJcU24bDk/a
YGXyp1hidmQQYCORr6Aip8AL3B4ZrWsNAdU0bOCNsW+9Ztu4duoOz/2uCLD4+s/Gs/fx2wBqW59s
EHZstmsp4KX9DS5/NOjC932tc4UlC4tuYJqrUyCceYOH5oqL/XrzI/yFQgHovVUcxnnOFQrUwFyk
Gk6QYUAkjjmFkrmq9P79XC6MA+dGw+t86tL96Jz4HNHXA1jdU5mjMtCkblMXUK1dsbDk4G5MzPeJ
bICqL091XBVTvyyoPJ4StwfRcuiAWma3Bs9YmLcbc7NANLNorFQFzJX1PuaKw0AzRlc73Zet4OIF
1AKE2PMu2U4pjKLWE1T8zN7rs95B/5iTNStt2gvvVyyKjptuot77Gt0iRaeqMAMCFLBa2K1TXKon
tpmmTwqq2s1/Zu5aVLYAb4FNPCUn/CbuiXlMYVt87JMksdCfGP3hMQN/4htJcL6GBqxRv2vzZ0dy
NI5bHjqvvaxtnCEWLgPaRamQcNHu4jL/hYLoXgGKt8syRw/XTt9X7zvByRWCdBw4FPDuuHUAqPem
ZTpNS508EajIqiY+qG0Cao4r1/PX83FraZbEalughVkYG24JuCYu1V2TRysd12smZjHc2CS9FsUY
DJJpjlCTF2TuV87gynzNs8FJBXEFlsKESis3lSBy0Go7gjogronn7x3KAjDrZsbmN780FCyvVNia
NE7Evr1HLgS8mMg66061mYosUCk/aQ/1aTUoXRvmzNMMJUSVTGPaFpDWdpCie7R/xdAI/hUFfFef
oWGhPFHFyU5r+/GrN7gd88zn9DYETYcchsv8EQ9HtNveGUO4shUXYm68JcDYgLh0YlSYV3XKUs8a
3YysDzC+eQVe2IUW8z5xSz87szPUHYHJXx/cwqyi8fZDKGpJZ0ItlL4ZuGK6ynCO0iBkkWuXb6Re
eckvHIMbM9PfP+eW+oxB1jmFLCTtvRBvwFT6s7I1v0YsaHqCWzNltKyC6mm2TE2WUbXjioX9gWav
k3bRHsAJvdMgFgtWetsHinYiygXbaHONVjkoPwhkbsMW9P8hcQzWYwChv1CLG4MtAxI6WOi+Aa+o
kPzkwXYMt3B37aHdR4/5Obq3oT1QPzc7sl3LQi3sUVhHOg2iXNMUzAZfhAoU9tCY6tY61Oyp6YFh
cDeytahwcr1fB/mvmdky8rBN1TbGHCfktZUfdfneoFvLuquhyrqynF/zB9N8/mtqGvGnHVObejiW
CNHcEtXc3pP9zu8/eOuybfxsORPboPCgwXdYi/4XQppby9OR+WS54FkpjwQrWW8g7gkFCXAeb41d
5JqBhghfWmkkWVw6BYUnJLiQ552/cgrNzO1WgbkGwMcu/mMNqqeztZfoAqoBo/pkZjaqNKrrpoea
NESN/YnMuHqa8miTCJ4B4PKd8dh4zVE/TcoN5hsk5eGHsqdhrXK55G6g2ICUHrQuiTYHTvcl1VK7
0Sx3TCRf158SxQyaeptCUHhl/0w7/stWBdIAUa+NF7g+uy4g6J1pLaj1EJhawdTUyv8BB67DH6FQ
fChXOSqXAisTFR3FQCstqlXzVOXIpbjTB9l0Uwhw+Abyh1YAxn8QZ08iJAziapsoCLeZ6emoGPwG
LuCq/Acn+9GcDFUrCLnMOa4q5ADLFFwHbiRdSfqrLdfoCJeOPwTOkPdCswd4WmfBjFIOSQ2GX8vl
Mbga0vOg3+cqNNKzGvru6poHWLgzwD2Bjm+8AW24tZlPq9HZJKJcBdIdT4v4Fc/PD6Q9GiHClwYs
vy5bJTH+uj2xgBN7F9hwgbKeh55ZWhGtTbXQzQSKgOpQqw6SQjG8agnUyCixlV36dYiTPbwxcPei
fjW/s1rk1UH2iyxlwo3QFVSYgdI2yspMLlrBkDCFCJ6/UCCIVrXT3jRB6pOOrsRQbbb6cm0oX90Y
hvLJyOy8QYRa59j+mLomvk96CZu81IDMNFppZdLWLM32RanEnZwVsKQaoWN14s3oILqc/f3jGQMy
UQbGI90CY9fsGaKLkGeqZIVuPzaRgyzeK2i7VoayuDKfbMweIINGQb0iYKOocq8duyvJxu33jnBx
S6N0M+GFUGyel8H4KHqkiFTMViOZoPS0QW01tBDgjsJjOhSrceyavenvn27PKi2IShOECPp18MU5
34gTd8mjeZlakMFTuPOk1bbSpR3xEfZBfeGjHHxrk7TdKKkCJ8gS70r20ugQl0sN/+8n8gNfhrz/
BGObPuLTwKIC4IBQppI7FCWgCPFGBehY1p7H7vK9oaVNgV49FL0g0Ysi1MwQcEyy3tlS6Jpy/CCh
HV006n/Yd59NzBbJlCNF6UKY6FNpW2fFxhLs9X8bxez4cFpaWl9gukLCTlpWqQ4HZ7X3vxmZnx/c
xGPVw0iGcSRKt8ly+e1/MzG780iH9lMltUM3HTapaXhZla4M4uutCsjgv+s9h4PYYdwSKmMxWKc4
QwUmNqE7jRWkFneN1N78T+PRZrltidYqqBUwZRErbSfj9kWKtL/Obk4jQoUf8n6TgsbMRlNWqdzo
keSWg/qT6vV7ncW/wP38n5bmXzOzK4dLnJCeMMkdNQFQXxI/qkO8+366Fl3Lp6HMLhsmdM6tOMZQ
SvFiKNSTqvytKNZ0OBb3ACIBoLdRZ/8KVshrGoUGzGhxXjhqL+4UVZxNSUEDMTvF+comWBoVoOIA
RQLphNf/zMUwKhkR01U0TaOKIPiPqMicVDZWEpxfn3BAH32yMvMyeptGGpgoMagwhCZdkmnPVpue
ldKq3KZMhD80Q+2GY8787xdtyYPaE7gEsk0K0rezM2uOMcTabP4xvNRHPRHVmnZsVtphFq0AGgvB
NBM4ljlddqKSYcxLhvqr1d2jhnKK15i4FjLEE37r/0zMmxFFa6NDXZYkl76RP8Nbhdr9JGWELIa5
p662hf7Eys2wUPu6NTk7u0BwgunYptSLnvV3HW3+eHx3brorIfwA8mHqJ64CgJXiVvc9d0pQxUeg
YO4hGLre0rEAJ7v9mNkJ71mh4dWKjzGveeRMRMQ8MI7di70HnclmjYx41dzssA/Qx0DFFisKFuJz
ca7c/mA8vgtga9Kfa1ieafPfvk8NcLR8dOSDCP2LKFwiZXGsSBH1RhAFOdALPtJMf9US++eYhiv+
eCGlMRlDxUkBXO5rjiGxBqMdBwysNXfFn+YZ0GeQaEeuWj10HgFyaHUqF87+jcXZ2R/tfMxDiO96
anaXmdsBtaH2Tv9h7bS7SR7rbJ/Y2WIOP2oMen9rVdMF/zaRzIOiAhHbV/yjlvS8RmFKcpGhUsbO
VdVHbTV4X0iGY1b/tTIHO1Z41hlxCSsJ+FPKxxHF2Ge+Z/Gm693qVG6HjewZ+TYBN3mPQvXaUV3w
PzfmZydVt5o4g/42Bilo5pAOaGK+ljZaQH7djnF2Amu0RcaNwBgnSjuRI7fp6z84xNz0oGsdsHWF
B73x6sRj+7/Pu0+mkbzRTdSgUSS9DbizsWpTdKhLrm1CpCkDjYSKvL+WrHi8hU4E2EFjI9LuyJ58
qcXaeOlpUg4nK+8Hf8K6aLthY2zkw9qhWMgR3VqahatJwZAZI5jMKaMhRU7s0Ut9za9sUzvHo2jR
ORlDvcgJ/WY74fnWeiEWuARuP2B2MQ5JZ5VmhqF2e/saP1LwlQCPMulwxW/1M0C6Th6sLeOcsgkp
aXuaV7SoISWFPsnZOjZKCLW6PmagVMYiNqVTHCpkc2sQl/NAtFvrMcctApKe7ioyp1ttqf86akRV
ePwawNHigfgl6RhXUkQ6gIW98h1U0vmjeaCJYz4YR+OuTx31TXb4db3U+pHLvPHwk1l0rmlT/wke
crPzCRnCvqeWQT3SluRkgO/twW4NiTtKTZsmUKxY55FrGYIoe3BmcfEDuaDCVeQkNvyUSOKprnTy
lqVCfjc6tA8HAC4RPBMadfytAciEyCPvSxkEfVH4jHA7fpUAVt/ILVhtpIHTSxuTn1Gia1u1CjG9
smi5M7GQ/datPD9kcsx2uWo3F9uu2Htv6u1ft5ZhClA/Rx4FSh+IY2ZTAB1bMOERfKiZxy7L4D7Y
iBbaOvg+3vsSPc/MzJxUr9YdMpM2rjer2mTZVpUeI/IDvHJeV/896zmGBHFexJfYzF8iddq2nEla
DZCtyV2eHRuwYXw/mi+X1zSaTxZmV2eoEEOyyhF6zRbaHtkfYfyC2OOK1/tyecAIaLitKVONTO5H
xPApm8E7OxpIB3Gcoj5SDsBGuyb3uzQMKNdPjJ0aZmt+7CsrsnthJMxDKuPChTjZdu8Wdvj6/Wx9
iaOmgQAsA/5+yOTgvXF7S6ihMI1S0jGQMsYleCygSTnWTg5tme8NLc4YaD91BFIA1MxLFyUST3ko
sCylFv1gAAeRPl3pdlkcyycT0yd8WpROKfOk0PDIFPj5WIX2mugDLUwcPv76fjBLJwb0HkA4A2Qx
tZHdWhKg7EPGrGeeQTJnYGCEIjsjemJau+lBWPW9saWdAE+Ibr+pORL3+a2xUogh1JA/87o8vzQU
jwpbCzfQZ1xjWVwa1dQmAYoQ1Dq/AAbbDhldySbMy6gchNprpstOFvu9MXhSupIYWFqrz7amv39a
K03k5thouNWUODloIzmXuewoJt8Tmvrfz9/SzjOgHA0+tEmbSZuFDcQKgUFQRsyf1jpCMZyabr+3
sLhCnyzM4gKZRzQtI8G8XuWnxMQGLMtTma3h+RfX518z+gwTLsokRyqlhvaYKjkW3Zf8n6pKg0b5
bfH29/dD+vIAgV/AraPjXS4jjzpXPG5jUCji6c48LcmfwI7uFOA9K2pvMAAHsJMAPjz43uLSjvhs
cTaJcIRZFhUh85oGOEUS9W5L2SHp6BPoI4qVPbGg2jiNDwBmwMdQOp77vU6hFNGchr0eq6Q4KVFn
jC5PNeuZg53vILMUDUNmH/dBGFP5LYpQVwLKK+xqJyNSh3ir63ZtZ5qOTorM1auhcdV2/Jn0du7l
HVF+2LU+BJFBm1PEtWTXSEm6pxXp/+FdWP5JwWpbrmzDpY0O3UL03aFYBczvLFwYqS4B6ioxj7d6
BXobyex2yhD1a2HJ4kqhPxuAIX1qpJ6d3YTIsd4QCmlyS93TRr1CA/Kq1fVO6Nbm+00B1zNFH/M4
0PzX2ry1tNWAl2oi7ERUTfMN1KSs0eGa3u2VXNhBJ4/dIcfqbdK2LBD+t+iMqmLDuqS8l19zO648
Tk07YIqRHGo7GrdGlphn5M7aTdrkwkWfYroh7WD9HBnpAikezVNeqPynQNHf0WgFJc1B7g+0JqC2
MVgU3itRXb4met1kaPpHs6CTGyE0nodQqACp1/WxjCLl1aoaUHSqBZRkhiiNQRFqdc4Y1rax6VQ9
D1KVG0gPZWBrqhxRd8rVlIfsqbTzBJllu2uetVAqm6ckTOQO6EJS7oaeJj6PAa52+qyID41pdfZj
qfdm7eGQAjtTlxok7qi862ya/7L1MB0cbrF8i8Kl/sxNrknHsYFM771ipmP0K+rV0noXkijRnlAb
CTg24rg59nqlngprAGa5FPZJRgB96mVQcbK6ll+qDgSdpLaSY4Q8jC+znO1JlotX0mjhNmrL1qeR
Hj5g3ULhVGHaH5kt4BojaG53tBydlHfVRcKa7Kg06geLm93W4H29UXNDHOVRjC6JeeQXcaMBOaIW
8SYdJ4Wmrnlo5E7eRRR0kDYoE+8VXJAxJEFHtCwqBKKrRm66Q9pKGVRsHZm2751dxG6OKmclTNuN
yyw8GEpFjmOpdUEaJmzTpEPkT7DJbsOJVe9GkmZ+WfP2kOoKpEa5lT6afSN7rdwNDmJYKO4NDbvE
Si+bPgR1rNGzzJ4dO6ba6OywSiA7VfzaIGIjd5o2S3aqDTrHoaXyRcvbyteg5HeVwi67a2xOPLlV
G0cN9RTsiAr4wgetmS4r3gUdtMRcM8taNzbMapuERumL0Q6PJCUmfKRtuYMV8tgdQkp+DLlcuVAf
qGEAFb1MieN7O21bN+ylxEuIDt41VWr3eWEW6JhK4wyQLmUYDrlSsTNPxkYG2bZdGY4V5ea9Vih8
J+c283nOWBASOfwVGiBMceRSB61HNtR7O2KKR/Oh8AdbB82dDO3xbJDJJuxkazuymh/LJlMCrW11
xxrsxJN0u3YoM+x9JhnGZugaAY7ZCnkKqRTFQUiaeqJEB1EKtRWnsjJw1sWR6Q+04YcOoBcf3Zb5
Jh+zxFdbOXYzm5jPus5/6klnOmAXbINUJ6hpCUt51NHb5JKwBP4paZNnUjd16bFMhkha1FVJMJaC
+xI4SB80XbA/kdlmYDuoKCAaudjIeYcCbDEUTh3X7XEQTXOIa6pcY6vrt9YIDT+rPqVdMbxgfLJH
Na24KJVBziLj9Bo2evqWCdI/aaSonglvxw3PRHTPtEHa9cTKIocTu98lkHLwQsBgQDte1eAHLFN6
qXrV9PKIMUxXLg9bQ/TmIQ1z3DjVGMt3xCyNQzEiHOyVsHTHvCmpI6okuXRjBsyHkPMrSRqG/FLU
hkEXKolX0hFdGE1oH/moFB7ktU3fsgtzY3QDucv1MnSrUkxwZt77eK0NFU7rYAVCkSB1ZBvlW1tJ
xaQfL6M9Oi1Y/NSOIn/qcqEcrYiwfDM0Zu6RSDN+QrREuljZ0PtRabKHsOIR2qKISHZFGDcB6Gmk
fQdFlj9qZcsvZYoDibebjtZZmpLW6wYtRBuaLUoH7qx29V5D5FOYkMRWSvuJKBRUqVaVeaFcKUGt
iOpQ5oN9D6RW5ka1NjwwnmiXgjfhHjjU4ZdUxLJnZTy82PB196PF5UsMjrYNmKmra6NX2kYSqr7R
qqbckqJWXxS1L+4oezcbqzk1Gkm3EQgOwdsbW2lQKilAkhEhXk/1fEvxhHeGLFM8hVl022p1BCVJ
xrrnwUzTDbVjzWmiyIbeadpe1BpE5glAqzm2UCs/VhSQI5e1bRSYeo7eDABAnDZS/8TARt31JmD7
lWkVd4ZSiL2U6frWlpPiRwJI0SOPibY3m2jcV003bOtC1G4juMmc3MqzCwKQ8mzVufxQVwCnOzbS
Gtu6UeOtWaJLE3w15ypOtcNgxGTE+oCEVwgrAnJdUVpv1NT+DkjXwS/Uon6hKU/eEP6wh9qEh3ei
ibXDMXqp+ZNLtXIfjWbu2A0eKcch42i3tiTrB42K4aKno5kcx9Tmfgdki8tZox3TOEyyqYFD2tEC
l6pTSVbhckOghY00oerHCFIfyr6Xji2uZNeqRvnekpn0jJ9rPEuSWeJkBRu9CJII2CgRN5hr5qPt
i4gSp6I9hGUbyUpxqApb21p2UqBQTJPTmKraA3jytcy1pN66FJUE9JAcpe0x6YfqbIRRd5fapL+K
cODvVSjKu1KriKsneP85di7iJyXN+0te1MA4qrUMz03H/qFD58ijpLLmT99rOXo5aBFeJVw1tVu2
JLtWkTr6tZlp14GM5YvcRL9LoBj9UALyFXjiZltFevKnVDr7H1aUZumYrZE/UGGJTaKkUFamo64+
UlPEz6pkJtcqYYpfFXEBEhO5VpwI1RBPjntjpyh5kjp6pggoENXsnqt5e4ggzvfYtiKvHI6fi73I
qNNTxUn4rusDTiPwcQh7cCO64BEtmJv1LW7gnoWHHitzSCFz66sRkV4GVQJPeA+SGAcVksEvZbuG
L1dpg+tKlqHegDCXDlVyGbKw8lACHl5bTFzQd107OuPIUidmlXW2CpxwR2ER26FnlIIO0WzZCXFs
cR9JueyJtJKPeiNSBoqWTNuXqn2qWHtklXYhbAMhDvOqxCO7L2qRnVSmMmyvIt2OChCoWrqzMkV+
wpPTjW3qMrWJzwWyixtCjcIHV2jLHJPW9kblG0in07J3QZmNAl3edZtSJaUT2sgbQkRYEj8EF5YP
akpImSpp5nVGJx3k0IgOcGzqq6ZG8nZ6s99VUW4fQftfnBWOL8mkNsdtjr/WEgIjB+wlnaNzNhaI
0PQyqEeaQGHaapsTOqjRIMpwGaBEglZjpqebUYvsi0zL3Md/ZvkaqbN9FVkavC9DqDPgmzKVSHdo
KNJGR+OIJyGCkl0Gu+F+rVTlq8LSDpeNMH+rHMJKYUnUM0eU+ohisn7hedp4sRFXWyXJ6F5WmxbV
tdCOvTYy07tsiKIHNEqA4DSJM9+SY/ucEAhpOsIYhw0eRVHi0laVwW7bm9FBWGX6QFvI9GjVkO1x
H1l+QgbzR6WK2NPA5XLXNYDvOR9jsBpMZDXgIQ1O+yp9qCC28oTiJT23clPeo5NXaE4xJnyXCkF2
VpPbdx9D1piqelVV5X458t96XtKTVIfjprRSyZMFfhUPlGHEm7VIH6yk7h0R62kAoZM0oOCamVKc
2V5j1ojQPU7hGWiC/7JLKgykM/j00XZ0wLTjfydNjz9raSBZKrtwGQrxSW0OoP7qcFdyFFe2Wjl0
Wzksi1PNG3OHYM7AjSuQl25Z+ZtS4MwdFFLYoRpUljtDoWaRX4IL6wctisJP44H5VGmT+8SMZacu
QUBTSFLsCamnflfVmicrNNyGODadlJW+WivZSQsZYjGLyg+NpFiHqO8wC0yyNpHSY2u23NzWWpu/
CqVWr2TIGpdmsfYrS0J0RiRttpVBcrMp9Kp+4KZiHhtR9lu8fpJ/wDXBryRmua93WfVkFH0cWKyv
90kn6YabjVTZpqJJHqymtAKEZ2GJGcLO7PLK8mmDk5Gk0L9wKRMj95NwjN+6OMTcikKRDqMq18+6
ieBVbgsrqHK1uIqC2c7H+rQEvciO1o39L1FT5PG0pMr2Qsd20nSpe+yQZfREP6qeBubCl5zj+dXY
oaVNLhz3PJiIKbT9qq4M8prnAdRxxKaAV/I41AaR40xGJyxjY2NI/5TiN3YLR5wp4K57VaX4U0Qv
kZrmkIirtbHAc7fBh/dUTe/riLXPYYONX1Scn1NVtwPsjnzfSYz+w8s8A+62JOKdlrb1ACnAxnTV
NO2DsreNi1HEyqFXmqzwiFyCJ6czWXIZjb44ZZA8vYKiQvl/1J1Hd91Imqb/Sp3cIxve9OmqBcw1
vPRGFLXBkWEGvAv4Xz8PqOoqiqkRJ7tXo50OeRk3gDCfeU2Y5Fz2RLZJ+VVPgRQERtKnN7Y+Nquv
6wii+lVtiCOqvI7u27ZCGlpkrRpKvdHv7VT1zsxaMy+twl6vZqp+n0zHQsnNnryk9bVaSdagmxT3
i5N3AiUsDYJoqqZuiHYLzUqpbqEQ5l/nQ1+b36YxEX1EqFK0EdUN6xtaRR7CRYkX5Woxf5Gt49VR
Pqfim1gnLyeaR4gfXeJ88ALTiPUn1a2V9qDKzpup803LV6NqTb6+Uy5EhCh33rtkE1NAwr1Zmytb
SmDRib6qkjW+yt2RRbTkRX652WA+sdLmL3gQTEBhHGcUvloOHBhbgrCvlUU51b3XyZNaCNR1zbpu
m8BdKt0CyFLHV6pJChyYziDtg5Lp9bHJ1BIfJdmstEh1Yn1rjqmAS8cpxVFrW633B9PLycK1xi38
xUmqKkhoetL7MrTlZjTV+ENdjsmjlcxNHlVq3MhdNreLAxW/RZnZtFK+Q13ORphb0juvBYdkKKe6
Iro0tIbvJ5mBa1U8wcGb6t1kLqx+JsOac9d8Sfccn3EZyEEuml/XHSdWPnUETJNlTPe1UhW3jdZ4
VDSMlOO98awRfX+TyD+YloKH6jpJcpM7vLBQKOZ0L4Fhyh2+ko08yXycAfgrzfRsN2X3FUaAMELX
qKZdbFqLu5OZ6yyX4BJk5a9ZZW7V9cpoD1M7Ze6VuzTZZ9Ntk0d3bVMgL3aJUq/I3HwIuYVd5TBO
mF+gdSykd2Y3CNqf660Rc28nxtWIkPUxNhNzwqIrVu0wW2JA8QkyEVPQ9128KXAtMeYSufB2nVqC
wSaiTXpWhNvVYdy8OGmo7rT9AS3JgrbktyJ1wjZoZwmk2CNFrtO1geDaCO/cS/9Ah1RvfUmz6N5D
7CkN62V2rp1JLDXRTpoPQa6t4yOV3Dg+ij7n+S3ojQufJeXymhWk2zhPHeOAdBdrMYNDtO/NwXUP
U9ws4mLKhz7Z0Siavwi7YwlT0hRncsVY41B7RboGKpk+mkvLMk2HsjQUYtUmF9+QQIuLc6I4XrZO
PcEfplR/mBLcLljKlv40ZRprJ0+y/mjkL9+0Zmcf60JN+0g2KktCmevi1mrWwfXTYl3PRu5kI1RU
o9H360CeFbYmkm2hkY3aWUsW/GEDarrRSnFk3ddpbMEY0nPWfUoHjEc2meYxoSh0WhwAkL6jzuWu
Wsls9MwebHSlZXKrzFZxXtFYMHZCKYwnd57HLjQ53i81s7PlMa4MSBWy9pwsqrb1ilJP7EUsMq6C
0nMvx6rTciIvl5Wx6jaqQONMwcCHs6yWftaMXA+DOT1budAHv55zeVJ0RX/izNmOA5WVJ0yEon1H
i9fSH7U5vgIn1H0cEw4YpTXZM13VzusB2Ghuh2WL9pCfIdn8IAQGZ6bTj1/XYcy90KlV9okh5um5
bm0bze44VkJEWQhR1ooP1JoxPW8yH2uUiz65Mfnqn0rdiW89e1gWXMNaddiov+V5oY4I4QNcTPws
VTPbbwyk3lpbq8+s2PCeMqLVC81lawZrufb39qJk0WLL4eNgGNUjqY/Y91R8syBGzs30R9mhaYo5
n+tPJPJ3ub6BoLy8ULi1qJucnGQqjuOAcsXQ9fOdTJxsZw/uQgxleq30OyRpQ7iE42VaW8ZNEy+k
B+4yNKNfrHl75hixeO6mUoRqamSnfnXsb6PppFOYOv1w21apddOa5sJhPCVfQdhNz47etSHi8dpB
zpx3WV2LxAexWT22LnevosVGF6altl66wzR/4PG7R+mMpJgwSfxucZpA4xI5p9LisIhU96KejWL/
EkOvkLwCCnGoRMx0RAnwpnsVYekd3ZxiP1aqvbcy4R2bpRluksxrL22VOrjf1L0StXFcH0U22R/Q
jHUjYIc0n3PS84n8+rxcivUj4Robp47nqzwvusAsLLpeRq+0aGyNbAR1QMOgddsjKLAWtSYq6mXX
Sb/va/fo6H15GuPZOqzDUu/7bGkO7aopUdN1yd4bx+pi7ob63I7d4Uw4fX2selHsSGyQ+d6w9vqi
9+e9W+RnNq7je0uWyg7oqR5S13W/bkc3xTBXPctLD9Np4YmTtGNOBZ71wyj04iwx2/ioT5btE7Qb
4ZwUa2SzXkIxzcm+nR3LzygnBb3UkjsNevMhzbw00Dt1PGYrmpC9WfxBh+xz5RndsRmrlk1C8o8i
UBIlpW6Fbs19Vy1xez1LJblxl9IOVmWtkNZpQOG4MZbbmNQGatuIDzMykTtp5vl9mUzxCdef4ZQ3
dH0tN8ccjn0D9WSWI+QTHH7Uka8iDa3PIqrTaUANTg/GYpqum155qL262nee3h8HL2sjC7jyh2xL
uvJyIDEjttst1NZgOvVRJlkljhjlpw79UNCWroejSEKZJlP5Pepy0/PqoNHm554ij7LvvPOimvsn
exGt6uNN6uxzw6iRenCcvZPI6ci9Ytyojb2GSynto9ev31JFK84WtTAjna19ZUtSGFulLaRXtXuY
7brnVSjFvsCfi2Ai1qQMmrpx/SK11WPXlupz6tUZngONnL5MqlJF7VJkV706iKAG9fJxVJQc28Na
qy57DeerwTa+FBnBhyYK9yxPk/RcaqPxYeq68tR5FRDS3pSPYtTxJXdn+3YarPjLoihzlDkl8hsF
lbyDRdGLIuIMnyQRyXmh28ZpqKfq22JtaFW6AxeKZVW70cDKYqZocqlnenVa4zi+SPJWfp5bd74w
Znu44sW4B0vI7BpnpmdQk8OZY/XdnoRsOVR9vqI4EidB4Vp8IVNdToWnQXhLq+4qLbaqrr5O6EN2
vYJA0sjBXmM+8yhby/5gtoka4T9OzttR8PLL1kqTIIk99ywdKejaAosu6lhP1FqswzAa5m5eTWu/
dJZ947b64rODtSDNlmI3tsILMAQqwj6hFG6i1H6xOqtzgvLQBGlMVNFxrfnCnfUzbTBwCdE0mNzz
kBzK3hv3o5nlkSvG/py4aDxTV41ibTqz3TmKYM92sg3RnkLXRl+Xk1k2SwTWefmqYOT+teuN5Q8F
9+QdiWChku3rDWFMT7WaKFNcF3Fn7USdiSMrNPvUZEp1Qi+2C7KlLFo/0YsiXEY3DVtVgdGq5ene
tczxa2rKJ22lxA40PA7GvqyPy6rIW3Cw1aHkQdf+oA6jh+30ZH4sS51dWvSLOFOGpNtloGMiL+7M
Q0kb7Lbu83ex+C+t4bcNO0hf6BshkKHjE/tjaz811AFhEJGEaz+ZiZ/Snvmqst9PjqPn55Rw1eMa
m4RCQ63slWZxrrLSxHKhkRYxltZz9QvHuZCWldw3mR6umTmHNPJEoLGGn9K0oAddLU17TNdKIsGh
VuW5Lj3xtUI27TlVu/iiqEk/wpyGxMOg2u17HdCfNfxd7lccKcDH03H9cYqLrucggpskHDd0Sf4l
Tz/nCND9uvf5szara+LUuGmQQj17g1uoElXppp6twPUbWlSJc85Cw/mYr+U7rfefTufVSG/eGI6C
sjBX8AtrX11MNWlEuiua7r1e7vZn/rQw/j3MC5L0FeZDDB0NCa9MQsMvjvofzc44dVciisPliYLC
Pcqq4XJaL0iLvrxnxPLODF9UKF8NDWOv61M5JKEkami6DN/vLSfrj79+ZT/rwL96ZS8I+VfD6BCc
vWThlXXjFkFQQs1vfz3Cn+GgADNeD/EGsDVWsy1ayRCZGc3Xw4Gy1Vl8VtxBQwcbKZ7VO9s3P66o
pSCsle7eVcD5GTDk9fjbI3g1xX5qIaoarJUNhGpskkX0OrtjCi7zHsfUU3UFZ+08++zAMajv5r2C
ythMRSac9/NDfjd8+cv2a28eyPbqX32hXDdnU0+3vUh7Uc1FKLwS2NLXd577z8A3r+f9BvSQFfU0
qttzL47Z9UzTrg3SQ7tf+tC6TLFONTo/mSEDLAcFR9X3Hvt7C2v7dq8m6RWinwaPp27ThMZ2lGrG
exN857h5geu/GsJRuyEjnNsmaFKTr3YkQfIi32NJ89UNezDG/a1sD/QV3qMbaD/dnVD4PA66DeX8
9vzx7J4aCQdDGw3RfC4vl+f51B2A47vojZgH/Ut69x6u+qfT/feYbw+j2jUyK64ortOhidqx3Hku
QVw/G0+qKD/8evH8dCw4iiBGUUSD//rj23O8tXctKoNhqemIUzS+qn5IXNe3hib49Ug/fZKbo54G
anyz3vxxpIa65pjTU8AkmeDR8Jv5OGiffz3Gn3k+7Dhvk0ggYdoYtm+OIDUZwDsOPLriyEZwdpt3
cBuCv7fwOX9f5vXPuP834705cqzMa2y1Z7xNNanaxR+qHcmJfcYS3YPQMSN7R2MlCzKw+Md531+4
t+/hfX/2XF9P+c1ztUg5NGLAJEyAlW7hXEGzKgGM8+tH+7Nt/nqYbSG93oOkINmwMFMvfijK5+Y9
lZ+fLcTXf//NMVJSLInVgeVRG7XvIXBpkoaJoQ1tujN/eSoQIx3kfAwQYvhs/DiVHGhJopdg1/Xk
zulgbMzD7tcj/OSdvB7BexOEpWspU29khDRWkZPcHCMqkiXxvxzmDaquSTBLUjuGEfrqZ8yiaxOf
fP+vg/d+mM0Gg3v16me9SDOLlCUs2rAbvjngcP4Hj8tGNB8lAyQxrTfv3mg6tTCchhfSPndFRXnz
cqm1v37+oCTw70HenHReKSxrSpiFzDpfyepQsS8XmfwvR3mztuIpjdfJKgTEqUb4RqLdpTVStLPz
Htv7p0vs39N5qw2nI9iZOQ3TISMPVFSa6NsGUHTeeTU/2ZY8NceycVmBS/AWjIqWrjIBleDdozHR
ZfGdOjnXYL694L1z7CcHDGJl8G1NDeMTkOs/rjKjy4u5aKB6OFQrLxRHIwNLtT9+vdJ+OgiwWkRu
kCD+k/7rYBdzPrV0j3XQOr0534jWfu8Oem+MN9ullMOQWhY8EvUs+bZJm8sH71KG1efkIO82uzzt
ndD+z2Ri23DgKuM7oYKtZa/++OjWxtBGbWOupPhil+En+zNQ0mN6HMvQ3HlnKOo8vBcY/Wxd8PzQ
Pbasn1Ckoe+KHuUrESaFesqN5hAjZT0oMXW+76fPf3yd/1M819ffszD5j//i/1/rZqFzmfRv/vuP
i/RrV8v6j/6/to/969d+/NA/rprn6q7vnp/7i8/N29/84YP8/X+OH37uP//wn6jq0365GZ675fZZ
DkX/MgjfdPvN/9cf/u355a/cL83z33/7/K1MqzClaJd+7X/754+O3/7+26bjzJH9H69H+OePLz+X
fPLuuRNp8/yTzzx/lv3ff1MM+3eDWAoRJfTKNQxkWYvT8/cfub8jcQw1a+PnYQBm8waruusTPub9
jokVES1+lZvmKu/wt7/Jmp4PP9O03y3EfgwE2HQYHays3/77+/3wrv797v5WDeV1nYJC+/tvbwMk
vpfFV8C+DjQ7hhBvKwWNbjR5aY3EleAsgs3Mo7zFvCuwM+jmqKKFW2A2V9EmLyl2Lv7Y7eOrR/bP
r/T6K7yEy69ye54LDD2UuHE1cjdU/ZtbcgP3uLk7tH52FGTW0KOtCGyYRjb/XsK33SG/Gmo7Gl7d
lK1DJdIsN0iga1/PA31WQRw9GvaZVzv31aCcZKvP71w5b4PebYKo2VIzNsGi45by5mYDc4PgzDZB
gPXov6XRkp08LNO3qkWJ6KwT/fqJ6i8q+G/m+XrEF2D8q3maFfXGAqsqv5xz7b5PKMiskroj7VoM
BJc1Bw/bpfvK6dUgo2R6TVU7f3JppgV1W4xRWzbezu37+agsaXNq4TRSI1gpV42yXmgd5fBIjkvn
mLMfK4ioBDFSq7drsfRrlNKfAHA3e60duXCJW5BIwBpo1HjVl8wdYTAv3njplRoFavoj47OeA77x
x2nogZy2SrkTslS1G2qdY/dUdiuNBz+mMy198H5I5qpaWi1XFWDCjm6K2t6Wa0WZ1wGDeS/o/CYh
6AFqoMNQXXSFNt7M2WiHwA6Ue2Gtj25nZeFsFvEux95qCs2kX4ZDr7XZuSY1486OFaxeXDOlHGzZ
rXM9gzhLgrZVLNBRiYWQk1av7qWcreVRUbT6vChqkR0rbTW/NgAuSh+ugXkLPaam7d9O38rcar8Y
HZBv0A1D8ZADeWdPtU5/KRM6iUFjt+JU2WWphn0x1MjX0d28V0EsbbAavOwWYSqPpUziNVimdWwP
bsKzPatspR99byzFHCQ5fuWc8XKc/XL0dBnoBhDBC3PO+idjTHv0bVo7WfwkVk3waXTKL6xyJS9P
m5ICtprt3FFjLehFcwHEtkRbns5qaM+JG8RCo2Q8zsX1NGfLYdErIGRA5cO4T0oZAbufqoDltWmo
bNGuIYvscpAyCd3RgIOjN7ad01UqQw4c9SBKmrxjU5b7zFNS5LGVDIyDwYTXs0yp2yHoHBgBSD83
3d06kQzc1sYg2kA3RQ4sxGn0yHI7JehXnd6ROmdh43TyLOX6ulUS3Nl2iVIs0CLG/rGNHZKIskSj
t0ll2MZjGvRjAxphTpLB14y2gjyWz4PyJfXS6gKQp2ofgfSDsRnS/hLGXlv4KvDLO+DK3RKAL47v
ZeuttwYI44/Gai33WTO5TzOHWaRVVXvMh9L9kNJIuRNEOSKYtEm9RyO1jeasco6EOe35XKnqpQvx
8IPnDQtyPUvxLVNpORrgwi/7CvBKCv6hpK+gkZ90TmrvMqLVm3hcANybivnZHeYc+YpMuxLSXj8B
gOlu6FDSLvWs4iJJFXlwZrqrGhlbsC5TcxjXqjuWOUbFvbX2u7mBVaA2Vj/5BZJ4/qwhkujEq3pw
3LI9KiA9T7gsNDRdzCkqHGvdWXVNC6+FugpcdwHJgC9m4Y0D6Yf3TeR6F7gAgiPVrdDuyVrd17re
pcOieQHFmgxWlD4eHGVyDtYk9c+YEtWBPiXlgQNjOdYA+Y4wObqotwT2VY4lIoxo8oMN/OZQD/jE
0A9T8aK2q+WUti6G5bT6lqAzrOTgWN169KxSHtyxqw+J2c2RXsfFWZrJcteW6bhbs0b98OsD90/n
ra6ZBmqJm60FDKo/aXvHcytbDbSrb4/dzgaXU+vunVroZ5ZlhaC6D2aqP1WLeZkO96JU/dY6tmrv
d+LaZieaEya9IxrD1Z2WnxJaj+BWgHeeJ/lt4YAlpyLLwxu8T+Wk7mgNBwDeYlXzVwdcdzn5o2IE
EFfhT9ylzrwH4Bx5xhU927CXiFEn1y4Vlrl0w9KYfW+5KUAz/foJvNU5wbHExO5pc9jeiKZ/zg64
36fF4o7bFNUzI+ytCAG6vRmiOWIge2gGKJu+c8+9O+ibi1Vxx9hNHQadd8U9vUcjXA9s7WhcI5zE
AyV8r5b6Jqp+M0v0Rn+MH+Ky1gHB854NpE36Ujm6yocFJHHRv2vBsf2p11f4jw8UzdYfh6pA+ZBt
Mbc+3ERNC7BQkROU5xpOUzlw5Xdjo7curi+TY/3iofkScr7NUtp5TFQ7JhScAuVqqsWLANFWpS9Z
1+Gy86D7II0dyZAjwoiWgwaQK3hfe4jg9k8zf/09tpfwKnjB9wf6ZTI1voUqo1HcZ9YDBcU//gcL
9vUob9JZE7nEeQFWzWznMFXgbUQkZUyzXL0dWHzMvKzveeBfypT+v8uBAI3ygv7vOdB9/fUzyVQl
f8iCvn/qn1mQaf2OPDipDrx3upFo8/wrC7LU36knbEaWFr7OJCIs8//OgqzfIV1zlmKvrWskslsd
8F9ZkPE7OF51+wfFmGPX+itZ0ObH9eOi4zu5FBwNVcNRU0Np981RIqBfO0Uj8uAFI1wbGF2G3SLB
vwCJB8Nfjm6uYHihiIfNveZKH6R2zZc3do6ltLB5aFp3U+3uKy9tH8xpWC5LB2EM31Za+7RdsK0P
OQlndG/NDxRtyscmno0PXlI5H+xktf9YRtO+19zKuEYDsz61QoOlZHJhOV48ndt2U7sUrO0xamLL
+IC/1/DUDnF1x3M1Hx2rHW+oc7s7yGriCew1XTXprSPAaGFeJsPSfsktl1vFsEdwfWZGgCU4x7pc
2RnZhtYquxHci6NeYh2fHGGhabdx7fY4v1WOtmtplAUd/ePzrq3c3DfKMg9BEUPXWWJ3N0xC3Oh1
7YSrnlm7YirjfT+iMUe3gdxjmNpdkuoG1LpxPjkt4oTqaGq3WFq0USnHZT/P8HMAjGRP5bjEy3Fy
gGfVuYOnOlgMPzVS4A3xUEcFrJIgG7vJ3dmN1Idd1fMaVPg5LlxOoVYqeBWj84460qsnKn2A8hQf
NDgmL9AWy1E2j8gqNSeZ5OXVGAOnqaBTHISWKmFpa/C6lQycvtsBPbOUxAE1nzcO+ingLEHWmskj
mXpxC8oYSpb0pHEtxlm7LLQVFFXstN0jVRT0ioEYO6bfu3PzrNTWuNcmOKHjKNqoX63qukZkGT68
bE3MW1eKBtBxz1/oGVMKi8GUK+y5sRtM4vUuNg8znOF7baqGnddU4iLv1fy6rT3KZEUVZ2e6Dk3E
tPPlw1Do8JfKVqOTuFR9dVK1BrTnYJG8V5OVHos10+f9aurVPo0H7SLuXXkB+QCJoAlfPrSlSHei
ZkibB1kkcCuyObkRq5E8sqCAWaM33N6pQgf4uD1tQFkg9UEq71X0/iI3q5MbINHe+QQC4UzFUOjS
jb113ggLzUZTguABNjGUGwIrt0V2mvo2xzDLWSHpsvYfclCwQd2oc72LN62/KPXMpgndpcsGHx38
HnQ5XJOhN0pklJo1vmg0I2d9uCN5mzWtMRgoPYNoo4/eeQ5g+SGrOmB0ndbtpSQci8Ep72tjdg+a
HNcrssP2OORLdYxLcwGRPA2ROY0FqCqoM3YIjgecOhj7O1dtoe545KjEspo2RCoCojMIbzGK3ZzV
+b6CeHp0ZV3LENVykMgDMZ1jz/3BEJYKjHmVSrnPi9rLvrNdcpiKD5o6KbwYGFRBT9D61E8JXSlH
5iskLSBb/lDP5aPsJSjseeBhTrgkPZr9C+aV2Yc1SlA8w4ncyux5K/nSeculWZdQJ8yhHb2ANGfV
DlWWlw/QIizrKccYXmNDtHMekEfIx1HV46dutvVP+Ae2n2Xcp90+VpzyI4wc5xn9Lq30VzSbzciJ
R3EvZao+VqXFHkYKZhaHIdOz6TyBi4xVmLp4se/oZvOIkNl0lMB+rchFVtA76+oUGiQkrwJU/9DA
013z5AbpEHE9NpkTmVLGV8nsru5ukYvb7NpqzZ+XKsXf21EyFRMCYLumb+mTkYZF72rnolb0fatk
yUWdd+YZNZnxAUpoE+VWguwJgMyZDg8Us3uWsxqpBkKVpJGl8+k7dcdUAMJnhWXDaCWZ7cLv+Hhw
gd75d/g/8DgWvwV0r/Udr0tvpAIYPx8EKDS3XpKbOvN4UbJmhbjIV19Cw4HnJGP3Uiw2wOIpnt0L
sZruhWYq2lXSDPahznReW5573/Kq4vyq0xFkMFIqG/28B3koIKtItYL6srGgzFK+gJzV0gxEKjQI
U9LmZ13LPpQrSMZcLRN4ApR4CMUbNuU0SveCXmyxV9UN/f+yK6fSg8NUl/O9u5bDFVtCfsqdFHhm
W20rzMATNifMf5hyIyaZUUHksylh6MD7cy8md4qvppWDEVppC36ZBPvZ1V1obAVzpMAuvrn2NppI
S/UwJQOf2dhruWKAfm7hoE0uK3WCL31mpiCt87aBJmxLQNa8dSh9TcWr62GsSVnCDhI5m1FNlW+q
MMwwdigFUdME786Jg3Y7rKyNxOZ2MOncYqOCIUHlna8biQs3NQ/nGLCcU6rxAkj0YTzw23kJ9au2
yZ3MhL8gs1SBPWRqkDySEh56C8WrXjjvVWf2ztkNfJmUP/hC+xITDm2yRCwYVvf8JVdqHrs5shNz
hwWgrgZQegCe3UeT+9HPx2n2XZdJipqz7+XTk72xyyQb4rzWMs93th9D7EtuXiDNbgt/8AWYapoN
6bjaTbsXalQtWEJT2VEwkSpfVKDv6jsSDLzZMxn2gOfLwmY1TRu9r/BSuMCWhW2tWfQgiFlH7Doo
U3bLcd3n3uV2P9+hr1WdfZ+0vWx/G1S53I12uh2DVWMjYZ53Np+wTGinNYwiEJicJFTEEJ0Qlslx
XWuQ9r5HUCVMGplIXsUL7U2ANDxNmdxmrHgsL4HRLjQ5c6MOVqqFZAGlOIFGgWLu7d7tbytQdIee
wuTdPA3KHYwWsKKTA2elWLTLnPbaPaxL+0YpW+NKIiR/WcbQ24pCmJrfZNTTqK2DLahRX/GmyjoN
SdUfhnyqj32etQdby8mYp6Z7rOykuIGqUoWmJTto1NVSosvRVID44/Fzl+UfhN54xyX26ovVg2K7
wuras5W1gxNPeqQ0sHetpsIHey4nYOlqfBymzD51lA1u5GrChGmq9A9Lyc2QgqWGVH8JEXKBTiix
To0Mp6ovYA/1XxRsH4OeqivkwToJbA3D+kVb3agBRhzCbtAQnJS9FZrodey6XuYhAo7uOSTldteO
dbubBqF/02dUKIjjvDBXBnGWllMaAQQ1A3Uopg8Fl96FN07ercJFOICeRi6n7ZL5ufFS3B0V4T5Y
7VpeSVDZX9y1Wz+6qdKea2aZqv5SqvJUDF13cJrcLf0p0ZwbKA86ZPSqUm8g4jq5H8N4uR8UROj8
juPim6suLiebzP/Q+PtaZHVcg1rDsvTMuVD8McnmMdSwgHF8gPw2hcPJsbYjQhiRaXUEAPDkk2/l
0utXVKrLL1QCTaAI0kHZjife3hYQgjAT5YL4tMbpMB6tRTif69hqCljeZvngVZroAqjY8Qe7aHuq
qsMIUgiq0FyETZsOza6vR9CiVEWrB5Gqigs4XY2vZV10RyvW7Y1DXlt1aIFFZfUOzsaNmk3zQe09
aFawg2D/EI7qayTWmRxC4HKXU22U5bOStNkl59gKHauxDLGboFYrly+H94SSgRlUjUeIiruefV2u
q3wiouVIUmuvcg+iTYtbldL1tgFS1zioagUBpqmyoQpHuPZRPS/uRQaA1vKTKu6HsM6lfpmLETJK
HTvwfqjIZYBskKD5iLMW/COhgT+O1G6VwN0tWDXQ25IaLCcaIty0ooFLEjtAyisuC5BBea5usrkj
ouzwEijejjPYZ1Qem4sBMc9rGJX56OeGI65yOeTXg/CcWx3+1IU2wKCMEtuAPbkupXeBnEji+pup
C0EyHOfsDM06eUi0ct1JS6Abtq5KHSyOmNOd67YZN4M9MVrvbKyEaSpdmEilxRs3RlW5xL/Bac8K
mZsjz3FqS0Dkhnyihl8+D7B3+mCk81/uO7ek1hnbVr5PCdkfoVBoXlg4al/5I6p9V2atrFEl7Px5
tIz+m0Ql8liY/QTlx8AVdT9MDW2HotPSY9nT1T1YCPofm7ZJULtt1OwCQkz10ZACxRI91bsINjry
JKXQYR3kDgAglBJM86KZqrZDFsFNUlK6YlFCjgNI5qI1CjNw1Q48oqyyboocoStfNDD0kDUbbwWP
jo55HsAUVB2/6WW8nlH/94CeT1DTAgJpUC21mskiKMANiC8cotz3k6sWy+VKIa9+cqF7FshnSyFv
zBpXe9+Mx3K4qLl1lEhrl/xED9JJfajAph2ZgP+/evWkPU2ms1xAaMB1bjb0mpwQjlSyd/tpvSOh
lWNEQW6Qx0zpmHS3FHDo50HL0JCdHIGIv+gUcTDKfOtGWWlXHNu6HqebtISOEAk9qdODuiZzfYDN
YaZo4sX2HGQqoXCQCZkO0ZQWThE0/brpJnkz7SVHdLgk9q1Qz6GcJCWc+Gbh7M7QEsHiPumONoX3
1FfiStknslv7MIdXXV0u8zpKf502saKuSMzT2Dr2p1Si++jWfYFYlDcXz0hhpB8KkspPq21o5KKz
NZ7KaTC/jp6HO81gOWsFw2ytKHsq0M1xiS3n+QiNnOESNaVMVk79M47jGC5NTVGdGs69mM5IXj3S
UnHQNjDUNGRljecktdq+qMzuiIpKYR6nflCjZozrZzGvjR3GHfJF/4e5c1luE9vC8Ku4zhwVbO6T
rmrJthzZjuNLrhNKdlxcBQgkgXibrh5ndt7AL3a+LWS1JCc5SZPqFrPE9gI2e6/7/6/TPJok7/1J
5ERMSQVh118SxIGND+apA+BxNhvWRKkfrXmzeL2YmXV0qpY2eEojXL6Lwjn6rymBhXhwiEY0xPuL
YOAloHH72SJtqgvfmZp4qZydQQPaIRpO8lRCyPIlvTluZNpXIluKsF9O6/qNVUfKDdQFyr07Ffnb
IvG0sM+sMv+6gEvzWoGC6oYWrvCRE2DdR3nu2oMySOqBXTggIVNHxG+XqrX4ABJz/thUuFikmcVl
Xc79CNIBnBGQAKKZ973lwr4icHVtKGYWjCADIHseasJ/DRM1+FF3wmBSjdHyyz6YKOtT3YTVra6Y
6o29LJ2PZbNA5dnmYuTRp3Edo04GTWrqxxRDnbMIVNXbwlwAHs71Wn81gybmqo4XejKISc1cFaVS
fZjmhjipbMWgA1PLok/2dJoM49Cg0hQq4cciqo1jInsTFiyA9EK1lUGgCPCO1WI2mrqleuxq4O0m
kYfOiWCAgUyO9iOcGZ38fvNR5NW8nxdY7r4WFsEINHo98DQzu4jzSXxiOXA8SPhLdmYLZ3EeiKx+
NDKjufYojp0KvgRUUEXJAF81d06bOCtODU+vzwrfm91YeT47TpZmcQJO2r1OZon9sZ744Xtt4uUj
Z0JV1PSqxZWThwRLFqx6/UTCTGdFdclRia6FXc/P8hpsYADO8MquNfAs7sQ8NudmNEzUWTk2lfl0
5Lk11dCCIc2xCcQ+DeLgIk20YFAps3AoxMzFFUy1EV54eVG7OpQZRd6YF5gQaxQunehWBIBcF3UR
QngBINnNPK/v2op9o1qJclv5WXObObn1yppwpKjZElCTGAcrHs2gVc0KYo2K5NnrvKmaEfmz+cgT
wgaPPPUuVcLeK2yW9SZAy79byPAZqyGdbfxjdWLl9GtpYEBjVWK/0iS5yReN8UG3l7PTaVBaoAiB
XWMT3fya4+jCl8WuUBRbDEJroR0LGE+ONT+KBtpkMntVBbkBE43bvNGAOo9KJndfAtBmbv00i0aA
sHzYf8LsytN0yNlKM3DAa+lBdOdkVHstf2kSyqnz2cCaVOAk0yA5zQI/OaurmVX2RRHq955pQm8B
8+LFovKacyVWjHM9TMXlslLLM+FkkzMcK1HCbhCmt26aQW+WwHdgp8O6gokD5qh5nFd9rM701CNO
heAhTE/SeBJfwLsyvdMLKnd93WyqO03iILymBJfsKJb/wch95SSo4VSJ05KptU2imJd6GsFaUkAX
Zfj+8jLLK+8OnZseO2ZGDKFST79WZ417YZsME2FSjZFVfUmiD2tMnZpw09fhg2OH7utUkjSkUyvR
Tyn3x4B2iiXkRn5iWJAwh/aNHRBtGuitkeWJ8NIpTUc5JxEkA5Zlqr2fOzO9bxRRig9IZORYSniu
53K+toyWIkCukKkvo3EKQdMwShsiGr2oSHbpZHMNobxrgoL8Fy0qJwZzxCCBIalEEBSer5IDGPH6
3sHAgSBQgOEXIQFxmeWIKaKSJ2sWhM1GppKuUSYg/lbpPTUmuMtgEjuL4bwgkpJpsrSuCTaxPK9g
/vJuYKn2b0xilYs4nFufzCwN7wTpl0/O0ndOpvCMMBLFUO6YZUySuCDtSl4tGgqTmnYSQ3pi53XK
FOFqGmDp0mLkq3Z1mdsBVDWKQlnHyqcXxIXlHdxQQ5ixk8FEr7ILv8qNy2VSL+8LI4FUBdTIpxS8
3LFJM/WnOouVYZw6zeu6Fihaw5m7xxZZhTs/N5sHq3LZ4vkkIGBz6ofYNrUReM60r7ukcUsoaplY
h7obAwut72Ic7ds4YB/g6JD0JG94RjQ7e7UQEatWxAImCCcS09vSJKPYIroVRmnJlpL0uJiScjCc
Ctc5nGf2GRPFCoho6sBYcx0fROlmq9PtRf9a22i37m5bNXHdZX/vl56bxGSb3EtBP9YQJ4lB6Zbc
KQatZK3a8b4nIxnTtTf/TM+cIuweAAPwMBJnsLr+c5Rkqf/8c8PpmbSYClX2uMmLyih33Fqll4//
shPw7/3O917hcdUyKPsCBXT21Ie6LYPdw6czqHit31KOatpeBt3oOfSKqVQmDnQZANx03gya2bNd
ocGFTuFv+/UNu8cIEdtUHbN9/bYR85/fBQ8weMxkr6kfZulOjfMHX35PwNZJ0NSevrpURG2/vKn3
QMByMZV6dbW3+udf/putsUwgbY9l2yW8USo/owg00XNtOKJVncLu9uvraADmqIL0ZXbTWkMclgbQ
bbjiu2oA6tsqsC4aNduPvL8LDNFzmMICI7PsBZbXoSlCGpu7LoLLHnBMRzXWWk6lD2N7L1joAQaJ
AQNifKq82maEAzoKGp3Y3VeBPAzn4Pm8S4nbq6CjJulFl3Mv2p3Q3vGAVkGeCFBUnWyi2lN1y5BQ
zs21tw6m1sNmojPEv2wVvqkYNepKHZdB0XuaYPoyiNZ2y+8rBouFooNFSEjo6jo488DsQV3YnTWk
3rOBiMJhsP7aL3wkDIXjuHiSB7cC0qNpH6qDhRQ4CIC7bIA67YnYOw7G6udMWLDwng7MQn4FO/PT
oQIOEmeAMMHed47tHv8tneeDU4RgtEX7NTp8eBPLb8KCQjdae+1ZRewBADkTQoy12fy3vONv60F2
5X7f4M9/f4vGQRXsnPmXH7xtFg23J0HCMHo5m/NxWMeA3SDZEDqZRUXgKPOKKj7xejvsegcGBgNY
4Yo2Z2UPDi9ipqu4q3egECvSfgefjYTKbW8D0+ox5U7om9NyeEpBFb/AGkhUoAwF1l7BvjU0DKwF
5gL9s1EaB3YaUGposo6nQe0xOI0a+jog2F8G02CbWOwF9MLqOjjdKH3lzr6BRuQEEJs02nod9kwk
SoGJaZBtPCeYDk8pmIwY7bobtB4tNDrapU2YoCN3dQPZRMAogFuhkWivQ/OUXN1QyfF1XQhhshKE
0ZyLzYtuK0lpKx0OjsaeOMyFYEjdC6jBz7sMKq+pYgu3ckc7y+CgJLmPDBsOUzswktrprCSdHolT
4BOb3NLesSC7DBBDIhXWHmZ7xwNKKEg/urMDqcuUArhydy9wIo8gWB0A/utdcHDxo8vgWlfi/rsZ
S6dn09vCef9GBG1hJWCW4zSsPeyDNJZd4ykSqfhf6MXnfPLediChAqmNQR1inXE5uFVgB0vqhm6b
Qeg9E3JNGjf+8ox2dCPhlgBh4Tyn4H7Cj/4BzbGpZQ6CMPm8qmKGj+UWk8f//YXnGuZLAevC3Yq1
Q2ygYKvfkyQfreS2gif//dtO3LqqLW798LnWuP3n6/d7eeevPtPzf56Fj8W4eGB4zap4uH7Kljzk
94ficbuetEqm//UUL3hJNt/+u0KTsZ+Ny225bX66s+DJuMnSPcmrXGdXyf1xEI63H7itLXUVe/r4
mbVPjr5G7NJWLrveAT78py9FOMuObkFAZtuvsM7+db0DbPlPf+x+zDat0lXw5bgYp8HTnzsPLdog
tbtsVmQIHVCZHX1mbebJ9spQ1pch4C+8ybOwVWW+zTN0lf5mXDz9sSO3DVV+gdzx05f7vd2+aibo
LPqxSMeT+/nD7idtfcmuwm9CPuXj0WicPobF7g3a/NavuMGQLclN2DKvoUHaUY3rnOqvvcv+xmz9
za73kKpgfDSgyaYI090P3TbPdL4Bp/bozXie7H6H1j/oLPzbhFbfJsz6IcP0XZh4R9m/T8b57nld
VyO7Lscln7A8GmJHwh0tvE7gdBX/JhzPn75s6xkpmDxNV8E3GU882dl9UjJudHfJ6een/6a7BnsT
q3SVjt4dp7tfcpMd6Sp78Liv1DdFyu+L/prnt2lHe+kPPreife3Pdn1d+RsPCY/12/8AAAD//w==
</cx:binary>
              </cx:geoCache>
            </cx:geography>
          </cx:layoutPr>
          <cx:valueColors>
            <cx:minColor>
              <a:schemeClr val="accent2">
                <a:lumMod val="40000"/>
                <a:lumOff val="60000"/>
              </a:schemeClr>
            </cx:minColor>
            <cx:maxColor>
              <a:schemeClr val="accent2">
                <a:lumMod val="50000"/>
              </a:schemeClr>
            </cx:maxColor>
          </cx:valueColors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chart" Target="../charts/chart5.xml"/><Relationship Id="rId7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microsoft.com/office/2014/relationships/chartEx" Target="../charts/chartEx2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68582</xdr:colOff>
      <xdr:row>1</xdr:row>
      <xdr:rowOff>1</xdr:rowOff>
    </xdr:from>
    <xdr:to>
      <xdr:col>3</xdr:col>
      <xdr:colOff>533400</xdr:colOff>
      <xdr:row>3</xdr:row>
      <xdr:rowOff>171868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2" y="129541"/>
          <a:ext cx="2278378" cy="5376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137160</xdr:rowOff>
    </xdr:from>
    <xdr:to>
      <xdr:col>9</xdr:col>
      <xdr:colOff>419100</xdr:colOff>
      <xdr:row>16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4</xdr:row>
      <xdr:rowOff>76200</xdr:rowOff>
    </xdr:from>
    <xdr:to>
      <xdr:col>10</xdr:col>
      <xdr:colOff>220980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4</xdr:row>
      <xdr:rowOff>137160</xdr:rowOff>
    </xdr:from>
    <xdr:to>
      <xdr:col>9</xdr:col>
      <xdr:colOff>579120</xdr:colOff>
      <xdr:row>19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91440</xdr:rowOff>
    </xdr:from>
    <xdr:to>
      <xdr:col>15</xdr:col>
      <xdr:colOff>152400</xdr:colOff>
      <xdr:row>20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58CC490-0E73-2BDF-FE4A-9968229735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1043940"/>
              <a:ext cx="4572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83820</xdr:rowOff>
    </xdr:from>
    <xdr:to>
      <xdr:col>4</xdr:col>
      <xdr:colOff>220978</xdr:colOff>
      <xdr:row>4</xdr:row>
      <xdr:rowOff>11847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83820"/>
          <a:ext cx="2278378" cy="537627"/>
        </a:xfrm>
        <a:prstGeom prst="rect">
          <a:avLst/>
        </a:prstGeom>
      </xdr:spPr>
    </xdr:pic>
    <xdr:clientData/>
  </xdr:twoCellAnchor>
  <xdr:twoCellAnchor>
    <xdr:from>
      <xdr:col>4</xdr:col>
      <xdr:colOff>289560</xdr:colOff>
      <xdr:row>0</xdr:row>
      <xdr:rowOff>114300</xdr:rowOff>
    </xdr:from>
    <xdr:to>
      <xdr:col>4</xdr:col>
      <xdr:colOff>289560</xdr:colOff>
      <xdr:row>3</xdr:row>
      <xdr:rowOff>137160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2453640" y="114300"/>
          <a:ext cx="0" cy="480060"/>
        </a:xfrm>
        <a:prstGeom prst="line">
          <a:avLst/>
        </a:prstGeom>
        <a:ln w="762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2318</xdr:colOff>
      <xdr:row>0</xdr:row>
      <xdr:rowOff>76123</xdr:rowOff>
    </xdr:from>
    <xdr:ext cx="6947122" cy="588879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707418" y="76123"/>
          <a:ext cx="6947122" cy="588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 b="1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Dashboar</a:t>
          </a:r>
          <a:r>
            <a:rPr lang="en-US" sz="3200" b="1" baseline="0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d de Vendas 2022 - 2023</a:t>
          </a:r>
          <a:endParaRPr lang="en-US" sz="3200" b="1">
            <a:solidFill>
              <a:schemeClr val="accent6"/>
            </a:solidFill>
            <a:latin typeface="Inter Tight" pitchFamily="2" charset="0"/>
            <a:ea typeface="Inter Tight" pitchFamily="2" charset="0"/>
            <a:cs typeface="Inter Tight" pitchFamily="2" charset="0"/>
          </a:endParaRPr>
        </a:p>
      </xdr:txBody>
    </xdr:sp>
    <xdr:clientData/>
  </xdr:oneCellAnchor>
  <xdr:twoCellAnchor>
    <xdr:from>
      <xdr:col>0</xdr:col>
      <xdr:colOff>30480</xdr:colOff>
      <xdr:row>5</xdr:row>
      <xdr:rowOff>45719</xdr:rowOff>
    </xdr:from>
    <xdr:to>
      <xdr:col>3</xdr:col>
      <xdr:colOff>426720</xdr:colOff>
      <xdr:row>33</xdr:row>
      <xdr:rowOff>144780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30480" y="807719"/>
          <a:ext cx="2019300" cy="4366261"/>
        </a:xfrm>
        <a:prstGeom prst="roundRect">
          <a:avLst>
            <a:gd name="adj" fmla="val 6733"/>
          </a:avLst>
        </a:prstGeom>
        <a:solidFill>
          <a:schemeClr val="accen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Filtros</a:t>
          </a:r>
          <a:endParaRPr lang="en-US" sz="1100" b="1">
            <a:solidFill>
              <a:schemeClr val="accent6"/>
            </a:solidFill>
            <a:latin typeface="Inter Tight" pitchFamily="2" charset="0"/>
            <a:ea typeface="Inter Tight" pitchFamily="2" charset="0"/>
            <a:cs typeface="Inter Tight" pitchFamily="2" charset="0"/>
          </a:endParaRPr>
        </a:p>
      </xdr:txBody>
    </xdr:sp>
    <xdr:clientData/>
  </xdr:twoCellAnchor>
  <xdr:twoCellAnchor>
    <xdr:from>
      <xdr:col>4</xdr:col>
      <xdr:colOff>30480</xdr:colOff>
      <xdr:row>18</xdr:row>
      <xdr:rowOff>38100</xdr:rowOff>
    </xdr:from>
    <xdr:to>
      <xdr:col>18</xdr:col>
      <xdr:colOff>480060</xdr:colOff>
      <xdr:row>33</xdr:row>
      <xdr:rowOff>137160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194560" y="2781300"/>
          <a:ext cx="8023860" cy="2385060"/>
        </a:xfrm>
        <a:prstGeom prst="roundRect">
          <a:avLst>
            <a:gd name="adj" fmla="val 6733"/>
          </a:avLst>
        </a:prstGeom>
        <a:solidFill>
          <a:schemeClr val="accen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Volume</a:t>
          </a:r>
          <a:r>
            <a:rPr lang="en-US" sz="1800" b="1" baseline="0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 de Vendas 2022 - 2023</a:t>
          </a:r>
          <a:endParaRPr lang="en-US" sz="1100" b="1">
            <a:solidFill>
              <a:schemeClr val="accent6"/>
            </a:solidFill>
            <a:latin typeface="Inter Tight" pitchFamily="2" charset="0"/>
            <a:ea typeface="Inter Tight" pitchFamily="2" charset="0"/>
            <a:cs typeface="Inter Tight" pitchFamily="2" charset="0"/>
          </a:endParaRPr>
        </a:p>
      </xdr:txBody>
    </xdr:sp>
    <xdr:clientData/>
  </xdr:twoCellAnchor>
  <xdr:twoCellAnchor>
    <xdr:from>
      <xdr:col>9</xdr:col>
      <xdr:colOff>55470</xdr:colOff>
      <xdr:row>5</xdr:row>
      <xdr:rowOff>45720</xdr:rowOff>
    </xdr:from>
    <xdr:to>
      <xdr:col>18</xdr:col>
      <xdr:colOff>466950</xdr:colOff>
      <xdr:row>17</xdr:row>
      <xdr:rowOff>123848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4924650" y="807720"/>
          <a:ext cx="5280660" cy="1906928"/>
        </a:xfrm>
        <a:prstGeom prst="roundRect">
          <a:avLst>
            <a:gd name="adj" fmla="val 6733"/>
          </a:avLst>
        </a:prstGeom>
        <a:solidFill>
          <a:schemeClr val="accen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Canal</a:t>
          </a:r>
          <a:r>
            <a:rPr lang="en-US" sz="1800" b="1" baseline="0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 de Venda</a:t>
          </a:r>
          <a:endParaRPr lang="en-US" sz="1100" b="1">
            <a:solidFill>
              <a:schemeClr val="accent6"/>
            </a:solidFill>
            <a:latin typeface="Inter Tight" pitchFamily="2" charset="0"/>
            <a:ea typeface="Inter Tight" pitchFamily="2" charset="0"/>
            <a:cs typeface="Inter Tight" pitchFamily="2" charset="0"/>
          </a:endParaRPr>
        </a:p>
      </xdr:txBody>
    </xdr:sp>
    <xdr:clientData/>
  </xdr:twoCellAnchor>
  <xdr:twoCellAnchor>
    <xdr:from>
      <xdr:col>19</xdr:col>
      <xdr:colOff>60345</xdr:colOff>
      <xdr:row>5</xdr:row>
      <xdr:rowOff>45720</xdr:rowOff>
    </xdr:from>
    <xdr:to>
      <xdr:col>25</xdr:col>
      <xdr:colOff>481054</xdr:colOff>
      <xdr:row>33</xdr:row>
      <xdr:rowOff>53974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10339725" y="807720"/>
          <a:ext cx="3666829" cy="4275454"/>
        </a:xfrm>
        <a:prstGeom prst="roundRect">
          <a:avLst>
            <a:gd name="adj" fmla="val 6733"/>
          </a:avLst>
        </a:prstGeom>
        <a:solidFill>
          <a:schemeClr val="accen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Vendas</a:t>
          </a:r>
          <a:r>
            <a:rPr lang="en-US" sz="1800" b="1" baseline="0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 por </a:t>
          </a:r>
          <a:r>
            <a:rPr lang="en-US" sz="1800" b="1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Estados</a:t>
          </a:r>
          <a:endParaRPr lang="en-US" sz="1100" b="1">
            <a:solidFill>
              <a:schemeClr val="accent6"/>
            </a:solidFill>
            <a:latin typeface="Inter Tight" pitchFamily="2" charset="0"/>
            <a:ea typeface="Inter Tight" pitchFamily="2" charset="0"/>
            <a:cs typeface="Inter Tight" pitchFamily="2" charset="0"/>
          </a:endParaRPr>
        </a:p>
      </xdr:txBody>
    </xdr:sp>
    <xdr:clientData/>
  </xdr:twoCellAnchor>
  <xdr:twoCellAnchor>
    <xdr:from>
      <xdr:col>4</xdr:col>
      <xdr:colOff>20115</xdr:colOff>
      <xdr:row>5</xdr:row>
      <xdr:rowOff>45721</xdr:rowOff>
    </xdr:from>
    <xdr:to>
      <xdr:col>8</xdr:col>
      <xdr:colOff>462075</xdr:colOff>
      <xdr:row>17</xdr:row>
      <xdr:rowOff>116281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2184195" y="807721"/>
          <a:ext cx="2606040" cy="1899360"/>
        </a:xfrm>
        <a:prstGeom prst="roundRect">
          <a:avLst>
            <a:gd name="adj" fmla="val 6733"/>
          </a:avLst>
        </a:prstGeom>
        <a:solidFill>
          <a:schemeClr val="accent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6"/>
              </a:solidFill>
              <a:latin typeface="Inter Tight" pitchFamily="2" charset="0"/>
              <a:ea typeface="Inter Tight" pitchFamily="2" charset="0"/>
              <a:cs typeface="Inter Tight" pitchFamily="2" charset="0"/>
            </a:rPr>
            <a:t>Revendedores</a:t>
          </a:r>
        </a:p>
      </xdr:txBody>
    </xdr:sp>
    <xdr:clientData/>
  </xdr:twoCellAnchor>
  <xdr:twoCellAnchor>
    <xdr:from>
      <xdr:col>5</xdr:col>
      <xdr:colOff>7620</xdr:colOff>
      <xdr:row>20</xdr:row>
      <xdr:rowOff>40660</xdr:rowOff>
    </xdr:from>
    <xdr:to>
      <xdr:col>11</xdr:col>
      <xdr:colOff>274320</xdr:colOff>
      <xdr:row>34</xdr:row>
      <xdr:rowOff>99060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137160</xdr:colOff>
      <xdr:row>6</xdr:row>
      <xdr:rowOff>137160</xdr:rowOff>
    </xdr:from>
    <xdr:to>
      <xdr:col>18</xdr:col>
      <xdr:colOff>266700</xdr:colOff>
      <xdr:row>17</xdr:row>
      <xdr:rowOff>106680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358140</xdr:colOff>
      <xdr:row>21</xdr:row>
      <xdr:rowOff>7620</xdr:rowOff>
    </xdr:from>
    <xdr:to>
      <xdr:col>18</xdr:col>
      <xdr:colOff>381000</xdr:colOff>
      <xdr:row>35</xdr:row>
      <xdr:rowOff>167640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182880</xdr:colOff>
      <xdr:row>5</xdr:row>
      <xdr:rowOff>129540</xdr:rowOff>
    </xdr:from>
    <xdr:to>
      <xdr:col>8</xdr:col>
      <xdr:colOff>480060</xdr:colOff>
      <xdr:row>18</xdr:row>
      <xdr:rowOff>83820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129208</xdr:colOff>
      <xdr:row>5</xdr:row>
      <xdr:rowOff>144780</xdr:rowOff>
    </xdr:from>
    <xdr:to>
      <xdr:col>25</xdr:col>
      <xdr:colOff>510540</xdr:colOff>
      <xdr:row>32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B003A1DA-4791-4CB7-ACE1-C03E0776AE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2833" y="906780"/>
              <a:ext cx="3524582" cy="3985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122708</xdr:colOff>
      <xdr:row>14</xdr:row>
      <xdr:rowOff>15241</xdr:rowOff>
    </xdr:from>
    <xdr:to>
      <xdr:col>3</xdr:col>
      <xdr:colOff>326873</xdr:colOff>
      <xdr:row>32</xdr:row>
      <xdr:rowOff>144780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Produto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08" y="2148841"/>
              <a:ext cx="1827225" cy="28727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121920</xdr:colOff>
      <xdr:row>8</xdr:row>
      <xdr:rowOff>38101</xdr:rowOff>
    </xdr:from>
    <xdr:to>
      <xdr:col>3</xdr:col>
      <xdr:colOff>327660</xdr:colOff>
      <xdr:row>12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Anos">
              <a:extLst>
                <a:ext uri="{FF2B5EF4-FFF2-40B4-BE49-F238E27FC236}">
                  <a16:creationId xmlns:a16="http://schemas.microsoft.com/office/drawing/2014/main" id="{00000000-0008-0000-05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1257301"/>
              <a:ext cx="1828800" cy="6553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5</xdr:row>
      <xdr:rowOff>137160</xdr:rowOff>
    </xdr:from>
    <xdr:to>
      <xdr:col>3</xdr:col>
      <xdr:colOff>342900</xdr:colOff>
      <xdr:row>8</xdr:row>
      <xdr:rowOff>22860</xdr:rowOff>
    </xdr:to>
    <xdr:pic>
      <xdr:nvPicPr>
        <xdr:cNvPr id="12" name="Gráfico 11" descr="Filtro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23060" y="899160"/>
          <a:ext cx="342900" cy="3429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el" refreshedDate="44982.90098460648" createdVersion="8" refreshedVersion="8" minRefreshableVersion="3" recordCount="2105" xr:uid="{1F9B90E5-2B1E-4555-838A-DF0C591BD401}">
  <cacheSource type="worksheet">
    <worksheetSource ref="B6:M2111" sheet="ExtraçãoDados"/>
  </cacheSource>
  <cacheFields count="14">
    <cacheField name="Lojista" numFmtId="0">
      <sharedItems count="5">
        <s v="Americanas"/>
        <s v="Kalunga"/>
        <s v="Fast Shop"/>
        <s v="Carrefour"/>
        <s v="Magazine Luiza"/>
      </sharedItems>
    </cacheField>
    <cacheField name="Categoria" numFmtId="0">
      <sharedItems count="2">
        <s v="Loja Fisica"/>
        <s v="E-Commerce"/>
      </sharedItems>
    </cacheField>
    <cacheField name="Data" numFmtId="14">
      <sharedItems containsSemiMixedTypes="0" containsNonDate="0" containsDate="1" containsString="0" minDate="2022-01-01T00:00:00" maxDate="2023-08-28T00:00:00" count="106">
        <d v="2022-01-01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8-01T00:00:00"/>
        <d v="2023-08-08T00:00:00"/>
        <d v="2023-08-15T00:00:00"/>
        <d v="2023-08-22T00:00:00"/>
        <d v="2022-01-31T00:00:00"/>
        <d v="2022-03-02T00:00:00"/>
        <d v="2022-04-01T00:00:00"/>
        <d v="2022-05-31T00:00:00"/>
        <d v="2022-06-30T00:00:00"/>
        <d v="2022-07-30T00:00:00"/>
        <d v="2022-08-29T00:00:00"/>
        <d v="2022-09-28T00:00:00"/>
        <d v="2022-10-28T00:00:00"/>
        <d v="2022-12-27T00:00:00"/>
        <d v="2023-01-26T00:00:00"/>
        <d v="2023-02-25T00:00:00"/>
        <d v="2023-03-27T00:00:00"/>
        <d v="2023-04-26T00:00:00"/>
        <d v="2023-05-26T00:00:00"/>
        <d v="2023-07-25T00:00:00"/>
      </sharedItems>
      <fieldGroup par="13" base="2">
        <rangePr groupBy="months" startDate="2022-01-01T00:00:00" endDate="2023-08-28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8/2023"/>
        </groupItems>
      </fieldGroup>
    </cacheField>
    <cacheField name="Região" numFmtId="0">
      <sharedItems count="5">
        <s v="Centro-oeste"/>
        <s v="Nordeste"/>
        <s v="Norte"/>
        <s v="Sudeste"/>
        <s v="Sul"/>
      </sharedItems>
    </cacheField>
    <cacheField name="Estado" numFmtId="0">
      <sharedItems count="27">
        <s v="Distrito Federal"/>
        <s v="Goias"/>
        <s v="Mato Grosso"/>
        <s v="Mato Grosso do Sul"/>
        <s v="Bahia"/>
        <s v="Ceará"/>
        <s v="Pernambuco"/>
        <s v="Sergipe"/>
        <s v="Piaui"/>
        <s v="Maranhão"/>
        <s v="Paraiba"/>
        <s v="Alagoas"/>
        <s v="Rio Grande Do Norte"/>
        <s v="Amazonas"/>
        <s v="Pará"/>
        <s v="Tocantins"/>
        <s v="Acre"/>
        <s v="Roraima"/>
        <s v="Amapá"/>
        <s v="Rondonia"/>
        <s v="Minas Gerais"/>
        <s v="Espirito Santo"/>
        <s v="Rio de Janeiro"/>
        <s v="São Paulo"/>
        <s v="Paraná"/>
        <s v="Rio Grande do Sul"/>
        <s v="Santa Catarina"/>
      </sharedItems>
    </cacheField>
    <cacheField name="Cidade" numFmtId="0">
      <sharedItems/>
    </cacheField>
    <cacheField name="Produto" numFmtId="0">
      <sharedItems count="13">
        <s v="Desktop Ultra"/>
        <s v="Teclado Gamer"/>
        <s v="Monitor 20 pol"/>
        <s v="TV Ultra"/>
        <s v="Teclado"/>
        <s v="Monitor 27 pol"/>
        <s v="Monitor 24 pol"/>
        <s v="Desktop Pro"/>
        <s v="TV LED HD"/>
        <s v="Notebook 20"/>
        <s v="Notebook 15"/>
        <s v="Desktop Basic"/>
        <s v="Notebook 17"/>
      </sharedItems>
    </cacheField>
    <cacheField name="Preço Unitário" numFmtId="165">
      <sharedItems containsSemiMixedTypes="0" containsString="0" containsNumber="1" containsInteger="1" minValue="300" maxValue="8902"/>
    </cacheField>
    <cacheField name="Quantidade" numFmtId="0">
      <sharedItems containsSemiMixedTypes="0" containsString="0" containsNumber="1" containsInteger="1" minValue="1" maxValue="21"/>
    </cacheField>
    <cacheField name="Receita Bruta" numFmtId="165">
      <sharedItems containsSemiMixedTypes="0" containsString="0" containsNumber="1" containsInteger="1" minValue="300" maxValue="186942"/>
    </cacheField>
    <cacheField name="Margem Bruta" numFmtId="165">
      <sharedItems containsSemiMixedTypes="0" containsString="0" containsNumber="1" minValue="45" maxValue="65429.7"/>
    </cacheField>
    <cacheField name="%Margem" numFmtId="164">
      <sharedItems containsSemiMixedTypes="0" containsString="0" containsNumber="1" minValue="0.15" maxValue="0.5"/>
    </cacheField>
    <cacheField name="Trimestres" numFmtId="0" databaseField="0">
      <fieldGroup base="2">
        <rangePr groupBy="quarters" startDate="2022-01-01T00:00:00" endDate="2023-08-28T00:00:00"/>
        <groupItems count="6">
          <s v="&lt;01/01/2022"/>
          <s v="Trim1"/>
          <s v="Trim2"/>
          <s v="Trim3"/>
          <s v="Trim4"/>
          <s v="&gt;28/08/2023"/>
        </groupItems>
      </fieldGroup>
    </cacheField>
    <cacheField name="Anos" numFmtId="0" databaseField="0">
      <fieldGroup base="2">
        <rangePr groupBy="years" startDate="2022-01-01T00:00:00" endDate="2023-08-28T00:00:00"/>
        <groupItems count="4">
          <s v="&lt;01/01/2022"/>
          <s v="2022"/>
          <s v="2023"/>
          <s v="&gt;28/08/2023"/>
        </groupItems>
      </fieldGroup>
    </cacheField>
  </cacheFields>
  <extLst>
    <ext xmlns:x14="http://schemas.microsoft.com/office/spreadsheetml/2009/9/main" uri="{725AE2AE-9491-48be-B2B4-4EB974FC3084}">
      <x14:pivotCacheDefinition pivotCacheId="20732909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5">
  <r>
    <x v="0"/>
    <x v="0"/>
    <x v="0"/>
    <x v="0"/>
    <x v="0"/>
    <s v="Brasilia"/>
    <x v="0"/>
    <n v="8902"/>
    <n v="4"/>
    <n v="35608"/>
    <n v="12462.8"/>
    <n v="0.35"/>
  </r>
  <r>
    <x v="0"/>
    <x v="0"/>
    <x v="1"/>
    <x v="0"/>
    <x v="0"/>
    <s v="Brasilia"/>
    <x v="1"/>
    <n v="500"/>
    <n v="4"/>
    <n v="2000"/>
    <n v="500"/>
    <n v="0.25"/>
  </r>
  <r>
    <x v="0"/>
    <x v="1"/>
    <x v="2"/>
    <x v="0"/>
    <x v="0"/>
    <s v="Brasilia"/>
    <x v="2"/>
    <n v="1200"/>
    <n v="5"/>
    <n v="6000"/>
    <n v="1800"/>
    <n v="0.3"/>
  </r>
  <r>
    <x v="0"/>
    <x v="1"/>
    <x v="3"/>
    <x v="0"/>
    <x v="0"/>
    <s v="Brasilia"/>
    <x v="1"/>
    <n v="500"/>
    <n v="12"/>
    <n v="6000"/>
    <n v="1500"/>
    <n v="0.25"/>
  </r>
  <r>
    <x v="1"/>
    <x v="1"/>
    <x v="4"/>
    <x v="0"/>
    <x v="0"/>
    <s v="Brasilia"/>
    <x v="0"/>
    <n v="8902"/>
    <n v="21"/>
    <n v="186942"/>
    <n v="65429.7"/>
    <n v="0.35"/>
  </r>
  <r>
    <x v="0"/>
    <x v="0"/>
    <x v="5"/>
    <x v="0"/>
    <x v="0"/>
    <s v="Brasilia"/>
    <x v="3"/>
    <n v="5130"/>
    <n v="2"/>
    <n v="10260"/>
    <n v="4104"/>
    <n v="0.4"/>
  </r>
  <r>
    <x v="0"/>
    <x v="1"/>
    <x v="6"/>
    <x v="0"/>
    <x v="0"/>
    <s v="Brasilia"/>
    <x v="0"/>
    <n v="8902"/>
    <n v="6"/>
    <n v="53412"/>
    <n v="18694.199999999997"/>
    <n v="0.35"/>
  </r>
  <r>
    <x v="2"/>
    <x v="1"/>
    <x v="7"/>
    <x v="0"/>
    <x v="0"/>
    <s v="Brasilia"/>
    <x v="4"/>
    <n v="300"/>
    <n v="1"/>
    <n v="300"/>
    <n v="45"/>
    <n v="0.15"/>
  </r>
  <r>
    <x v="1"/>
    <x v="0"/>
    <x v="8"/>
    <x v="0"/>
    <x v="0"/>
    <s v="Brasilia"/>
    <x v="5"/>
    <n v="1700"/>
    <n v="10"/>
    <n v="17000"/>
    <n v="8500"/>
    <n v="0.5"/>
  </r>
  <r>
    <x v="3"/>
    <x v="0"/>
    <x v="9"/>
    <x v="0"/>
    <x v="0"/>
    <s v="Brasilia"/>
    <x v="6"/>
    <n v="1500"/>
    <n v="3"/>
    <n v="4500"/>
    <n v="1800"/>
    <n v="0.4"/>
  </r>
  <r>
    <x v="1"/>
    <x v="1"/>
    <x v="10"/>
    <x v="0"/>
    <x v="0"/>
    <s v="Brasilia"/>
    <x v="7"/>
    <n v="5340"/>
    <n v="12"/>
    <n v="64080"/>
    <n v="19224"/>
    <n v="0.3"/>
  </r>
  <r>
    <x v="0"/>
    <x v="1"/>
    <x v="11"/>
    <x v="0"/>
    <x v="0"/>
    <s v="Brasilia"/>
    <x v="0"/>
    <n v="8902"/>
    <n v="2"/>
    <n v="17804"/>
    <n v="6231.4"/>
    <n v="0.35"/>
  </r>
  <r>
    <x v="0"/>
    <x v="1"/>
    <x v="12"/>
    <x v="0"/>
    <x v="0"/>
    <s v="Brasilia"/>
    <x v="3"/>
    <n v="5130"/>
    <n v="8"/>
    <n v="41040"/>
    <n v="16416"/>
    <n v="0.4"/>
  </r>
  <r>
    <x v="3"/>
    <x v="1"/>
    <x v="13"/>
    <x v="0"/>
    <x v="0"/>
    <s v="Brasilia"/>
    <x v="0"/>
    <n v="8902"/>
    <n v="3"/>
    <n v="26706"/>
    <n v="9347.0999999999985"/>
    <n v="0.35"/>
  </r>
  <r>
    <x v="1"/>
    <x v="0"/>
    <x v="14"/>
    <x v="0"/>
    <x v="0"/>
    <s v="Brasilia"/>
    <x v="8"/>
    <n v="3400"/>
    <n v="8"/>
    <n v="27200"/>
    <n v="9520"/>
    <n v="0.35"/>
  </r>
  <r>
    <x v="1"/>
    <x v="1"/>
    <x v="15"/>
    <x v="0"/>
    <x v="0"/>
    <s v="Brasilia"/>
    <x v="9"/>
    <n v="5300"/>
    <n v="10"/>
    <n v="53000"/>
    <n v="15900"/>
    <n v="0.3"/>
  </r>
  <r>
    <x v="0"/>
    <x v="0"/>
    <x v="16"/>
    <x v="0"/>
    <x v="0"/>
    <s v="Brasilia"/>
    <x v="0"/>
    <n v="8902"/>
    <n v="11"/>
    <n v="97922"/>
    <n v="34272.699999999997"/>
    <n v="0.35"/>
  </r>
  <r>
    <x v="0"/>
    <x v="1"/>
    <x v="17"/>
    <x v="0"/>
    <x v="0"/>
    <s v="Brasilia"/>
    <x v="3"/>
    <n v="5130"/>
    <n v="2"/>
    <n v="10260"/>
    <n v="4104"/>
    <n v="0.4"/>
  </r>
  <r>
    <x v="2"/>
    <x v="0"/>
    <x v="18"/>
    <x v="0"/>
    <x v="0"/>
    <s v="Brasilia"/>
    <x v="4"/>
    <n v="300"/>
    <n v="11"/>
    <n v="3300"/>
    <n v="495"/>
    <n v="0.15"/>
  </r>
  <r>
    <x v="3"/>
    <x v="1"/>
    <x v="19"/>
    <x v="0"/>
    <x v="0"/>
    <s v="Brasilia"/>
    <x v="10"/>
    <n v="3200"/>
    <n v="5"/>
    <n v="16000"/>
    <n v="3200"/>
    <n v="0.2"/>
  </r>
  <r>
    <x v="0"/>
    <x v="1"/>
    <x v="20"/>
    <x v="0"/>
    <x v="0"/>
    <s v="Brasilia"/>
    <x v="0"/>
    <n v="8902"/>
    <n v="2"/>
    <n v="17804"/>
    <n v="6231.4"/>
    <n v="0.35"/>
  </r>
  <r>
    <x v="1"/>
    <x v="1"/>
    <x v="21"/>
    <x v="0"/>
    <x v="0"/>
    <s v="Brasilia"/>
    <x v="4"/>
    <n v="300"/>
    <n v="10"/>
    <n v="3000"/>
    <n v="450"/>
    <n v="0.15"/>
  </r>
  <r>
    <x v="2"/>
    <x v="0"/>
    <x v="22"/>
    <x v="0"/>
    <x v="0"/>
    <s v="Brasilia"/>
    <x v="10"/>
    <n v="3200"/>
    <n v="12"/>
    <n v="38400"/>
    <n v="7680"/>
    <n v="0.2"/>
  </r>
  <r>
    <x v="0"/>
    <x v="1"/>
    <x v="23"/>
    <x v="0"/>
    <x v="0"/>
    <s v="Brasilia"/>
    <x v="11"/>
    <n v="4600"/>
    <n v="7"/>
    <n v="32200"/>
    <n v="8050"/>
    <n v="0.25"/>
  </r>
  <r>
    <x v="2"/>
    <x v="0"/>
    <x v="24"/>
    <x v="0"/>
    <x v="0"/>
    <s v="Brasilia"/>
    <x v="2"/>
    <n v="1200"/>
    <n v="9"/>
    <n v="10800"/>
    <n v="3240"/>
    <n v="0.3"/>
  </r>
  <r>
    <x v="3"/>
    <x v="0"/>
    <x v="25"/>
    <x v="0"/>
    <x v="0"/>
    <s v="Brasilia"/>
    <x v="11"/>
    <n v="4600"/>
    <n v="11"/>
    <n v="50600"/>
    <n v="12650"/>
    <n v="0.25"/>
  </r>
  <r>
    <x v="4"/>
    <x v="1"/>
    <x v="26"/>
    <x v="0"/>
    <x v="0"/>
    <s v="Brasilia"/>
    <x v="7"/>
    <n v="5340"/>
    <n v="9"/>
    <n v="48060"/>
    <n v="14418"/>
    <n v="0.3"/>
  </r>
  <r>
    <x v="0"/>
    <x v="1"/>
    <x v="27"/>
    <x v="0"/>
    <x v="0"/>
    <s v="Brasilia"/>
    <x v="9"/>
    <n v="5300"/>
    <n v="5"/>
    <n v="26500"/>
    <n v="7950"/>
    <n v="0.3"/>
  </r>
  <r>
    <x v="0"/>
    <x v="1"/>
    <x v="28"/>
    <x v="0"/>
    <x v="0"/>
    <s v="Brasilia"/>
    <x v="6"/>
    <n v="1500"/>
    <n v="3"/>
    <n v="4500"/>
    <n v="1800"/>
    <n v="0.4"/>
  </r>
  <r>
    <x v="1"/>
    <x v="1"/>
    <x v="28"/>
    <x v="0"/>
    <x v="0"/>
    <s v="Brasilia"/>
    <x v="10"/>
    <n v="3200"/>
    <n v="10"/>
    <n v="32000"/>
    <n v="6400"/>
    <n v="0.2"/>
  </r>
  <r>
    <x v="0"/>
    <x v="0"/>
    <x v="29"/>
    <x v="0"/>
    <x v="0"/>
    <s v="Brasilia"/>
    <x v="6"/>
    <n v="1500"/>
    <n v="8"/>
    <n v="12000"/>
    <n v="4800"/>
    <n v="0.4"/>
  </r>
  <r>
    <x v="2"/>
    <x v="0"/>
    <x v="30"/>
    <x v="0"/>
    <x v="0"/>
    <s v="Brasilia"/>
    <x v="1"/>
    <n v="500"/>
    <n v="12"/>
    <n v="6000"/>
    <n v="1500"/>
    <n v="0.25"/>
  </r>
  <r>
    <x v="0"/>
    <x v="1"/>
    <x v="31"/>
    <x v="0"/>
    <x v="0"/>
    <s v="Brasilia"/>
    <x v="4"/>
    <n v="300"/>
    <n v="8"/>
    <n v="2400"/>
    <n v="360"/>
    <n v="0.15"/>
  </r>
  <r>
    <x v="3"/>
    <x v="0"/>
    <x v="32"/>
    <x v="0"/>
    <x v="0"/>
    <s v="Brasilia"/>
    <x v="5"/>
    <n v="1700"/>
    <n v="10"/>
    <n v="17000"/>
    <n v="8500"/>
    <n v="0.5"/>
  </r>
  <r>
    <x v="0"/>
    <x v="1"/>
    <x v="33"/>
    <x v="0"/>
    <x v="0"/>
    <s v="Brasilia"/>
    <x v="8"/>
    <n v="3400"/>
    <n v="6"/>
    <n v="20400"/>
    <n v="7140"/>
    <n v="0.35"/>
  </r>
  <r>
    <x v="0"/>
    <x v="1"/>
    <x v="34"/>
    <x v="0"/>
    <x v="0"/>
    <s v="Brasilia"/>
    <x v="4"/>
    <n v="300"/>
    <n v="4"/>
    <n v="1200"/>
    <n v="180"/>
    <n v="0.15"/>
  </r>
  <r>
    <x v="0"/>
    <x v="1"/>
    <x v="35"/>
    <x v="0"/>
    <x v="0"/>
    <s v="Brasilia"/>
    <x v="1"/>
    <n v="500"/>
    <n v="9"/>
    <n v="4500"/>
    <n v="1125"/>
    <n v="0.25"/>
  </r>
  <r>
    <x v="3"/>
    <x v="1"/>
    <x v="36"/>
    <x v="0"/>
    <x v="0"/>
    <s v="Brasilia"/>
    <x v="10"/>
    <n v="3200"/>
    <n v="5"/>
    <n v="16000"/>
    <n v="3200"/>
    <n v="0.2"/>
  </r>
  <r>
    <x v="0"/>
    <x v="1"/>
    <x v="37"/>
    <x v="0"/>
    <x v="0"/>
    <s v="Brasilia"/>
    <x v="1"/>
    <n v="500"/>
    <n v="1"/>
    <n v="500"/>
    <n v="125"/>
    <n v="0.25"/>
  </r>
  <r>
    <x v="3"/>
    <x v="1"/>
    <x v="38"/>
    <x v="0"/>
    <x v="0"/>
    <s v="Brasilia"/>
    <x v="5"/>
    <n v="1700"/>
    <n v="6"/>
    <n v="10200"/>
    <n v="5100"/>
    <n v="0.5"/>
  </r>
  <r>
    <x v="0"/>
    <x v="1"/>
    <x v="39"/>
    <x v="0"/>
    <x v="0"/>
    <s v="Brasilia"/>
    <x v="0"/>
    <n v="8902"/>
    <n v="4"/>
    <n v="35608"/>
    <n v="12462.8"/>
    <n v="0.35"/>
  </r>
  <r>
    <x v="1"/>
    <x v="1"/>
    <x v="40"/>
    <x v="0"/>
    <x v="0"/>
    <s v="Brasilia"/>
    <x v="7"/>
    <n v="5340"/>
    <n v="1"/>
    <n v="5340"/>
    <n v="1602"/>
    <n v="0.3"/>
  </r>
  <r>
    <x v="0"/>
    <x v="1"/>
    <x v="41"/>
    <x v="0"/>
    <x v="0"/>
    <s v="Brasilia"/>
    <x v="0"/>
    <n v="8902"/>
    <n v="8"/>
    <n v="71216"/>
    <n v="24925.599999999999"/>
    <n v="0.35"/>
  </r>
  <r>
    <x v="3"/>
    <x v="0"/>
    <x v="42"/>
    <x v="0"/>
    <x v="0"/>
    <s v="Brasilia"/>
    <x v="1"/>
    <n v="500"/>
    <n v="5"/>
    <n v="2500"/>
    <n v="625"/>
    <n v="0.25"/>
  </r>
  <r>
    <x v="4"/>
    <x v="1"/>
    <x v="43"/>
    <x v="0"/>
    <x v="0"/>
    <s v="Brasilia"/>
    <x v="2"/>
    <n v="1200"/>
    <n v="2"/>
    <n v="2400"/>
    <n v="720"/>
    <n v="0.3"/>
  </r>
  <r>
    <x v="2"/>
    <x v="0"/>
    <x v="44"/>
    <x v="0"/>
    <x v="0"/>
    <s v="Brasilia"/>
    <x v="12"/>
    <n v="4500"/>
    <n v="5"/>
    <n v="22500"/>
    <n v="5625"/>
    <n v="0.25"/>
  </r>
  <r>
    <x v="0"/>
    <x v="1"/>
    <x v="45"/>
    <x v="0"/>
    <x v="0"/>
    <s v="Brasilia"/>
    <x v="0"/>
    <n v="8902"/>
    <n v="8"/>
    <n v="71216"/>
    <n v="24925.599999999999"/>
    <n v="0.35"/>
  </r>
  <r>
    <x v="4"/>
    <x v="1"/>
    <x v="46"/>
    <x v="0"/>
    <x v="0"/>
    <s v="Brasilia"/>
    <x v="9"/>
    <n v="5300"/>
    <n v="1"/>
    <n v="5300"/>
    <n v="1590"/>
    <n v="0.3"/>
  </r>
  <r>
    <x v="2"/>
    <x v="1"/>
    <x v="47"/>
    <x v="0"/>
    <x v="0"/>
    <s v="Brasilia"/>
    <x v="9"/>
    <n v="5300"/>
    <n v="1"/>
    <n v="5300"/>
    <n v="1590"/>
    <n v="0.3"/>
  </r>
  <r>
    <x v="0"/>
    <x v="1"/>
    <x v="48"/>
    <x v="0"/>
    <x v="0"/>
    <s v="Brasilia"/>
    <x v="11"/>
    <n v="4600"/>
    <n v="8"/>
    <n v="36800"/>
    <n v="9200"/>
    <n v="0.25"/>
  </r>
  <r>
    <x v="1"/>
    <x v="0"/>
    <x v="49"/>
    <x v="0"/>
    <x v="0"/>
    <s v="Brasilia"/>
    <x v="10"/>
    <n v="3200"/>
    <n v="6"/>
    <n v="19200"/>
    <n v="3840"/>
    <n v="0.2"/>
  </r>
  <r>
    <x v="0"/>
    <x v="0"/>
    <x v="50"/>
    <x v="0"/>
    <x v="0"/>
    <s v="Brasilia"/>
    <x v="3"/>
    <n v="5130"/>
    <n v="5"/>
    <n v="25650"/>
    <n v="10260"/>
    <n v="0.4"/>
  </r>
  <r>
    <x v="1"/>
    <x v="1"/>
    <x v="51"/>
    <x v="0"/>
    <x v="0"/>
    <s v="Brasilia"/>
    <x v="12"/>
    <n v="4500"/>
    <n v="11"/>
    <n v="49500"/>
    <n v="12375"/>
    <n v="0.25"/>
  </r>
  <r>
    <x v="4"/>
    <x v="1"/>
    <x v="52"/>
    <x v="0"/>
    <x v="0"/>
    <s v="Brasilia"/>
    <x v="4"/>
    <n v="300"/>
    <n v="4"/>
    <n v="1200"/>
    <n v="180"/>
    <n v="0.15"/>
  </r>
  <r>
    <x v="0"/>
    <x v="0"/>
    <x v="53"/>
    <x v="0"/>
    <x v="0"/>
    <s v="Brasilia"/>
    <x v="0"/>
    <n v="8902"/>
    <n v="3"/>
    <n v="26706"/>
    <n v="9347.0999999999985"/>
    <n v="0.35"/>
  </r>
  <r>
    <x v="0"/>
    <x v="0"/>
    <x v="54"/>
    <x v="0"/>
    <x v="0"/>
    <s v="Brasilia"/>
    <x v="11"/>
    <n v="4600"/>
    <n v="12"/>
    <n v="55200"/>
    <n v="13800"/>
    <n v="0.25"/>
  </r>
  <r>
    <x v="0"/>
    <x v="0"/>
    <x v="55"/>
    <x v="0"/>
    <x v="0"/>
    <s v="Brasilia"/>
    <x v="8"/>
    <n v="3400"/>
    <n v="1"/>
    <n v="3400"/>
    <n v="1190"/>
    <n v="0.35"/>
  </r>
  <r>
    <x v="4"/>
    <x v="1"/>
    <x v="56"/>
    <x v="0"/>
    <x v="0"/>
    <s v="Brasilia"/>
    <x v="7"/>
    <n v="5340"/>
    <n v="8"/>
    <n v="42720"/>
    <n v="12816"/>
    <n v="0.3"/>
  </r>
  <r>
    <x v="0"/>
    <x v="0"/>
    <x v="57"/>
    <x v="0"/>
    <x v="0"/>
    <s v="Brasilia"/>
    <x v="5"/>
    <n v="1700"/>
    <n v="12"/>
    <n v="20400"/>
    <n v="10200"/>
    <n v="0.5"/>
  </r>
  <r>
    <x v="3"/>
    <x v="0"/>
    <x v="58"/>
    <x v="0"/>
    <x v="0"/>
    <s v="Brasilia"/>
    <x v="10"/>
    <n v="3200"/>
    <n v="12"/>
    <n v="38400"/>
    <n v="7680"/>
    <n v="0.2"/>
  </r>
  <r>
    <x v="3"/>
    <x v="1"/>
    <x v="59"/>
    <x v="0"/>
    <x v="0"/>
    <s v="Brasilia"/>
    <x v="1"/>
    <n v="500"/>
    <n v="10"/>
    <n v="5000"/>
    <n v="1250"/>
    <n v="0.25"/>
  </r>
  <r>
    <x v="3"/>
    <x v="1"/>
    <x v="60"/>
    <x v="0"/>
    <x v="0"/>
    <s v="Brasilia"/>
    <x v="9"/>
    <n v="5300"/>
    <n v="10"/>
    <n v="53000"/>
    <n v="15900"/>
    <n v="0.3"/>
  </r>
  <r>
    <x v="0"/>
    <x v="1"/>
    <x v="61"/>
    <x v="0"/>
    <x v="0"/>
    <s v="Brasilia"/>
    <x v="10"/>
    <n v="3200"/>
    <n v="7"/>
    <n v="22400"/>
    <n v="4480"/>
    <n v="0.2"/>
  </r>
  <r>
    <x v="4"/>
    <x v="0"/>
    <x v="62"/>
    <x v="0"/>
    <x v="0"/>
    <s v="Brasilia"/>
    <x v="1"/>
    <n v="500"/>
    <n v="15"/>
    <n v="7500"/>
    <n v="1875"/>
    <n v="0.25"/>
  </r>
  <r>
    <x v="3"/>
    <x v="0"/>
    <x v="63"/>
    <x v="0"/>
    <x v="0"/>
    <s v="Brasilia"/>
    <x v="10"/>
    <n v="3200"/>
    <n v="10"/>
    <n v="32000"/>
    <n v="6400"/>
    <n v="0.2"/>
  </r>
  <r>
    <x v="0"/>
    <x v="1"/>
    <x v="64"/>
    <x v="0"/>
    <x v="0"/>
    <s v="Brasilia"/>
    <x v="12"/>
    <n v="4500"/>
    <n v="8"/>
    <n v="36000"/>
    <n v="9000"/>
    <n v="0.25"/>
  </r>
  <r>
    <x v="3"/>
    <x v="1"/>
    <x v="65"/>
    <x v="0"/>
    <x v="0"/>
    <s v="Brasilia"/>
    <x v="12"/>
    <n v="4500"/>
    <n v="4"/>
    <n v="18000"/>
    <n v="4500"/>
    <n v="0.25"/>
  </r>
  <r>
    <x v="1"/>
    <x v="1"/>
    <x v="66"/>
    <x v="0"/>
    <x v="0"/>
    <s v="Brasilia"/>
    <x v="12"/>
    <n v="4500"/>
    <n v="5"/>
    <n v="22500"/>
    <n v="5625"/>
    <n v="0.25"/>
  </r>
  <r>
    <x v="4"/>
    <x v="1"/>
    <x v="67"/>
    <x v="0"/>
    <x v="0"/>
    <s v="Brasilia"/>
    <x v="12"/>
    <n v="4500"/>
    <n v="6"/>
    <n v="27000"/>
    <n v="6750"/>
    <n v="0.25"/>
  </r>
  <r>
    <x v="1"/>
    <x v="1"/>
    <x v="68"/>
    <x v="0"/>
    <x v="0"/>
    <s v="Brasilia"/>
    <x v="2"/>
    <n v="1200"/>
    <n v="4"/>
    <n v="4800"/>
    <n v="1440"/>
    <n v="0.3"/>
  </r>
  <r>
    <x v="2"/>
    <x v="1"/>
    <x v="69"/>
    <x v="0"/>
    <x v="0"/>
    <s v="Brasilia"/>
    <x v="8"/>
    <n v="3400"/>
    <n v="1"/>
    <n v="3400"/>
    <n v="1190"/>
    <n v="0.35"/>
  </r>
  <r>
    <x v="3"/>
    <x v="0"/>
    <x v="70"/>
    <x v="0"/>
    <x v="0"/>
    <s v="Brasilia"/>
    <x v="1"/>
    <n v="500"/>
    <n v="10"/>
    <n v="5000"/>
    <n v="1250"/>
    <n v="0.25"/>
  </r>
  <r>
    <x v="3"/>
    <x v="1"/>
    <x v="71"/>
    <x v="0"/>
    <x v="0"/>
    <s v="Brasilia"/>
    <x v="8"/>
    <n v="3400"/>
    <n v="8"/>
    <n v="27200"/>
    <n v="9520"/>
    <n v="0.35"/>
  </r>
  <r>
    <x v="0"/>
    <x v="1"/>
    <x v="72"/>
    <x v="0"/>
    <x v="0"/>
    <s v="Brasilia"/>
    <x v="11"/>
    <n v="4600"/>
    <n v="12"/>
    <n v="55200"/>
    <n v="13800"/>
    <n v="0.25"/>
  </r>
  <r>
    <x v="3"/>
    <x v="0"/>
    <x v="73"/>
    <x v="0"/>
    <x v="0"/>
    <s v="Brasilia"/>
    <x v="1"/>
    <n v="500"/>
    <n v="10"/>
    <n v="5000"/>
    <n v="1250"/>
    <n v="0.25"/>
  </r>
  <r>
    <x v="2"/>
    <x v="1"/>
    <x v="74"/>
    <x v="0"/>
    <x v="0"/>
    <s v="Brasilia"/>
    <x v="3"/>
    <n v="5130"/>
    <n v="15"/>
    <n v="76950"/>
    <n v="30780"/>
    <n v="0.4"/>
  </r>
  <r>
    <x v="4"/>
    <x v="0"/>
    <x v="75"/>
    <x v="0"/>
    <x v="0"/>
    <s v="Brasilia"/>
    <x v="6"/>
    <n v="1500"/>
    <n v="1"/>
    <n v="1500"/>
    <n v="600"/>
    <n v="0.4"/>
  </r>
  <r>
    <x v="0"/>
    <x v="1"/>
    <x v="76"/>
    <x v="0"/>
    <x v="0"/>
    <s v="Brasilia"/>
    <x v="10"/>
    <n v="3200"/>
    <n v="11"/>
    <n v="35200"/>
    <n v="7040"/>
    <n v="0.2"/>
  </r>
  <r>
    <x v="0"/>
    <x v="1"/>
    <x v="77"/>
    <x v="0"/>
    <x v="0"/>
    <s v="Brasilia"/>
    <x v="7"/>
    <n v="5340"/>
    <n v="2"/>
    <n v="10680"/>
    <n v="3204"/>
    <n v="0.3"/>
  </r>
  <r>
    <x v="3"/>
    <x v="0"/>
    <x v="78"/>
    <x v="0"/>
    <x v="0"/>
    <s v="Brasilia"/>
    <x v="7"/>
    <n v="5340"/>
    <n v="1"/>
    <n v="5340"/>
    <n v="1602"/>
    <n v="0.3"/>
  </r>
  <r>
    <x v="0"/>
    <x v="0"/>
    <x v="79"/>
    <x v="0"/>
    <x v="0"/>
    <s v="Brasilia"/>
    <x v="1"/>
    <n v="500"/>
    <n v="5"/>
    <n v="2500"/>
    <n v="625"/>
    <n v="0.25"/>
  </r>
  <r>
    <x v="0"/>
    <x v="0"/>
    <x v="80"/>
    <x v="0"/>
    <x v="0"/>
    <s v="Brasilia"/>
    <x v="7"/>
    <n v="5340"/>
    <n v="12"/>
    <n v="64080"/>
    <n v="19224"/>
    <n v="0.3"/>
  </r>
  <r>
    <x v="4"/>
    <x v="1"/>
    <x v="81"/>
    <x v="0"/>
    <x v="0"/>
    <s v="Brasilia"/>
    <x v="2"/>
    <n v="1200"/>
    <n v="8"/>
    <n v="9600"/>
    <n v="2880"/>
    <n v="0.3"/>
  </r>
  <r>
    <x v="0"/>
    <x v="0"/>
    <x v="82"/>
    <x v="0"/>
    <x v="0"/>
    <s v="Brasilia"/>
    <x v="9"/>
    <n v="5300"/>
    <n v="8"/>
    <n v="42400"/>
    <n v="12720"/>
    <n v="0.3"/>
  </r>
  <r>
    <x v="1"/>
    <x v="1"/>
    <x v="83"/>
    <x v="0"/>
    <x v="0"/>
    <s v="Brasilia"/>
    <x v="0"/>
    <n v="8902"/>
    <n v="11"/>
    <n v="97922"/>
    <n v="34272.699999999997"/>
    <n v="0.35"/>
  </r>
  <r>
    <x v="3"/>
    <x v="1"/>
    <x v="84"/>
    <x v="0"/>
    <x v="0"/>
    <s v="Brasilia"/>
    <x v="0"/>
    <n v="8902"/>
    <n v="12"/>
    <n v="106824"/>
    <n v="37388.399999999994"/>
    <n v="0.35"/>
  </r>
  <r>
    <x v="1"/>
    <x v="1"/>
    <x v="85"/>
    <x v="0"/>
    <x v="0"/>
    <s v="Brasilia"/>
    <x v="12"/>
    <n v="4500"/>
    <n v="3"/>
    <n v="13500"/>
    <n v="3375"/>
    <n v="0.25"/>
  </r>
  <r>
    <x v="0"/>
    <x v="0"/>
    <x v="0"/>
    <x v="0"/>
    <x v="1"/>
    <s v="Goiania"/>
    <x v="0"/>
    <n v="8902"/>
    <n v="13"/>
    <n v="35608"/>
    <n v="12462.8"/>
    <n v="0.35"/>
  </r>
  <r>
    <x v="0"/>
    <x v="0"/>
    <x v="1"/>
    <x v="0"/>
    <x v="1"/>
    <s v="Goiania"/>
    <x v="1"/>
    <n v="500"/>
    <n v="13"/>
    <n v="2000"/>
    <n v="500"/>
    <n v="0.25"/>
  </r>
  <r>
    <x v="0"/>
    <x v="1"/>
    <x v="2"/>
    <x v="0"/>
    <x v="1"/>
    <s v="Goiania"/>
    <x v="2"/>
    <n v="1200"/>
    <n v="13"/>
    <n v="6000"/>
    <n v="1800"/>
    <n v="0.3"/>
  </r>
  <r>
    <x v="0"/>
    <x v="1"/>
    <x v="3"/>
    <x v="0"/>
    <x v="1"/>
    <s v="Goiania"/>
    <x v="1"/>
    <n v="500"/>
    <n v="12"/>
    <n v="6000"/>
    <n v="1500"/>
    <n v="0.25"/>
  </r>
  <r>
    <x v="1"/>
    <x v="1"/>
    <x v="4"/>
    <x v="0"/>
    <x v="1"/>
    <s v="Goiania"/>
    <x v="0"/>
    <n v="8902"/>
    <n v="9"/>
    <n v="80118"/>
    <n v="28041.3"/>
    <n v="0.35"/>
  </r>
  <r>
    <x v="0"/>
    <x v="0"/>
    <x v="5"/>
    <x v="0"/>
    <x v="1"/>
    <s v="Goiania"/>
    <x v="3"/>
    <n v="5130"/>
    <n v="2"/>
    <n v="10260"/>
    <n v="4104"/>
    <n v="0.4"/>
  </r>
  <r>
    <x v="0"/>
    <x v="1"/>
    <x v="6"/>
    <x v="0"/>
    <x v="1"/>
    <s v="Goiania"/>
    <x v="0"/>
    <n v="8902"/>
    <n v="6"/>
    <n v="53412"/>
    <n v="18694.199999999997"/>
    <n v="0.35"/>
  </r>
  <r>
    <x v="2"/>
    <x v="1"/>
    <x v="7"/>
    <x v="0"/>
    <x v="1"/>
    <s v="Goiania"/>
    <x v="4"/>
    <n v="300"/>
    <n v="1"/>
    <n v="300"/>
    <n v="45"/>
    <n v="0.15"/>
  </r>
  <r>
    <x v="1"/>
    <x v="0"/>
    <x v="8"/>
    <x v="0"/>
    <x v="1"/>
    <s v="Goiania"/>
    <x v="5"/>
    <n v="1700"/>
    <n v="10"/>
    <n v="17000"/>
    <n v="8500"/>
    <n v="0.5"/>
  </r>
  <r>
    <x v="3"/>
    <x v="0"/>
    <x v="9"/>
    <x v="0"/>
    <x v="1"/>
    <s v="Goiania"/>
    <x v="6"/>
    <n v="1500"/>
    <n v="3"/>
    <n v="4500"/>
    <n v="1800"/>
    <n v="0.4"/>
  </r>
  <r>
    <x v="1"/>
    <x v="1"/>
    <x v="10"/>
    <x v="0"/>
    <x v="1"/>
    <s v="Goiania"/>
    <x v="7"/>
    <n v="5340"/>
    <n v="12"/>
    <n v="64080"/>
    <n v="19224"/>
    <n v="0.3"/>
  </r>
  <r>
    <x v="0"/>
    <x v="1"/>
    <x v="11"/>
    <x v="0"/>
    <x v="1"/>
    <s v="Goiania"/>
    <x v="0"/>
    <n v="8902"/>
    <n v="2"/>
    <n v="17804"/>
    <n v="6231.4"/>
    <n v="0.35"/>
  </r>
  <r>
    <x v="0"/>
    <x v="1"/>
    <x v="12"/>
    <x v="0"/>
    <x v="1"/>
    <s v="Goiania"/>
    <x v="3"/>
    <n v="5130"/>
    <n v="8"/>
    <n v="41040"/>
    <n v="16416"/>
    <n v="0.4"/>
  </r>
  <r>
    <x v="3"/>
    <x v="1"/>
    <x v="13"/>
    <x v="0"/>
    <x v="1"/>
    <s v="Goiania"/>
    <x v="0"/>
    <n v="8902"/>
    <n v="3"/>
    <n v="26706"/>
    <n v="9347.0999999999985"/>
    <n v="0.35"/>
  </r>
  <r>
    <x v="1"/>
    <x v="0"/>
    <x v="14"/>
    <x v="0"/>
    <x v="1"/>
    <s v="Goiania"/>
    <x v="8"/>
    <n v="3400"/>
    <n v="8"/>
    <n v="27200"/>
    <n v="9520"/>
    <n v="0.35"/>
  </r>
  <r>
    <x v="1"/>
    <x v="1"/>
    <x v="15"/>
    <x v="0"/>
    <x v="1"/>
    <s v="Goiania"/>
    <x v="9"/>
    <n v="5300"/>
    <n v="10"/>
    <n v="53000"/>
    <n v="15900"/>
    <n v="0.3"/>
  </r>
  <r>
    <x v="0"/>
    <x v="0"/>
    <x v="16"/>
    <x v="0"/>
    <x v="1"/>
    <s v="Goiania"/>
    <x v="0"/>
    <n v="8902"/>
    <n v="11"/>
    <n v="97922"/>
    <n v="34272.699999999997"/>
    <n v="0.35"/>
  </r>
  <r>
    <x v="0"/>
    <x v="1"/>
    <x v="17"/>
    <x v="0"/>
    <x v="1"/>
    <s v="Goiania"/>
    <x v="3"/>
    <n v="5130"/>
    <n v="2"/>
    <n v="10260"/>
    <n v="4104"/>
    <n v="0.4"/>
  </r>
  <r>
    <x v="2"/>
    <x v="0"/>
    <x v="18"/>
    <x v="0"/>
    <x v="1"/>
    <s v="Goiania"/>
    <x v="4"/>
    <n v="300"/>
    <n v="11"/>
    <n v="3300"/>
    <n v="495"/>
    <n v="0.15"/>
  </r>
  <r>
    <x v="3"/>
    <x v="1"/>
    <x v="19"/>
    <x v="0"/>
    <x v="1"/>
    <s v="Goiania"/>
    <x v="10"/>
    <n v="3200"/>
    <n v="5"/>
    <n v="16000"/>
    <n v="3200"/>
    <n v="0.2"/>
  </r>
  <r>
    <x v="0"/>
    <x v="1"/>
    <x v="20"/>
    <x v="0"/>
    <x v="1"/>
    <s v="Goiania"/>
    <x v="0"/>
    <n v="8902"/>
    <n v="2"/>
    <n v="17804"/>
    <n v="6231.4"/>
    <n v="0.35"/>
  </r>
  <r>
    <x v="1"/>
    <x v="1"/>
    <x v="21"/>
    <x v="0"/>
    <x v="1"/>
    <s v="Goiania"/>
    <x v="4"/>
    <n v="300"/>
    <n v="10"/>
    <n v="3000"/>
    <n v="450"/>
    <n v="0.15"/>
  </r>
  <r>
    <x v="2"/>
    <x v="0"/>
    <x v="22"/>
    <x v="0"/>
    <x v="1"/>
    <s v="Goiania"/>
    <x v="10"/>
    <n v="3200"/>
    <n v="12"/>
    <n v="38400"/>
    <n v="7680"/>
    <n v="0.2"/>
  </r>
  <r>
    <x v="0"/>
    <x v="1"/>
    <x v="23"/>
    <x v="0"/>
    <x v="1"/>
    <s v="Goiania"/>
    <x v="11"/>
    <n v="4600"/>
    <n v="7"/>
    <n v="32200"/>
    <n v="8050"/>
    <n v="0.25"/>
  </r>
  <r>
    <x v="2"/>
    <x v="0"/>
    <x v="24"/>
    <x v="0"/>
    <x v="1"/>
    <s v="Goiania"/>
    <x v="2"/>
    <n v="1200"/>
    <n v="9"/>
    <n v="10800"/>
    <n v="3240"/>
    <n v="0.3"/>
  </r>
  <r>
    <x v="3"/>
    <x v="0"/>
    <x v="25"/>
    <x v="0"/>
    <x v="1"/>
    <s v="Goiania"/>
    <x v="11"/>
    <n v="4600"/>
    <n v="11"/>
    <n v="50600"/>
    <n v="12650"/>
    <n v="0.25"/>
  </r>
  <r>
    <x v="4"/>
    <x v="1"/>
    <x v="26"/>
    <x v="0"/>
    <x v="1"/>
    <s v="Goiania"/>
    <x v="7"/>
    <n v="5340"/>
    <n v="9"/>
    <n v="48060"/>
    <n v="14418"/>
    <n v="0.3"/>
  </r>
  <r>
    <x v="0"/>
    <x v="1"/>
    <x v="27"/>
    <x v="0"/>
    <x v="1"/>
    <s v="Goiania"/>
    <x v="9"/>
    <n v="5300"/>
    <n v="5"/>
    <n v="26500"/>
    <n v="7950"/>
    <n v="0.3"/>
  </r>
  <r>
    <x v="0"/>
    <x v="1"/>
    <x v="28"/>
    <x v="0"/>
    <x v="1"/>
    <s v="Goiania"/>
    <x v="6"/>
    <n v="1500"/>
    <n v="3"/>
    <n v="4500"/>
    <n v="1800"/>
    <n v="0.4"/>
  </r>
  <r>
    <x v="1"/>
    <x v="1"/>
    <x v="28"/>
    <x v="0"/>
    <x v="1"/>
    <s v="Goiania"/>
    <x v="10"/>
    <n v="3200"/>
    <n v="10"/>
    <n v="32000"/>
    <n v="6400"/>
    <n v="0.2"/>
  </r>
  <r>
    <x v="0"/>
    <x v="0"/>
    <x v="29"/>
    <x v="0"/>
    <x v="1"/>
    <s v="Goiania"/>
    <x v="6"/>
    <n v="1500"/>
    <n v="8"/>
    <n v="12000"/>
    <n v="4800"/>
    <n v="0.4"/>
  </r>
  <r>
    <x v="2"/>
    <x v="0"/>
    <x v="30"/>
    <x v="0"/>
    <x v="1"/>
    <s v="Goiania"/>
    <x v="1"/>
    <n v="500"/>
    <n v="12"/>
    <n v="6000"/>
    <n v="1500"/>
    <n v="0.25"/>
  </r>
  <r>
    <x v="0"/>
    <x v="1"/>
    <x v="31"/>
    <x v="0"/>
    <x v="1"/>
    <s v="Goiania"/>
    <x v="4"/>
    <n v="300"/>
    <n v="8"/>
    <n v="2400"/>
    <n v="360"/>
    <n v="0.15"/>
  </r>
  <r>
    <x v="3"/>
    <x v="0"/>
    <x v="32"/>
    <x v="0"/>
    <x v="1"/>
    <s v="Goiania"/>
    <x v="5"/>
    <n v="1700"/>
    <n v="10"/>
    <n v="17000"/>
    <n v="8500"/>
    <n v="0.5"/>
  </r>
  <r>
    <x v="0"/>
    <x v="1"/>
    <x v="33"/>
    <x v="0"/>
    <x v="1"/>
    <s v="Goiania"/>
    <x v="8"/>
    <n v="3400"/>
    <n v="6"/>
    <n v="20400"/>
    <n v="7140"/>
    <n v="0.35"/>
  </r>
  <r>
    <x v="0"/>
    <x v="1"/>
    <x v="34"/>
    <x v="0"/>
    <x v="1"/>
    <s v="Goiania"/>
    <x v="4"/>
    <n v="300"/>
    <n v="4"/>
    <n v="1200"/>
    <n v="180"/>
    <n v="0.15"/>
  </r>
  <r>
    <x v="0"/>
    <x v="1"/>
    <x v="35"/>
    <x v="0"/>
    <x v="1"/>
    <s v="Goiania"/>
    <x v="1"/>
    <n v="500"/>
    <n v="9"/>
    <n v="4500"/>
    <n v="1125"/>
    <n v="0.25"/>
  </r>
  <r>
    <x v="3"/>
    <x v="1"/>
    <x v="36"/>
    <x v="0"/>
    <x v="1"/>
    <s v="Goiania"/>
    <x v="10"/>
    <n v="3200"/>
    <n v="5"/>
    <n v="16000"/>
    <n v="3200"/>
    <n v="0.2"/>
  </r>
  <r>
    <x v="0"/>
    <x v="1"/>
    <x v="37"/>
    <x v="0"/>
    <x v="1"/>
    <s v="Goiania"/>
    <x v="1"/>
    <n v="500"/>
    <n v="1"/>
    <n v="500"/>
    <n v="125"/>
    <n v="0.25"/>
  </r>
  <r>
    <x v="3"/>
    <x v="1"/>
    <x v="38"/>
    <x v="0"/>
    <x v="1"/>
    <s v="Goiania"/>
    <x v="5"/>
    <n v="1700"/>
    <n v="6"/>
    <n v="10200"/>
    <n v="5100"/>
    <n v="0.5"/>
  </r>
  <r>
    <x v="0"/>
    <x v="1"/>
    <x v="39"/>
    <x v="0"/>
    <x v="1"/>
    <s v="Goiania"/>
    <x v="0"/>
    <n v="8902"/>
    <n v="4"/>
    <n v="35608"/>
    <n v="12462.8"/>
    <n v="0.35"/>
  </r>
  <r>
    <x v="1"/>
    <x v="1"/>
    <x v="40"/>
    <x v="0"/>
    <x v="1"/>
    <s v="Goiania"/>
    <x v="7"/>
    <n v="5340"/>
    <n v="1"/>
    <n v="5340"/>
    <n v="1602"/>
    <n v="0.3"/>
  </r>
  <r>
    <x v="0"/>
    <x v="1"/>
    <x v="41"/>
    <x v="0"/>
    <x v="1"/>
    <s v="Goiania"/>
    <x v="0"/>
    <n v="8902"/>
    <n v="8"/>
    <n v="71216"/>
    <n v="24925.599999999999"/>
    <n v="0.35"/>
  </r>
  <r>
    <x v="3"/>
    <x v="0"/>
    <x v="42"/>
    <x v="0"/>
    <x v="1"/>
    <s v="Goiania"/>
    <x v="1"/>
    <n v="500"/>
    <n v="5"/>
    <n v="2500"/>
    <n v="625"/>
    <n v="0.25"/>
  </r>
  <r>
    <x v="4"/>
    <x v="1"/>
    <x v="43"/>
    <x v="0"/>
    <x v="1"/>
    <s v="Goiania"/>
    <x v="2"/>
    <n v="1200"/>
    <n v="2"/>
    <n v="2400"/>
    <n v="720"/>
    <n v="0.3"/>
  </r>
  <r>
    <x v="2"/>
    <x v="0"/>
    <x v="44"/>
    <x v="0"/>
    <x v="1"/>
    <s v="Goiania"/>
    <x v="12"/>
    <n v="4500"/>
    <n v="5"/>
    <n v="22500"/>
    <n v="5625"/>
    <n v="0.25"/>
  </r>
  <r>
    <x v="0"/>
    <x v="1"/>
    <x v="45"/>
    <x v="0"/>
    <x v="1"/>
    <s v="Goiania"/>
    <x v="0"/>
    <n v="8902"/>
    <n v="8"/>
    <n v="71216"/>
    <n v="24925.599999999999"/>
    <n v="0.35"/>
  </r>
  <r>
    <x v="4"/>
    <x v="1"/>
    <x v="46"/>
    <x v="0"/>
    <x v="1"/>
    <s v="Goiania"/>
    <x v="9"/>
    <n v="5300"/>
    <n v="1"/>
    <n v="5300"/>
    <n v="1590"/>
    <n v="0.3"/>
  </r>
  <r>
    <x v="2"/>
    <x v="1"/>
    <x v="47"/>
    <x v="0"/>
    <x v="1"/>
    <s v="Goiania"/>
    <x v="9"/>
    <n v="5300"/>
    <n v="1"/>
    <n v="5300"/>
    <n v="1590"/>
    <n v="0.3"/>
  </r>
  <r>
    <x v="0"/>
    <x v="1"/>
    <x v="48"/>
    <x v="0"/>
    <x v="1"/>
    <s v="Goiania"/>
    <x v="11"/>
    <n v="4600"/>
    <n v="8"/>
    <n v="36800"/>
    <n v="9200"/>
    <n v="0.25"/>
  </r>
  <r>
    <x v="1"/>
    <x v="0"/>
    <x v="49"/>
    <x v="0"/>
    <x v="1"/>
    <s v="Goiania"/>
    <x v="10"/>
    <n v="3200"/>
    <n v="6"/>
    <n v="19200"/>
    <n v="3840"/>
    <n v="0.2"/>
  </r>
  <r>
    <x v="0"/>
    <x v="0"/>
    <x v="50"/>
    <x v="0"/>
    <x v="1"/>
    <s v="Goiania"/>
    <x v="3"/>
    <n v="5130"/>
    <n v="5"/>
    <n v="25650"/>
    <n v="10260"/>
    <n v="0.4"/>
  </r>
  <r>
    <x v="1"/>
    <x v="1"/>
    <x v="51"/>
    <x v="0"/>
    <x v="1"/>
    <s v="Goiania"/>
    <x v="12"/>
    <n v="4500"/>
    <n v="11"/>
    <n v="49500"/>
    <n v="12375"/>
    <n v="0.25"/>
  </r>
  <r>
    <x v="4"/>
    <x v="1"/>
    <x v="52"/>
    <x v="0"/>
    <x v="1"/>
    <s v="Goiania"/>
    <x v="4"/>
    <n v="300"/>
    <n v="4"/>
    <n v="1200"/>
    <n v="180"/>
    <n v="0.15"/>
  </r>
  <r>
    <x v="0"/>
    <x v="0"/>
    <x v="53"/>
    <x v="0"/>
    <x v="1"/>
    <s v="Goiania"/>
    <x v="0"/>
    <n v="8902"/>
    <n v="3"/>
    <n v="26706"/>
    <n v="9347.0999999999985"/>
    <n v="0.35"/>
  </r>
  <r>
    <x v="0"/>
    <x v="0"/>
    <x v="54"/>
    <x v="0"/>
    <x v="1"/>
    <s v="Goiania"/>
    <x v="11"/>
    <n v="4600"/>
    <n v="12"/>
    <n v="55200"/>
    <n v="13800"/>
    <n v="0.25"/>
  </r>
  <r>
    <x v="0"/>
    <x v="0"/>
    <x v="55"/>
    <x v="0"/>
    <x v="1"/>
    <s v="Goiania"/>
    <x v="8"/>
    <n v="3400"/>
    <n v="1"/>
    <n v="3400"/>
    <n v="1190"/>
    <n v="0.35"/>
  </r>
  <r>
    <x v="4"/>
    <x v="1"/>
    <x v="56"/>
    <x v="0"/>
    <x v="1"/>
    <s v="Goiania"/>
    <x v="7"/>
    <n v="5340"/>
    <n v="8"/>
    <n v="42720"/>
    <n v="12816"/>
    <n v="0.3"/>
  </r>
  <r>
    <x v="0"/>
    <x v="0"/>
    <x v="57"/>
    <x v="0"/>
    <x v="1"/>
    <s v="Goiania"/>
    <x v="5"/>
    <n v="1700"/>
    <n v="12"/>
    <n v="20400"/>
    <n v="10200"/>
    <n v="0.5"/>
  </r>
  <r>
    <x v="3"/>
    <x v="0"/>
    <x v="58"/>
    <x v="0"/>
    <x v="1"/>
    <s v="Goiania"/>
    <x v="10"/>
    <n v="3200"/>
    <n v="12"/>
    <n v="38400"/>
    <n v="7680"/>
    <n v="0.2"/>
  </r>
  <r>
    <x v="3"/>
    <x v="1"/>
    <x v="59"/>
    <x v="0"/>
    <x v="1"/>
    <s v="Goiania"/>
    <x v="1"/>
    <n v="500"/>
    <n v="10"/>
    <n v="5000"/>
    <n v="1250"/>
    <n v="0.25"/>
  </r>
  <r>
    <x v="3"/>
    <x v="1"/>
    <x v="60"/>
    <x v="0"/>
    <x v="1"/>
    <s v="Goiania"/>
    <x v="9"/>
    <n v="5300"/>
    <n v="10"/>
    <n v="53000"/>
    <n v="15900"/>
    <n v="0.3"/>
  </r>
  <r>
    <x v="0"/>
    <x v="1"/>
    <x v="61"/>
    <x v="0"/>
    <x v="1"/>
    <s v="Goiania"/>
    <x v="10"/>
    <n v="3200"/>
    <n v="7"/>
    <n v="22400"/>
    <n v="4480"/>
    <n v="0.2"/>
  </r>
  <r>
    <x v="4"/>
    <x v="0"/>
    <x v="62"/>
    <x v="0"/>
    <x v="1"/>
    <s v="Goiania"/>
    <x v="1"/>
    <n v="500"/>
    <n v="15"/>
    <n v="7500"/>
    <n v="1875"/>
    <n v="0.25"/>
  </r>
  <r>
    <x v="3"/>
    <x v="0"/>
    <x v="63"/>
    <x v="0"/>
    <x v="1"/>
    <s v="Goiania"/>
    <x v="10"/>
    <n v="3200"/>
    <n v="10"/>
    <n v="32000"/>
    <n v="6400"/>
    <n v="0.2"/>
  </r>
  <r>
    <x v="0"/>
    <x v="1"/>
    <x v="64"/>
    <x v="0"/>
    <x v="1"/>
    <s v="Goiania"/>
    <x v="12"/>
    <n v="4500"/>
    <n v="8"/>
    <n v="36000"/>
    <n v="9000"/>
    <n v="0.25"/>
  </r>
  <r>
    <x v="3"/>
    <x v="1"/>
    <x v="65"/>
    <x v="0"/>
    <x v="1"/>
    <s v="Goiania"/>
    <x v="12"/>
    <n v="4500"/>
    <n v="4"/>
    <n v="18000"/>
    <n v="4500"/>
    <n v="0.25"/>
  </r>
  <r>
    <x v="1"/>
    <x v="1"/>
    <x v="66"/>
    <x v="0"/>
    <x v="1"/>
    <s v="Goiania"/>
    <x v="12"/>
    <n v="4500"/>
    <n v="5"/>
    <n v="22500"/>
    <n v="5625"/>
    <n v="0.25"/>
  </r>
  <r>
    <x v="4"/>
    <x v="1"/>
    <x v="67"/>
    <x v="0"/>
    <x v="1"/>
    <s v="Goiania"/>
    <x v="12"/>
    <n v="4500"/>
    <n v="6"/>
    <n v="27000"/>
    <n v="6750"/>
    <n v="0.25"/>
  </r>
  <r>
    <x v="1"/>
    <x v="1"/>
    <x v="68"/>
    <x v="0"/>
    <x v="1"/>
    <s v="Goiania"/>
    <x v="2"/>
    <n v="1200"/>
    <n v="4"/>
    <n v="4800"/>
    <n v="1440"/>
    <n v="0.3"/>
  </r>
  <r>
    <x v="2"/>
    <x v="1"/>
    <x v="69"/>
    <x v="0"/>
    <x v="1"/>
    <s v="Goiania"/>
    <x v="8"/>
    <n v="3400"/>
    <n v="10"/>
    <n v="3400"/>
    <n v="1190"/>
    <n v="0.35"/>
  </r>
  <r>
    <x v="3"/>
    <x v="0"/>
    <x v="70"/>
    <x v="0"/>
    <x v="1"/>
    <s v="Goiania"/>
    <x v="1"/>
    <n v="500"/>
    <n v="10"/>
    <n v="5000"/>
    <n v="1250"/>
    <n v="0.25"/>
  </r>
  <r>
    <x v="3"/>
    <x v="1"/>
    <x v="71"/>
    <x v="0"/>
    <x v="1"/>
    <s v="Goiania"/>
    <x v="8"/>
    <n v="3400"/>
    <n v="8"/>
    <n v="27200"/>
    <n v="9520"/>
    <n v="0.35"/>
  </r>
  <r>
    <x v="0"/>
    <x v="1"/>
    <x v="72"/>
    <x v="0"/>
    <x v="1"/>
    <s v="Goiania"/>
    <x v="11"/>
    <n v="4600"/>
    <n v="12"/>
    <n v="55200"/>
    <n v="13800"/>
    <n v="0.25"/>
  </r>
  <r>
    <x v="3"/>
    <x v="0"/>
    <x v="73"/>
    <x v="0"/>
    <x v="1"/>
    <s v="Goiania"/>
    <x v="1"/>
    <n v="500"/>
    <n v="10"/>
    <n v="5000"/>
    <n v="1250"/>
    <n v="0.25"/>
  </r>
  <r>
    <x v="2"/>
    <x v="1"/>
    <x v="74"/>
    <x v="0"/>
    <x v="1"/>
    <s v="Goiania"/>
    <x v="3"/>
    <n v="5130"/>
    <n v="15"/>
    <n v="76950"/>
    <n v="30780"/>
    <n v="0.4"/>
  </r>
  <r>
    <x v="4"/>
    <x v="0"/>
    <x v="75"/>
    <x v="0"/>
    <x v="1"/>
    <s v="Goiania"/>
    <x v="6"/>
    <n v="1500"/>
    <n v="1"/>
    <n v="1500"/>
    <n v="600"/>
    <n v="0.4"/>
  </r>
  <r>
    <x v="0"/>
    <x v="1"/>
    <x v="76"/>
    <x v="0"/>
    <x v="1"/>
    <s v="Goiania"/>
    <x v="10"/>
    <n v="3200"/>
    <n v="20"/>
    <n v="35200"/>
    <n v="7040"/>
    <n v="0.2"/>
  </r>
  <r>
    <x v="0"/>
    <x v="1"/>
    <x v="77"/>
    <x v="0"/>
    <x v="1"/>
    <s v="Goiania"/>
    <x v="7"/>
    <n v="5340"/>
    <n v="20"/>
    <n v="10680"/>
    <n v="3204"/>
    <n v="0.3"/>
  </r>
  <r>
    <x v="3"/>
    <x v="0"/>
    <x v="78"/>
    <x v="0"/>
    <x v="1"/>
    <s v="Goiania"/>
    <x v="7"/>
    <n v="5340"/>
    <n v="1"/>
    <n v="5340"/>
    <n v="1602"/>
    <n v="0.3"/>
  </r>
  <r>
    <x v="0"/>
    <x v="0"/>
    <x v="79"/>
    <x v="0"/>
    <x v="1"/>
    <s v="Goiania"/>
    <x v="1"/>
    <n v="500"/>
    <n v="5"/>
    <n v="2500"/>
    <n v="625"/>
    <n v="0.25"/>
  </r>
  <r>
    <x v="0"/>
    <x v="0"/>
    <x v="80"/>
    <x v="0"/>
    <x v="1"/>
    <s v="Goiania"/>
    <x v="7"/>
    <n v="5340"/>
    <n v="12"/>
    <n v="64080"/>
    <n v="19224"/>
    <n v="0.3"/>
  </r>
  <r>
    <x v="4"/>
    <x v="1"/>
    <x v="81"/>
    <x v="0"/>
    <x v="1"/>
    <s v="Goiania"/>
    <x v="2"/>
    <n v="1200"/>
    <n v="8"/>
    <n v="9600"/>
    <n v="2880"/>
    <n v="0.3"/>
  </r>
  <r>
    <x v="0"/>
    <x v="0"/>
    <x v="82"/>
    <x v="0"/>
    <x v="1"/>
    <s v="Goiania"/>
    <x v="9"/>
    <n v="5300"/>
    <n v="20"/>
    <n v="42400"/>
    <n v="12720"/>
    <n v="0.3"/>
  </r>
  <r>
    <x v="1"/>
    <x v="1"/>
    <x v="83"/>
    <x v="0"/>
    <x v="1"/>
    <s v="Goiania"/>
    <x v="0"/>
    <n v="8902"/>
    <n v="20"/>
    <n v="97922"/>
    <n v="34272.699999999997"/>
    <n v="0.35"/>
  </r>
  <r>
    <x v="3"/>
    <x v="1"/>
    <x v="84"/>
    <x v="0"/>
    <x v="1"/>
    <s v="Goiania"/>
    <x v="0"/>
    <n v="8902"/>
    <n v="12"/>
    <n v="106824"/>
    <n v="37388.399999999994"/>
    <n v="0.35"/>
  </r>
  <r>
    <x v="1"/>
    <x v="1"/>
    <x v="85"/>
    <x v="0"/>
    <x v="1"/>
    <s v="Goiania"/>
    <x v="12"/>
    <n v="4500"/>
    <n v="3"/>
    <n v="13500"/>
    <n v="3375"/>
    <n v="0.25"/>
  </r>
  <r>
    <x v="0"/>
    <x v="0"/>
    <x v="0"/>
    <x v="0"/>
    <x v="2"/>
    <s v="Cuiabá"/>
    <x v="0"/>
    <n v="8902"/>
    <n v="4"/>
    <n v="35608"/>
    <n v="12462.8"/>
    <n v="0.35"/>
  </r>
  <r>
    <x v="0"/>
    <x v="0"/>
    <x v="1"/>
    <x v="0"/>
    <x v="2"/>
    <s v="Cuiabá"/>
    <x v="1"/>
    <n v="500"/>
    <n v="4"/>
    <n v="2000"/>
    <n v="500"/>
    <n v="0.25"/>
  </r>
  <r>
    <x v="0"/>
    <x v="1"/>
    <x v="2"/>
    <x v="0"/>
    <x v="2"/>
    <s v="Cuiabá"/>
    <x v="2"/>
    <n v="1200"/>
    <n v="5"/>
    <n v="6000"/>
    <n v="1800"/>
    <n v="0.3"/>
  </r>
  <r>
    <x v="0"/>
    <x v="1"/>
    <x v="3"/>
    <x v="0"/>
    <x v="2"/>
    <s v="Cuiabá"/>
    <x v="1"/>
    <n v="500"/>
    <n v="12"/>
    <n v="6000"/>
    <n v="1500"/>
    <n v="0.25"/>
  </r>
  <r>
    <x v="1"/>
    <x v="1"/>
    <x v="4"/>
    <x v="0"/>
    <x v="2"/>
    <s v="Cuiabá"/>
    <x v="0"/>
    <n v="8902"/>
    <n v="21"/>
    <n v="186942"/>
    <n v="65429.7"/>
    <n v="0.35"/>
  </r>
  <r>
    <x v="0"/>
    <x v="0"/>
    <x v="5"/>
    <x v="0"/>
    <x v="2"/>
    <s v="Cuiabá"/>
    <x v="3"/>
    <n v="5130"/>
    <n v="2"/>
    <n v="10260"/>
    <n v="4104"/>
    <n v="0.4"/>
  </r>
  <r>
    <x v="0"/>
    <x v="1"/>
    <x v="6"/>
    <x v="0"/>
    <x v="2"/>
    <s v="Cuiabá"/>
    <x v="0"/>
    <n v="8902"/>
    <n v="6"/>
    <n v="53412"/>
    <n v="18694.199999999997"/>
    <n v="0.35"/>
  </r>
  <r>
    <x v="2"/>
    <x v="1"/>
    <x v="7"/>
    <x v="0"/>
    <x v="2"/>
    <s v="Cuiabá"/>
    <x v="4"/>
    <n v="300"/>
    <n v="1"/>
    <n v="300"/>
    <n v="45"/>
    <n v="0.15"/>
  </r>
  <r>
    <x v="1"/>
    <x v="0"/>
    <x v="8"/>
    <x v="0"/>
    <x v="2"/>
    <s v="Cuiabá"/>
    <x v="5"/>
    <n v="1700"/>
    <n v="10"/>
    <n v="17000"/>
    <n v="8500"/>
    <n v="0.5"/>
  </r>
  <r>
    <x v="3"/>
    <x v="0"/>
    <x v="9"/>
    <x v="0"/>
    <x v="2"/>
    <s v="Cuiabá"/>
    <x v="6"/>
    <n v="1500"/>
    <n v="3"/>
    <n v="4500"/>
    <n v="1800"/>
    <n v="0.4"/>
  </r>
  <r>
    <x v="1"/>
    <x v="1"/>
    <x v="10"/>
    <x v="0"/>
    <x v="2"/>
    <s v="Cuiabá"/>
    <x v="7"/>
    <n v="5340"/>
    <n v="12"/>
    <n v="64080"/>
    <n v="19224"/>
    <n v="0.3"/>
  </r>
  <r>
    <x v="0"/>
    <x v="1"/>
    <x v="11"/>
    <x v="0"/>
    <x v="2"/>
    <s v="Cuiabá"/>
    <x v="0"/>
    <n v="8902"/>
    <n v="2"/>
    <n v="17804"/>
    <n v="6231.4"/>
    <n v="0.35"/>
  </r>
  <r>
    <x v="0"/>
    <x v="1"/>
    <x v="12"/>
    <x v="0"/>
    <x v="2"/>
    <s v="Cuiabá"/>
    <x v="3"/>
    <n v="5130"/>
    <n v="8"/>
    <n v="41040"/>
    <n v="16416"/>
    <n v="0.4"/>
  </r>
  <r>
    <x v="3"/>
    <x v="1"/>
    <x v="13"/>
    <x v="0"/>
    <x v="2"/>
    <s v="Cuiabá"/>
    <x v="0"/>
    <n v="8902"/>
    <n v="3"/>
    <n v="26706"/>
    <n v="9347.0999999999985"/>
    <n v="0.35"/>
  </r>
  <r>
    <x v="1"/>
    <x v="0"/>
    <x v="14"/>
    <x v="0"/>
    <x v="2"/>
    <s v="Cuiabá"/>
    <x v="8"/>
    <n v="3400"/>
    <n v="8"/>
    <n v="27200"/>
    <n v="9520"/>
    <n v="0.35"/>
  </r>
  <r>
    <x v="1"/>
    <x v="1"/>
    <x v="15"/>
    <x v="0"/>
    <x v="2"/>
    <s v="Cuiabá"/>
    <x v="9"/>
    <n v="5300"/>
    <n v="10"/>
    <n v="53000"/>
    <n v="15900"/>
    <n v="0.3"/>
  </r>
  <r>
    <x v="0"/>
    <x v="0"/>
    <x v="16"/>
    <x v="0"/>
    <x v="2"/>
    <s v="Cuiabá"/>
    <x v="0"/>
    <n v="8902"/>
    <n v="11"/>
    <n v="97922"/>
    <n v="34272.699999999997"/>
    <n v="0.35"/>
  </r>
  <r>
    <x v="0"/>
    <x v="1"/>
    <x v="17"/>
    <x v="0"/>
    <x v="2"/>
    <s v="Cuiabá"/>
    <x v="3"/>
    <n v="5130"/>
    <n v="2"/>
    <n v="10260"/>
    <n v="4104"/>
    <n v="0.4"/>
  </r>
  <r>
    <x v="2"/>
    <x v="0"/>
    <x v="18"/>
    <x v="0"/>
    <x v="2"/>
    <s v="Cuiabá"/>
    <x v="4"/>
    <n v="300"/>
    <n v="11"/>
    <n v="3300"/>
    <n v="495"/>
    <n v="0.15"/>
  </r>
  <r>
    <x v="3"/>
    <x v="1"/>
    <x v="19"/>
    <x v="0"/>
    <x v="2"/>
    <s v="Cuiabá"/>
    <x v="10"/>
    <n v="3200"/>
    <n v="5"/>
    <n v="16000"/>
    <n v="3200"/>
    <n v="0.2"/>
  </r>
  <r>
    <x v="0"/>
    <x v="1"/>
    <x v="20"/>
    <x v="0"/>
    <x v="2"/>
    <s v="Cuiabá"/>
    <x v="0"/>
    <n v="8902"/>
    <n v="2"/>
    <n v="17804"/>
    <n v="6231.4"/>
    <n v="0.35"/>
  </r>
  <r>
    <x v="1"/>
    <x v="1"/>
    <x v="21"/>
    <x v="0"/>
    <x v="2"/>
    <s v="Cuiabá"/>
    <x v="4"/>
    <n v="300"/>
    <n v="10"/>
    <n v="3000"/>
    <n v="450"/>
    <n v="0.15"/>
  </r>
  <r>
    <x v="2"/>
    <x v="0"/>
    <x v="22"/>
    <x v="0"/>
    <x v="2"/>
    <s v="Cuiabá"/>
    <x v="10"/>
    <n v="3200"/>
    <n v="12"/>
    <n v="38400"/>
    <n v="7680"/>
    <n v="0.2"/>
  </r>
  <r>
    <x v="0"/>
    <x v="1"/>
    <x v="23"/>
    <x v="0"/>
    <x v="2"/>
    <s v="Cuiabá"/>
    <x v="11"/>
    <n v="4600"/>
    <n v="7"/>
    <n v="32200"/>
    <n v="8050"/>
    <n v="0.25"/>
  </r>
  <r>
    <x v="2"/>
    <x v="0"/>
    <x v="24"/>
    <x v="0"/>
    <x v="2"/>
    <s v="Cuiabá"/>
    <x v="2"/>
    <n v="1200"/>
    <n v="9"/>
    <n v="10800"/>
    <n v="3240"/>
    <n v="0.3"/>
  </r>
  <r>
    <x v="3"/>
    <x v="0"/>
    <x v="25"/>
    <x v="0"/>
    <x v="2"/>
    <s v="Cuiabá"/>
    <x v="11"/>
    <n v="4600"/>
    <n v="11"/>
    <n v="50600"/>
    <n v="12650"/>
    <n v="0.25"/>
  </r>
  <r>
    <x v="4"/>
    <x v="1"/>
    <x v="26"/>
    <x v="0"/>
    <x v="2"/>
    <s v="Cuiabá"/>
    <x v="7"/>
    <n v="5340"/>
    <n v="9"/>
    <n v="48060"/>
    <n v="14418"/>
    <n v="0.3"/>
  </r>
  <r>
    <x v="0"/>
    <x v="1"/>
    <x v="27"/>
    <x v="0"/>
    <x v="2"/>
    <s v="Cuiabá"/>
    <x v="9"/>
    <n v="5300"/>
    <n v="5"/>
    <n v="26500"/>
    <n v="7950"/>
    <n v="0.3"/>
  </r>
  <r>
    <x v="0"/>
    <x v="1"/>
    <x v="28"/>
    <x v="0"/>
    <x v="2"/>
    <s v="Cuiabá"/>
    <x v="6"/>
    <n v="1500"/>
    <n v="3"/>
    <n v="4500"/>
    <n v="1800"/>
    <n v="0.4"/>
  </r>
  <r>
    <x v="1"/>
    <x v="1"/>
    <x v="28"/>
    <x v="0"/>
    <x v="2"/>
    <s v="Cuiabá"/>
    <x v="10"/>
    <n v="3200"/>
    <n v="10"/>
    <n v="32000"/>
    <n v="6400"/>
    <n v="0.2"/>
  </r>
  <r>
    <x v="0"/>
    <x v="0"/>
    <x v="29"/>
    <x v="0"/>
    <x v="2"/>
    <s v="Cuiabá"/>
    <x v="6"/>
    <n v="1500"/>
    <n v="8"/>
    <n v="12000"/>
    <n v="4800"/>
    <n v="0.4"/>
  </r>
  <r>
    <x v="2"/>
    <x v="0"/>
    <x v="30"/>
    <x v="0"/>
    <x v="2"/>
    <s v="Cuiabá"/>
    <x v="1"/>
    <n v="500"/>
    <n v="12"/>
    <n v="6000"/>
    <n v="1500"/>
    <n v="0.25"/>
  </r>
  <r>
    <x v="0"/>
    <x v="1"/>
    <x v="31"/>
    <x v="0"/>
    <x v="2"/>
    <s v="Cuiabá"/>
    <x v="4"/>
    <n v="300"/>
    <n v="8"/>
    <n v="2400"/>
    <n v="360"/>
    <n v="0.15"/>
  </r>
  <r>
    <x v="3"/>
    <x v="0"/>
    <x v="32"/>
    <x v="0"/>
    <x v="2"/>
    <s v="Cuiabá"/>
    <x v="5"/>
    <n v="1700"/>
    <n v="10"/>
    <n v="17000"/>
    <n v="8500"/>
    <n v="0.5"/>
  </r>
  <r>
    <x v="0"/>
    <x v="1"/>
    <x v="33"/>
    <x v="0"/>
    <x v="2"/>
    <s v="Cuiabá"/>
    <x v="8"/>
    <n v="3400"/>
    <n v="6"/>
    <n v="20400"/>
    <n v="7140"/>
    <n v="0.35"/>
  </r>
  <r>
    <x v="0"/>
    <x v="1"/>
    <x v="34"/>
    <x v="0"/>
    <x v="2"/>
    <s v="Cuiabá"/>
    <x v="4"/>
    <n v="300"/>
    <n v="4"/>
    <n v="1200"/>
    <n v="180"/>
    <n v="0.15"/>
  </r>
  <r>
    <x v="0"/>
    <x v="1"/>
    <x v="35"/>
    <x v="0"/>
    <x v="2"/>
    <s v="Cuiabá"/>
    <x v="1"/>
    <n v="500"/>
    <n v="9"/>
    <n v="4500"/>
    <n v="1125"/>
    <n v="0.25"/>
  </r>
  <r>
    <x v="3"/>
    <x v="1"/>
    <x v="36"/>
    <x v="0"/>
    <x v="2"/>
    <s v="Cuiabá"/>
    <x v="10"/>
    <n v="3200"/>
    <n v="5"/>
    <n v="16000"/>
    <n v="3200"/>
    <n v="0.2"/>
  </r>
  <r>
    <x v="0"/>
    <x v="1"/>
    <x v="37"/>
    <x v="0"/>
    <x v="2"/>
    <s v="Cuiabá"/>
    <x v="1"/>
    <n v="500"/>
    <n v="1"/>
    <n v="500"/>
    <n v="125"/>
    <n v="0.25"/>
  </r>
  <r>
    <x v="3"/>
    <x v="1"/>
    <x v="38"/>
    <x v="0"/>
    <x v="2"/>
    <s v="Cuiabá"/>
    <x v="5"/>
    <n v="1700"/>
    <n v="6"/>
    <n v="10200"/>
    <n v="5100"/>
    <n v="0.5"/>
  </r>
  <r>
    <x v="0"/>
    <x v="1"/>
    <x v="39"/>
    <x v="0"/>
    <x v="2"/>
    <s v="Cuiabá"/>
    <x v="0"/>
    <n v="8902"/>
    <n v="4"/>
    <n v="35608"/>
    <n v="12462.8"/>
    <n v="0.35"/>
  </r>
  <r>
    <x v="1"/>
    <x v="1"/>
    <x v="40"/>
    <x v="0"/>
    <x v="2"/>
    <s v="Cuiabá"/>
    <x v="7"/>
    <n v="5340"/>
    <n v="1"/>
    <n v="5340"/>
    <n v="1602"/>
    <n v="0.3"/>
  </r>
  <r>
    <x v="0"/>
    <x v="1"/>
    <x v="41"/>
    <x v="0"/>
    <x v="2"/>
    <s v="Cuiabá"/>
    <x v="0"/>
    <n v="8902"/>
    <n v="8"/>
    <n v="71216"/>
    <n v="24925.599999999999"/>
    <n v="0.35"/>
  </r>
  <r>
    <x v="3"/>
    <x v="0"/>
    <x v="42"/>
    <x v="0"/>
    <x v="2"/>
    <s v="Cuiabá"/>
    <x v="1"/>
    <n v="500"/>
    <n v="5"/>
    <n v="2500"/>
    <n v="625"/>
    <n v="0.25"/>
  </r>
  <r>
    <x v="4"/>
    <x v="1"/>
    <x v="43"/>
    <x v="0"/>
    <x v="2"/>
    <s v="Cuiabá"/>
    <x v="2"/>
    <n v="1200"/>
    <n v="2"/>
    <n v="2400"/>
    <n v="720"/>
    <n v="0.3"/>
  </r>
  <r>
    <x v="2"/>
    <x v="0"/>
    <x v="44"/>
    <x v="0"/>
    <x v="2"/>
    <s v="Cuiabá"/>
    <x v="12"/>
    <n v="4500"/>
    <n v="5"/>
    <n v="22500"/>
    <n v="5625"/>
    <n v="0.25"/>
  </r>
  <r>
    <x v="0"/>
    <x v="1"/>
    <x v="45"/>
    <x v="0"/>
    <x v="2"/>
    <s v="Cuiabá"/>
    <x v="0"/>
    <n v="8902"/>
    <n v="8"/>
    <n v="71216"/>
    <n v="24925.599999999999"/>
    <n v="0.35"/>
  </r>
  <r>
    <x v="4"/>
    <x v="1"/>
    <x v="46"/>
    <x v="0"/>
    <x v="2"/>
    <s v="Cuiabá"/>
    <x v="9"/>
    <n v="5300"/>
    <n v="1"/>
    <n v="5300"/>
    <n v="1590"/>
    <n v="0.3"/>
  </r>
  <r>
    <x v="2"/>
    <x v="1"/>
    <x v="47"/>
    <x v="0"/>
    <x v="2"/>
    <s v="Cuiabá"/>
    <x v="9"/>
    <n v="5300"/>
    <n v="1"/>
    <n v="5300"/>
    <n v="1590"/>
    <n v="0.3"/>
  </r>
  <r>
    <x v="0"/>
    <x v="1"/>
    <x v="48"/>
    <x v="0"/>
    <x v="2"/>
    <s v="Cuiabá"/>
    <x v="11"/>
    <n v="4600"/>
    <n v="8"/>
    <n v="36800"/>
    <n v="9200"/>
    <n v="0.25"/>
  </r>
  <r>
    <x v="1"/>
    <x v="0"/>
    <x v="49"/>
    <x v="0"/>
    <x v="2"/>
    <s v="Cuiabá"/>
    <x v="10"/>
    <n v="3200"/>
    <n v="6"/>
    <n v="19200"/>
    <n v="3840"/>
    <n v="0.2"/>
  </r>
  <r>
    <x v="0"/>
    <x v="0"/>
    <x v="50"/>
    <x v="0"/>
    <x v="2"/>
    <s v="Cuiabá"/>
    <x v="3"/>
    <n v="5130"/>
    <n v="5"/>
    <n v="25650"/>
    <n v="10260"/>
    <n v="0.4"/>
  </r>
  <r>
    <x v="1"/>
    <x v="1"/>
    <x v="51"/>
    <x v="0"/>
    <x v="2"/>
    <s v="Cuiabá"/>
    <x v="12"/>
    <n v="4500"/>
    <n v="11"/>
    <n v="49500"/>
    <n v="12375"/>
    <n v="0.25"/>
  </r>
  <r>
    <x v="4"/>
    <x v="1"/>
    <x v="52"/>
    <x v="0"/>
    <x v="2"/>
    <s v="Cuiabá"/>
    <x v="4"/>
    <n v="300"/>
    <n v="4"/>
    <n v="1200"/>
    <n v="180"/>
    <n v="0.15"/>
  </r>
  <r>
    <x v="0"/>
    <x v="0"/>
    <x v="53"/>
    <x v="0"/>
    <x v="2"/>
    <s v="Cuiabá"/>
    <x v="0"/>
    <n v="8902"/>
    <n v="3"/>
    <n v="26706"/>
    <n v="9347.0999999999985"/>
    <n v="0.35"/>
  </r>
  <r>
    <x v="0"/>
    <x v="0"/>
    <x v="54"/>
    <x v="0"/>
    <x v="2"/>
    <s v="Cuiabá"/>
    <x v="11"/>
    <n v="4600"/>
    <n v="12"/>
    <n v="55200"/>
    <n v="13800"/>
    <n v="0.25"/>
  </r>
  <r>
    <x v="0"/>
    <x v="0"/>
    <x v="55"/>
    <x v="0"/>
    <x v="2"/>
    <s v="Cuiabá"/>
    <x v="8"/>
    <n v="3400"/>
    <n v="1"/>
    <n v="3400"/>
    <n v="1190"/>
    <n v="0.35"/>
  </r>
  <r>
    <x v="4"/>
    <x v="1"/>
    <x v="56"/>
    <x v="0"/>
    <x v="2"/>
    <s v="Cuiabá"/>
    <x v="7"/>
    <n v="5340"/>
    <n v="8"/>
    <n v="42720"/>
    <n v="12816"/>
    <n v="0.3"/>
  </r>
  <r>
    <x v="0"/>
    <x v="0"/>
    <x v="57"/>
    <x v="0"/>
    <x v="2"/>
    <s v="Cuiabá"/>
    <x v="5"/>
    <n v="1700"/>
    <n v="12"/>
    <n v="20400"/>
    <n v="10200"/>
    <n v="0.5"/>
  </r>
  <r>
    <x v="3"/>
    <x v="0"/>
    <x v="58"/>
    <x v="0"/>
    <x v="2"/>
    <s v="Cuiabá"/>
    <x v="10"/>
    <n v="3200"/>
    <n v="12"/>
    <n v="38400"/>
    <n v="7680"/>
    <n v="0.2"/>
  </r>
  <r>
    <x v="3"/>
    <x v="1"/>
    <x v="59"/>
    <x v="0"/>
    <x v="2"/>
    <s v="Cuiabá"/>
    <x v="1"/>
    <n v="500"/>
    <n v="10"/>
    <n v="5000"/>
    <n v="1250"/>
    <n v="0.25"/>
  </r>
  <r>
    <x v="3"/>
    <x v="1"/>
    <x v="60"/>
    <x v="0"/>
    <x v="2"/>
    <s v="Cuiabá"/>
    <x v="9"/>
    <n v="5300"/>
    <n v="10"/>
    <n v="53000"/>
    <n v="15900"/>
    <n v="0.3"/>
  </r>
  <r>
    <x v="0"/>
    <x v="1"/>
    <x v="61"/>
    <x v="0"/>
    <x v="2"/>
    <s v="Cuiabá"/>
    <x v="10"/>
    <n v="3200"/>
    <n v="7"/>
    <n v="22400"/>
    <n v="4480"/>
    <n v="0.2"/>
  </r>
  <r>
    <x v="4"/>
    <x v="0"/>
    <x v="62"/>
    <x v="0"/>
    <x v="2"/>
    <s v="Cuiabá"/>
    <x v="1"/>
    <n v="500"/>
    <n v="15"/>
    <n v="7500"/>
    <n v="1875"/>
    <n v="0.25"/>
  </r>
  <r>
    <x v="3"/>
    <x v="0"/>
    <x v="63"/>
    <x v="0"/>
    <x v="2"/>
    <s v="Cuiabá"/>
    <x v="10"/>
    <n v="3200"/>
    <n v="10"/>
    <n v="32000"/>
    <n v="6400"/>
    <n v="0.2"/>
  </r>
  <r>
    <x v="0"/>
    <x v="1"/>
    <x v="64"/>
    <x v="0"/>
    <x v="2"/>
    <s v="Cuiabá"/>
    <x v="12"/>
    <n v="4500"/>
    <n v="8"/>
    <n v="36000"/>
    <n v="9000"/>
    <n v="0.25"/>
  </r>
  <r>
    <x v="3"/>
    <x v="1"/>
    <x v="65"/>
    <x v="0"/>
    <x v="2"/>
    <s v="Cuiabá"/>
    <x v="12"/>
    <n v="4500"/>
    <n v="4"/>
    <n v="18000"/>
    <n v="4500"/>
    <n v="0.25"/>
  </r>
  <r>
    <x v="1"/>
    <x v="1"/>
    <x v="66"/>
    <x v="0"/>
    <x v="2"/>
    <s v="Cuiabá"/>
    <x v="12"/>
    <n v="4500"/>
    <n v="5"/>
    <n v="22500"/>
    <n v="5625"/>
    <n v="0.25"/>
  </r>
  <r>
    <x v="4"/>
    <x v="1"/>
    <x v="67"/>
    <x v="0"/>
    <x v="2"/>
    <s v="Cuiabá"/>
    <x v="12"/>
    <n v="4500"/>
    <n v="6"/>
    <n v="27000"/>
    <n v="6750"/>
    <n v="0.25"/>
  </r>
  <r>
    <x v="1"/>
    <x v="1"/>
    <x v="68"/>
    <x v="0"/>
    <x v="2"/>
    <s v="Cuiabá"/>
    <x v="2"/>
    <n v="1200"/>
    <n v="4"/>
    <n v="4800"/>
    <n v="1440"/>
    <n v="0.3"/>
  </r>
  <r>
    <x v="2"/>
    <x v="1"/>
    <x v="69"/>
    <x v="0"/>
    <x v="2"/>
    <s v="Cuiabá"/>
    <x v="8"/>
    <n v="3400"/>
    <n v="1"/>
    <n v="3400"/>
    <n v="1190"/>
    <n v="0.35"/>
  </r>
  <r>
    <x v="3"/>
    <x v="0"/>
    <x v="70"/>
    <x v="0"/>
    <x v="2"/>
    <s v="Cuiabá"/>
    <x v="1"/>
    <n v="500"/>
    <n v="10"/>
    <n v="5000"/>
    <n v="1250"/>
    <n v="0.25"/>
  </r>
  <r>
    <x v="3"/>
    <x v="1"/>
    <x v="71"/>
    <x v="0"/>
    <x v="2"/>
    <s v="Cuiabá"/>
    <x v="8"/>
    <n v="3400"/>
    <n v="8"/>
    <n v="27200"/>
    <n v="9520"/>
    <n v="0.35"/>
  </r>
  <r>
    <x v="0"/>
    <x v="1"/>
    <x v="72"/>
    <x v="0"/>
    <x v="2"/>
    <s v="Cuiabá"/>
    <x v="11"/>
    <n v="4600"/>
    <n v="12"/>
    <n v="55200"/>
    <n v="13800"/>
    <n v="0.25"/>
  </r>
  <r>
    <x v="3"/>
    <x v="0"/>
    <x v="73"/>
    <x v="0"/>
    <x v="2"/>
    <s v="Cuiabá"/>
    <x v="1"/>
    <n v="500"/>
    <n v="10"/>
    <n v="5000"/>
    <n v="1250"/>
    <n v="0.25"/>
  </r>
  <r>
    <x v="2"/>
    <x v="1"/>
    <x v="74"/>
    <x v="0"/>
    <x v="2"/>
    <s v="Cuiabá"/>
    <x v="3"/>
    <n v="5130"/>
    <n v="15"/>
    <n v="76950"/>
    <n v="30780"/>
    <n v="0.4"/>
  </r>
  <r>
    <x v="4"/>
    <x v="0"/>
    <x v="75"/>
    <x v="0"/>
    <x v="2"/>
    <s v="Cuiabá"/>
    <x v="6"/>
    <n v="1500"/>
    <n v="1"/>
    <n v="1500"/>
    <n v="600"/>
    <n v="0.4"/>
  </r>
  <r>
    <x v="0"/>
    <x v="1"/>
    <x v="76"/>
    <x v="0"/>
    <x v="2"/>
    <s v="Cuiabá"/>
    <x v="10"/>
    <n v="3200"/>
    <n v="11"/>
    <n v="35200"/>
    <n v="7040"/>
    <n v="0.2"/>
  </r>
  <r>
    <x v="0"/>
    <x v="1"/>
    <x v="77"/>
    <x v="0"/>
    <x v="2"/>
    <s v="Cuiabá"/>
    <x v="7"/>
    <n v="5340"/>
    <n v="2"/>
    <n v="10680"/>
    <n v="3204"/>
    <n v="0.3"/>
  </r>
  <r>
    <x v="3"/>
    <x v="0"/>
    <x v="78"/>
    <x v="0"/>
    <x v="2"/>
    <s v="Cuiabá"/>
    <x v="7"/>
    <n v="5340"/>
    <n v="1"/>
    <n v="5340"/>
    <n v="1602"/>
    <n v="0.3"/>
  </r>
  <r>
    <x v="0"/>
    <x v="0"/>
    <x v="79"/>
    <x v="0"/>
    <x v="2"/>
    <s v="Cuiabá"/>
    <x v="1"/>
    <n v="500"/>
    <n v="5"/>
    <n v="2500"/>
    <n v="625"/>
    <n v="0.25"/>
  </r>
  <r>
    <x v="0"/>
    <x v="0"/>
    <x v="80"/>
    <x v="0"/>
    <x v="2"/>
    <s v="Cuiabá"/>
    <x v="7"/>
    <n v="5340"/>
    <n v="12"/>
    <n v="64080"/>
    <n v="19224"/>
    <n v="0.3"/>
  </r>
  <r>
    <x v="4"/>
    <x v="1"/>
    <x v="81"/>
    <x v="0"/>
    <x v="2"/>
    <s v="Cuiabá"/>
    <x v="2"/>
    <n v="1200"/>
    <n v="8"/>
    <n v="9600"/>
    <n v="2880"/>
    <n v="0.3"/>
  </r>
  <r>
    <x v="0"/>
    <x v="0"/>
    <x v="82"/>
    <x v="0"/>
    <x v="2"/>
    <s v="Cuiabá"/>
    <x v="9"/>
    <n v="5300"/>
    <n v="8"/>
    <n v="42400"/>
    <n v="12720"/>
    <n v="0.3"/>
  </r>
  <r>
    <x v="1"/>
    <x v="1"/>
    <x v="83"/>
    <x v="0"/>
    <x v="2"/>
    <s v="Cuiabá"/>
    <x v="0"/>
    <n v="8902"/>
    <n v="11"/>
    <n v="97922"/>
    <n v="34272.699999999997"/>
    <n v="0.35"/>
  </r>
  <r>
    <x v="3"/>
    <x v="1"/>
    <x v="84"/>
    <x v="0"/>
    <x v="2"/>
    <s v="Cuiabá"/>
    <x v="0"/>
    <n v="8902"/>
    <n v="12"/>
    <n v="106824"/>
    <n v="37388.399999999994"/>
    <n v="0.35"/>
  </r>
  <r>
    <x v="1"/>
    <x v="1"/>
    <x v="85"/>
    <x v="0"/>
    <x v="2"/>
    <s v="Cuiabá"/>
    <x v="12"/>
    <n v="4500"/>
    <n v="3"/>
    <n v="13500"/>
    <n v="3375"/>
    <n v="0.25"/>
  </r>
  <r>
    <x v="0"/>
    <x v="0"/>
    <x v="0"/>
    <x v="0"/>
    <x v="2"/>
    <s v="Cuiabá"/>
    <x v="0"/>
    <n v="8902"/>
    <n v="13"/>
    <n v="35608"/>
    <n v="12462.8"/>
    <n v="0.35"/>
  </r>
  <r>
    <x v="0"/>
    <x v="0"/>
    <x v="1"/>
    <x v="0"/>
    <x v="2"/>
    <s v="Cuiabá"/>
    <x v="1"/>
    <n v="500"/>
    <n v="13"/>
    <n v="2000"/>
    <n v="500"/>
    <n v="0.25"/>
  </r>
  <r>
    <x v="0"/>
    <x v="1"/>
    <x v="2"/>
    <x v="0"/>
    <x v="2"/>
    <s v="Cuiabá"/>
    <x v="2"/>
    <n v="1200"/>
    <n v="13"/>
    <n v="6000"/>
    <n v="1800"/>
    <n v="0.3"/>
  </r>
  <r>
    <x v="0"/>
    <x v="1"/>
    <x v="3"/>
    <x v="0"/>
    <x v="2"/>
    <s v="Cuiabá"/>
    <x v="1"/>
    <n v="500"/>
    <n v="12"/>
    <n v="6000"/>
    <n v="1500"/>
    <n v="0.25"/>
  </r>
  <r>
    <x v="1"/>
    <x v="1"/>
    <x v="4"/>
    <x v="0"/>
    <x v="2"/>
    <s v="Cuiabá"/>
    <x v="0"/>
    <n v="8902"/>
    <n v="9"/>
    <n v="80118"/>
    <n v="28041.3"/>
    <n v="0.35"/>
  </r>
  <r>
    <x v="0"/>
    <x v="0"/>
    <x v="5"/>
    <x v="0"/>
    <x v="2"/>
    <s v="Cuiabá"/>
    <x v="3"/>
    <n v="5130"/>
    <n v="2"/>
    <n v="10260"/>
    <n v="4104"/>
    <n v="0.4"/>
  </r>
  <r>
    <x v="0"/>
    <x v="1"/>
    <x v="6"/>
    <x v="0"/>
    <x v="2"/>
    <s v="Cuiabá"/>
    <x v="0"/>
    <n v="8902"/>
    <n v="6"/>
    <n v="53412"/>
    <n v="18694.199999999997"/>
    <n v="0.35"/>
  </r>
  <r>
    <x v="2"/>
    <x v="1"/>
    <x v="7"/>
    <x v="0"/>
    <x v="2"/>
    <s v="Cuiabá"/>
    <x v="4"/>
    <n v="300"/>
    <n v="1"/>
    <n v="300"/>
    <n v="45"/>
    <n v="0.15"/>
  </r>
  <r>
    <x v="1"/>
    <x v="0"/>
    <x v="8"/>
    <x v="0"/>
    <x v="2"/>
    <s v="Cuiabá"/>
    <x v="5"/>
    <n v="1700"/>
    <n v="10"/>
    <n v="17000"/>
    <n v="8500"/>
    <n v="0.5"/>
  </r>
  <r>
    <x v="3"/>
    <x v="0"/>
    <x v="9"/>
    <x v="0"/>
    <x v="2"/>
    <s v="Cuiabá"/>
    <x v="6"/>
    <n v="1500"/>
    <n v="3"/>
    <n v="4500"/>
    <n v="1800"/>
    <n v="0.4"/>
  </r>
  <r>
    <x v="1"/>
    <x v="1"/>
    <x v="10"/>
    <x v="0"/>
    <x v="2"/>
    <s v="Cuiabá"/>
    <x v="7"/>
    <n v="5340"/>
    <n v="12"/>
    <n v="64080"/>
    <n v="19224"/>
    <n v="0.3"/>
  </r>
  <r>
    <x v="0"/>
    <x v="1"/>
    <x v="11"/>
    <x v="0"/>
    <x v="2"/>
    <s v="Cuiabá"/>
    <x v="0"/>
    <n v="8902"/>
    <n v="2"/>
    <n v="17804"/>
    <n v="6231.4"/>
    <n v="0.35"/>
  </r>
  <r>
    <x v="0"/>
    <x v="1"/>
    <x v="12"/>
    <x v="0"/>
    <x v="2"/>
    <s v="Cuiabá"/>
    <x v="3"/>
    <n v="5130"/>
    <n v="8"/>
    <n v="41040"/>
    <n v="16416"/>
    <n v="0.4"/>
  </r>
  <r>
    <x v="3"/>
    <x v="1"/>
    <x v="13"/>
    <x v="0"/>
    <x v="2"/>
    <s v="Cuiabá"/>
    <x v="0"/>
    <n v="8902"/>
    <n v="3"/>
    <n v="26706"/>
    <n v="9347.0999999999985"/>
    <n v="0.35"/>
  </r>
  <r>
    <x v="1"/>
    <x v="0"/>
    <x v="14"/>
    <x v="0"/>
    <x v="2"/>
    <s v="Cuiabá"/>
    <x v="8"/>
    <n v="3400"/>
    <n v="8"/>
    <n v="27200"/>
    <n v="9520"/>
    <n v="0.35"/>
  </r>
  <r>
    <x v="1"/>
    <x v="1"/>
    <x v="15"/>
    <x v="0"/>
    <x v="2"/>
    <s v="Cuiabá"/>
    <x v="9"/>
    <n v="5300"/>
    <n v="10"/>
    <n v="53000"/>
    <n v="15900"/>
    <n v="0.3"/>
  </r>
  <r>
    <x v="0"/>
    <x v="0"/>
    <x v="16"/>
    <x v="0"/>
    <x v="2"/>
    <s v="Cuiabá"/>
    <x v="0"/>
    <n v="8902"/>
    <n v="11"/>
    <n v="97922"/>
    <n v="34272.699999999997"/>
    <n v="0.35"/>
  </r>
  <r>
    <x v="0"/>
    <x v="1"/>
    <x v="17"/>
    <x v="0"/>
    <x v="2"/>
    <s v="Cuiabá"/>
    <x v="3"/>
    <n v="5130"/>
    <n v="2"/>
    <n v="10260"/>
    <n v="4104"/>
    <n v="0.4"/>
  </r>
  <r>
    <x v="2"/>
    <x v="0"/>
    <x v="18"/>
    <x v="0"/>
    <x v="2"/>
    <s v="Cuiabá"/>
    <x v="4"/>
    <n v="300"/>
    <n v="11"/>
    <n v="3300"/>
    <n v="495"/>
    <n v="0.15"/>
  </r>
  <r>
    <x v="3"/>
    <x v="1"/>
    <x v="19"/>
    <x v="0"/>
    <x v="2"/>
    <s v="Cuiabá"/>
    <x v="10"/>
    <n v="3200"/>
    <n v="5"/>
    <n v="16000"/>
    <n v="3200"/>
    <n v="0.2"/>
  </r>
  <r>
    <x v="0"/>
    <x v="1"/>
    <x v="20"/>
    <x v="0"/>
    <x v="2"/>
    <s v="Cuiabá"/>
    <x v="0"/>
    <n v="8902"/>
    <n v="2"/>
    <n v="17804"/>
    <n v="6231.4"/>
    <n v="0.35"/>
  </r>
  <r>
    <x v="1"/>
    <x v="1"/>
    <x v="21"/>
    <x v="0"/>
    <x v="2"/>
    <s v="Cuiabá"/>
    <x v="4"/>
    <n v="300"/>
    <n v="10"/>
    <n v="3000"/>
    <n v="450"/>
    <n v="0.15"/>
  </r>
  <r>
    <x v="2"/>
    <x v="0"/>
    <x v="22"/>
    <x v="0"/>
    <x v="2"/>
    <s v="Cuiabá"/>
    <x v="10"/>
    <n v="3200"/>
    <n v="12"/>
    <n v="38400"/>
    <n v="7680"/>
    <n v="0.2"/>
  </r>
  <r>
    <x v="0"/>
    <x v="1"/>
    <x v="23"/>
    <x v="0"/>
    <x v="2"/>
    <s v="Cuiabá"/>
    <x v="11"/>
    <n v="4600"/>
    <n v="7"/>
    <n v="32200"/>
    <n v="8050"/>
    <n v="0.25"/>
  </r>
  <r>
    <x v="2"/>
    <x v="0"/>
    <x v="24"/>
    <x v="0"/>
    <x v="2"/>
    <s v="Cuiabá"/>
    <x v="2"/>
    <n v="1200"/>
    <n v="9"/>
    <n v="10800"/>
    <n v="3240"/>
    <n v="0.3"/>
  </r>
  <r>
    <x v="3"/>
    <x v="0"/>
    <x v="25"/>
    <x v="0"/>
    <x v="3"/>
    <s v="Campo Grande"/>
    <x v="11"/>
    <n v="4600"/>
    <n v="11"/>
    <n v="50600"/>
    <n v="12650"/>
    <n v="0.25"/>
  </r>
  <r>
    <x v="4"/>
    <x v="1"/>
    <x v="26"/>
    <x v="0"/>
    <x v="3"/>
    <s v="Campo Grande"/>
    <x v="7"/>
    <n v="5340"/>
    <n v="9"/>
    <n v="48060"/>
    <n v="14418"/>
    <n v="0.3"/>
  </r>
  <r>
    <x v="0"/>
    <x v="1"/>
    <x v="27"/>
    <x v="0"/>
    <x v="3"/>
    <s v="Campo Grande"/>
    <x v="9"/>
    <n v="5300"/>
    <n v="5"/>
    <n v="26500"/>
    <n v="7950"/>
    <n v="0.3"/>
  </r>
  <r>
    <x v="0"/>
    <x v="1"/>
    <x v="28"/>
    <x v="0"/>
    <x v="3"/>
    <s v="Campo Grande"/>
    <x v="6"/>
    <n v="1500"/>
    <n v="3"/>
    <n v="4500"/>
    <n v="1800"/>
    <n v="0.4"/>
  </r>
  <r>
    <x v="1"/>
    <x v="1"/>
    <x v="28"/>
    <x v="0"/>
    <x v="3"/>
    <s v="Campo Grande"/>
    <x v="10"/>
    <n v="3200"/>
    <n v="10"/>
    <n v="32000"/>
    <n v="6400"/>
    <n v="0.2"/>
  </r>
  <r>
    <x v="0"/>
    <x v="0"/>
    <x v="29"/>
    <x v="0"/>
    <x v="3"/>
    <s v="Campo Grande"/>
    <x v="6"/>
    <n v="1500"/>
    <n v="8"/>
    <n v="12000"/>
    <n v="4800"/>
    <n v="0.4"/>
  </r>
  <r>
    <x v="2"/>
    <x v="0"/>
    <x v="30"/>
    <x v="0"/>
    <x v="3"/>
    <s v="Campo Grande"/>
    <x v="1"/>
    <n v="500"/>
    <n v="12"/>
    <n v="6000"/>
    <n v="1500"/>
    <n v="0.25"/>
  </r>
  <r>
    <x v="0"/>
    <x v="1"/>
    <x v="31"/>
    <x v="0"/>
    <x v="3"/>
    <s v="Campo Grande"/>
    <x v="4"/>
    <n v="300"/>
    <n v="8"/>
    <n v="2400"/>
    <n v="360"/>
    <n v="0.15"/>
  </r>
  <r>
    <x v="3"/>
    <x v="0"/>
    <x v="32"/>
    <x v="0"/>
    <x v="3"/>
    <s v="Campo Grande"/>
    <x v="5"/>
    <n v="1700"/>
    <n v="10"/>
    <n v="17000"/>
    <n v="8500"/>
    <n v="0.5"/>
  </r>
  <r>
    <x v="0"/>
    <x v="1"/>
    <x v="33"/>
    <x v="0"/>
    <x v="3"/>
    <s v="Campo Grande"/>
    <x v="8"/>
    <n v="3400"/>
    <n v="6"/>
    <n v="20400"/>
    <n v="7140"/>
    <n v="0.35"/>
  </r>
  <r>
    <x v="0"/>
    <x v="1"/>
    <x v="34"/>
    <x v="0"/>
    <x v="3"/>
    <s v="Campo Grande"/>
    <x v="4"/>
    <n v="300"/>
    <n v="4"/>
    <n v="1200"/>
    <n v="180"/>
    <n v="0.15"/>
  </r>
  <r>
    <x v="0"/>
    <x v="1"/>
    <x v="35"/>
    <x v="0"/>
    <x v="3"/>
    <s v="Campo Grande"/>
    <x v="1"/>
    <n v="500"/>
    <n v="9"/>
    <n v="4500"/>
    <n v="1125"/>
    <n v="0.25"/>
  </r>
  <r>
    <x v="3"/>
    <x v="1"/>
    <x v="36"/>
    <x v="0"/>
    <x v="3"/>
    <s v="Campo Grande"/>
    <x v="10"/>
    <n v="3200"/>
    <n v="5"/>
    <n v="16000"/>
    <n v="3200"/>
    <n v="0.2"/>
  </r>
  <r>
    <x v="0"/>
    <x v="1"/>
    <x v="37"/>
    <x v="0"/>
    <x v="3"/>
    <s v="Campo Grande"/>
    <x v="1"/>
    <n v="500"/>
    <n v="1"/>
    <n v="500"/>
    <n v="125"/>
    <n v="0.25"/>
  </r>
  <r>
    <x v="3"/>
    <x v="1"/>
    <x v="38"/>
    <x v="0"/>
    <x v="3"/>
    <s v="Campo Grande"/>
    <x v="5"/>
    <n v="1700"/>
    <n v="6"/>
    <n v="10200"/>
    <n v="5100"/>
    <n v="0.5"/>
  </r>
  <r>
    <x v="0"/>
    <x v="1"/>
    <x v="39"/>
    <x v="0"/>
    <x v="3"/>
    <s v="Campo Grande"/>
    <x v="0"/>
    <n v="8902"/>
    <n v="4"/>
    <n v="35608"/>
    <n v="12462.8"/>
    <n v="0.35"/>
  </r>
  <r>
    <x v="1"/>
    <x v="1"/>
    <x v="40"/>
    <x v="0"/>
    <x v="3"/>
    <s v="Campo Grande"/>
    <x v="7"/>
    <n v="5340"/>
    <n v="1"/>
    <n v="5340"/>
    <n v="1602"/>
    <n v="0.3"/>
  </r>
  <r>
    <x v="0"/>
    <x v="1"/>
    <x v="41"/>
    <x v="0"/>
    <x v="3"/>
    <s v="Campo Grande"/>
    <x v="0"/>
    <n v="8902"/>
    <n v="8"/>
    <n v="71216"/>
    <n v="24925.599999999999"/>
    <n v="0.35"/>
  </r>
  <r>
    <x v="3"/>
    <x v="0"/>
    <x v="42"/>
    <x v="0"/>
    <x v="3"/>
    <s v="Campo Grande"/>
    <x v="1"/>
    <n v="500"/>
    <n v="5"/>
    <n v="2500"/>
    <n v="625"/>
    <n v="0.25"/>
  </r>
  <r>
    <x v="4"/>
    <x v="1"/>
    <x v="43"/>
    <x v="0"/>
    <x v="3"/>
    <s v="Campo Grande"/>
    <x v="2"/>
    <n v="1200"/>
    <n v="2"/>
    <n v="2400"/>
    <n v="720"/>
    <n v="0.3"/>
  </r>
  <r>
    <x v="2"/>
    <x v="0"/>
    <x v="44"/>
    <x v="0"/>
    <x v="3"/>
    <s v="Campo Grande"/>
    <x v="12"/>
    <n v="4500"/>
    <n v="5"/>
    <n v="22500"/>
    <n v="5625"/>
    <n v="0.25"/>
  </r>
  <r>
    <x v="0"/>
    <x v="1"/>
    <x v="45"/>
    <x v="0"/>
    <x v="3"/>
    <s v="Campo Grande"/>
    <x v="0"/>
    <n v="8902"/>
    <n v="8"/>
    <n v="71216"/>
    <n v="24925.599999999999"/>
    <n v="0.35"/>
  </r>
  <r>
    <x v="4"/>
    <x v="1"/>
    <x v="46"/>
    <x v="0"/>
    <x v="3"/>
    <s v="Campo Grande"/>
    <x v="9"/>
    <n v="5300"/>
    <n v="1"/>
    <n v="5300"/>
    <n v="1590"/>
    <n v="0.3"/>
  </r>
  <r>
    <x v="2"/>
    <x v="1"/>
    <x v="47"/>
    <x v="0"/>
    <x v="3"/>
    <s v="Campo Grande"/>
    <x v="9"/>
    <n v="5300"/>
    <n v="1"/>
    <n v="5300"/>
    <n v="1590"/>
    <n v="0.3"/>
  </r>
  <r>
    <x v="0"/>
    <x v="1"/>
    <x v="48"/>
    <x v="0"/>
    <x v="3"/>
    <s v="Campo Grande"/>
    <x v="11"/>
    <n v="4600"/>
    <n v="8"/>
    <n v="36800"/>
    <n v="9200"/>
    <n v="0.25"/>
  </r>
  <r>
    <x v="1"/>
    <x v="0"/>
    <x v="49"/>
    <x v="0"/>
    <x v="3"/>
    <s v="Campo Grande"/>
    <x v="10"/>
    <n v="3200"/>
    <n v="6"/>
    <n v="19200"/>
    <n v="3840"/>
    <n v="0.2"/>
  </r>
  <r>
    <x v="0"/>
    <x v="0"/>
    <x v="50"/>
    <x v="0"/>
    <x v="3"/>
    <s v="Campo Grande"/>
    <x v="3"/>
    <n v="5130"/>
    <n v="5"/>
    <n v="25650"/>
    <n v="10260"/>
    <n v="0.4"/>
  </r>
  <r>
    <x v="1"/>
    <x v="1"/>
    <x v="51"/>
    <x v="0"/>
    <x v="3"/>
    <s v="Campo Grande"/>
    <x v="12"/>
    <n v="4500"/>
    <n v="11"/>
    <n v="49500"/>
    <n v="12375"/>
    <n v="0.25"/>
  </r>
  <r>
    <x v="4"/>
    <x v="1"/>
    <x v="52"/>
    <x v="0"/>
    <x v="3"/>
    <s v="Campo Grande"/>
    <x v="4"/>
    <n v="300"/>
    <n v="4"/>
    <n v="1200"/>
    <n v="180"/>
    <n v="0.15"/>
  </r>
  <r>
    <x v="0"/>
    <x v="0"/>
    <x v="53"/>
    <x v="0"/>
    <x v="3"/>
    <s v="Campo Grande"/>
    <x v="0"/>
    <n v="8902"/>
    <n v="3"/>
    <n v="26706"/>
    <n v="9347.0999999999985"/>
    <n v="0.35"/>
  </r>
  <r>
    <x v="0"/>
    <x v="0"/>
    <x v="54"/>
    <x v="0"/>
    <x v="3"/>
    <s v="Campo Grande"/>
    <x v="11"/>
    <n v="4600"/>
    <n v="12"/>
    <n v="55200"/>
    <n v="13800"/>
    <n v="0.25"/>
  </r>
  <r>
    <x v="0"/>
    <x v="0"/>
    <x v="55"/>
    <x v="0"/>
    <x v="3"/>
    <s v="Campo Grande"/>
    <x v="8"/>
    <n v="3400"/>
    <n v="1"/>
    <n v="3400"/>
    <n v="1190"/>
    <n v="0.35"/>
  </r>
  <r>
    <x v="4"/>
    <x v="1"/>
    <x v="56"/>
    <x v="0"/>
    <x v="3"/>
    <s v="Campo Grande"/>
    <x v="7"/>
    <n v="5340"/>
    <n v="8"/>
    <n v="42720"/>
    <n v="12816"/>
    <n v="0.3"/>
  </r>
  <r>
    <x v="0"/>
    <x v="0"/>
    <x v="57"/>
    <x v="0"/>
    <x v="3"/>
    <s v="Campo Grande"/>
    <x v="5"/>
    <n v="1700"/>
    <n v="12"/>
    <n v="20400"/>
    <n v="10200"/>
    <n v="0.5"/>
  </r>
  <r>
    <x v="3"/>
    <x v="0"/>
    <x v="58"/>
    <x v="0"/>
    <x v="3"/>
    <s v="Campo Grande"/>
    <x v="10"/>
    <n v="3200"/>
    <n v="12"/>
    <n v="38400"/>
    <n v="7680"/>
    <n v="0.2"/>
  </r>
  <r>
    <x v="3"/>
    <x v="1"/>
    <x v="59"/>
    <x v="0"/>
    <x v="3"/>
    <s v="Campo Grande"/>
    <x v="1"/>
    <n v="500"/>
    <n v="10"/>
    <n v="5000"/>
    <n v="1250"/>
    <n v="0.25"/>
  </r>
  <r>
    <x v="3"/>
    <x v="1"/>
    <x v="60"/>
    <x v="0"/>
    <x v="3"/>
    <s v="Campo Grande"/>
    <x v="9"/>
    <n v="5300"/>
    <n v="10"/>
    <n v="53000"/>
    <n v="15900"/>
    <n v="0.3"/>
  </r>
  <r>
    <x v="0"/>
    <x v="1"/>
    <x v="61"/>
    <x v="0"/>
    <x v="3"/>
    <s v="Campo Grande"/>
    <x v="10"/>
    <n v="3200"/>
    <n v="7"/>
    <n v="22400"/>
    <n v="4480"/>
    <n v="0.2"/>
  </r>
  <r>
    <x v="4"/>
    <x v="0"/>
    <x v="62"/>
    <x v="0"/>
    <x v="3"/>
    <s v="Campo Grande"/>
    <x v="1"/>
    <n v="500"/>
    <n v="15"/>
    <n v="7500"/>
    <n v="1875"/>
    <n v="0.25"/>
  </r>
  <r>
    <x v="3"/>
    <x v="0"/>
    <x v="63"/>
    <x v="0"/>
    <x v="3"/>
    <s v="Campo Grande"/>
    <x v="10"/>
    <n v="3200"/>
    <n v="10"/>
    <n v="32000"/>
    <n v="6400"/>
    <n v="0.2"/>
  </r>
  <r>
    <x v="0"/>
    <x v="1"/>
    <x v="64"/>
    <x v="0"/>
    <x v="3"/>
    <s v="Campo Grande"/>
    <x v="12"/>
    <n v="4500"/>
    <n v="8"/>
    <n v="36000"/>
    <n v="9000"/>
    <n v="0.25"/>
  </r>
  <r>
    <x v="3"/>
    <x v="1"/>
    <x v="65"/>
    <x v="0"/>
    <x v="3"/>
    <s v="Campo Grande"/>
    <x v="12"/>
    <n v="4500"/>
    <n v="4"/>
    <n v="18000"/>
    <n v="4500"/>
    <n v="0.25"/>
  </r>
  <r>
    <x v="1"/>
    <x v="1"/>
    <x v="66"/>
    <x v="0"/>
    <x v="3"/>
    <s v="Campo Grande"/>
    <x v="12"/>
    <n v="4500"/>
    <n v="5"/>
    <n v="22500"/>
    <n v="5625"/>
    <n v="0.25"/>
  </r>
  <r>
    <x v="4"/>
    <x v="1"/>
    <x v="67"/>
    <x v="0"/>
    <x v="3"/>
    <s v="Campo Grande"/>
    <x v="12"/>
    <n v="4500"/>
    <n v="6"/>
    <n v="27000"/>
    <n v="6750"/>
    <n v="0.25"/>
  </r>
  <r>
    <x v="1"/>
    <x v="1"/>
    <x v="68"/>
    <x v="0"/>
    <x v="3"/>
    <s v="Campo Grande"/>
    <x v="2"/>
    <n v="1200"/>
    <n v="4"/>
    <n v="4800"/>
    <n v="1440"/>
    <n v="0.3"/>
  </r>
  <r>
    <x v="2"/>
    <x v="1"/>
    <x v="69"/>
    <x v="0"/>
    <x v="3"/>
    <s v="Campo Grande"/>
    <x v="8"/>
    <n v="3400"/>
    <n v="10"/>
    <n v="3400"/>
    <n v="1190"/>
    <n v="0.35"/>
  </r>
  <r>
    <x v="3"/>
    <x v="0"/>
    <x v="70"/>
    <x v="0"/>
    <x v="3"/>
    <s v="Campo Grande"/>
    <x v="1"/>
    <n v="500"/>
    <n v="10"/>
    <n v="5000"/>
    <n v="1250"/>
    <n v="0.25"/>
  </r>
  <r>
    <x v="3"/>
    <x v="1"/>
    <x v="71"/>
    <x v="0"/>
    <x v="3"/>
    <s v="Campo Grande"/>
    <x v="8"/>
    <n v="3400"/>
    <n v="8"/>
    <n v="27200"/>
    <n v="9520"/>
    <n v="0.35"/>
  </r>
  <r>
    <x v="0"/>
    <x v="1"/>
    <x v="72"/>
    <x v="0"/>
    <x v="3"/>
    <s v="Campo Grande"/>
    <x v="11"/>
    <n v="4600"/>
    <n v="12"/>
    <n v="55200"/>
    <n v="13800"/>
    <n v="0.25"/>
  </r>
  <r>
    <x v="3"/>
    <x v="0"/>
    <x v="73"/>
    <x v="0"/>
    <x v="3"/>
    <s v="Campo Grande"/>
    <x v="1"/>
    <n v="500"/>
    <n v="10"/>
    <n v="5000"/>
    <n v="1250"/>
    <n v="0.25"/>
  </r>
  <r>
    <x v="2"/>
    <x v="1"/>
    <x v="74"/>
    <x v="0"/>
    <x v="3"/>
    <s v="Campo Grande"/>
    <x v="3"/>
    <n v="5130"/>
    <n v="15"/>
    <n v="76950"/>
    <n v="30780"/>
    <n v="0.4"/>
  </r>
  <r>
    <x v="4"/>
    <x v="0"/>
    <x v="75"/>
    <x v="0"/>
    <x v="3"/>
    <s v="Campo Grande"/>
    <x v="6"/>
    <n v="1500"/>
    <n v="1"/>
    <n v="1500"/>
    <n v="600"/>
    <n v="0.4"/>
  </r>
  <r>
    <x v="0"/>
    <x v="1"/>
    <x v="76"/>
    <x v="0"/>
    <x v="3"/>
    <s v="Campo Grande"/>
    <x v="10"/>
    <n v="3200"/>
    <n v="20"/>
    <n v="35200"/>
    <n v="7040"/>
    <n v="0.2"/>
  </r>
  <r>
    <x v="0"/>
    <x v="1"/>
    <x v="77"/>
    <x v="0"/>
    <x v="3"/>
    <s v="Campo Grande"/>
    <x v="7"/>
    <n v="5340"/>
    <n v="20"/>
    <n v="10680"/>
    <n v="3204"/>
    <n v="0.3"/>
  </r>
  <r>
    <x v="3"/>
    <x v="0"/>
    <x v="78"/>
    <x v="0"/>
    <x v="3"/>
    <s v="Campo Grande"/>
    <x v="7"/>
    <n v="5340"/>
    <n v="1"/>
    <n v="5340"/>
    <n v="1602"/>
    <n v="0.3"/>
  </r>
  <r>
    <x v="0"/>
    <x v="0"/>
    <x v="79"/>
    <x v="0"/>
    <x v="3"/>
    <s v="Campo Grande"/>
    <x v="1"/>
    <n v="500"/>
    <n v="5"/>
    <n v="2500"/>
    <n v="625"/>
    <n v="0.25"/>
  </r>
  <r>
    <x v="0"/>
    <x v="0"/>
    <x v="80"/>
    <x v="0"/>
    <x v="3"/>
    <s v="Campo Grande"/>
    <x v="7"/>
    <n v="5340"/>
    <n v="12"/>
    <n v="64080"/>
    <n v="19224"/>
    <n v="0.3"/>
  </r>
  <r>
    <x v="4"/>
    <x v="1"/>
    <x v="81"/>
    <x v="0"/>
    <x v="3"/>
    <s v="Campo Grande"/>
    <x v="2"/>
    <n v="1200"/>
    <n v="8"/>
    <n v="9600"/>
    <n v="2880"/>
    <n v="0.3"/>
  </r>
  <r>
    <x v="0"/>
    <x v="0"/>
    <x v="82"/>
    <x v="0"/>
    <x v="3"/>
    <s v="Campo Grande"/>
    <x v="9"/>
    <n v="5300"/>
    <n v="20"/>
    <n v="42400"/>
    <n v="12720"/>
    <n v="0.3"/>
  </r>
  <r>
    <x v="1"/>
    <x v="1"/>
    <x v="83"/>
    <x v="0"/>
    <x v="3"/>
    <s v="Campo Grande"/>
    <x v="0"/>
    <n v="8902"/>
    <n v="20"/>
    <n v="97922"/>
    <n v="34272.699999999997"/>
    <n v="0.35"/>
  </r>
  <r>
    <x v="3"/>
    <x v="1"/>
    <x v="84"/>
    <x v="0"/>
    <x v="3"/>
    <s v="Campo Grande"/>
    <x v="0"/>
    <n v="8902"/>
    <n v="12"/>
    <n v="106824"/>
    <n v="37388.399999999994"/>
    <n v="0.35"/>
  </r>
  <r>
    <x v="1"/>
    <x v="1"/>
    <x v="85"/>
    <x v="0"/>
    <x v="3"/>
    <s v="Campo Grande"/>
    <x v="12"/>
    <n v="4500"/>
    <n v="3"/>
    <n v="13500"/>
    <n v="3375"/>
    <n v="0.25"/>
  </r>
  <r>
    <x v="1"/>
    <x v="1"/>
    <x v="28"/>
    <x v="1"/>
    <x v="4"/>
    <s v="Salvador"/>
    <x v="9"/>
    <n v="5300"/>
    <n v="9"/>
    <n v="47700"/>
    <n v="14310"/>
    <n v="0.3"/>
  </r>
  <r>
    <x v="3"/>
    <x v="1"/>
    <x v="29"/>
    <x v="1"/>
    <x v="4"/>
    <s v="Salvador"/>
    <x v="2"/>
    <n v="1200"/>
    <n v="3"/>
    <n v="3600"/>
    <n v="1080"/>
    <n v="0.3"/>
  </r>
  <r>
    <x v="0"/>
    <x v="1"/>
    <x v="30"/>
    <x v="1"/>
    <x v="4"/>
    <s v="Salvador"/>
    <x v="4"/>
    <n v="300"/>
    <n v="6"/>
    <n v="1800"/>
    <n v="270"/>
    <n v="0.15"/>
  </r>
  <r>
    <x v="0"/>
    <x v="0"/>
    <x v="31"/>
    <x v="1"/>
    <x v="4"/>
    <s v="Salvador"/>
    <x v="12"/>
    <n v="4500"/>
    <n v="6"/>
    <n v="27000"/>
    <n v="6750"/>
    <n v="0.25"/>
  </r>
  <r>
    <x v="0"/>
    <x v="0"/>
    <x v="32"/>
    <x v="1"/>
    <x v="4"/>
    <s v="Salvador"/>
    <x v="6"/>
    <n v="1500"/>
    <n v="5"/>
    <n v="7500"/>
    <n v="3000"/>
    <n v="0.4"/>
  </r>
  <r>
    <x v="0"/>
    <x v="0"/>
    <x v="33"/>
    <x v="1"/>
    <x v="4"/>
    <s v="Salvador"/>
    <x v="12"/>
    <n v="4500"/>
    <n v="7"/>
    <n v="31500"/>
    <n v="7875"/>
    <n v="0.25"/>
  </r>
  <r>
    <x v="0"/>
    <x v="1"/>
    <x v="34"/>
    <x v="1"/>
    <x v="4"/>
    <s v="Salvador"/>
    <x v="10"/>
    <n v="3200"/>
    <n v="7"/>
    <n v="22400"/>
    <n v="4480"/>
    <n v="0.2"/>
  </r>
  <r>
    <x v="0"/>
    <x v="1"/>
    <x v="35"/>
    <x v="1"/>
    <x v="4"/>
    <s v="Salvador"/>
    <x v="6"/>
    <n v="1500"/>
    <n v="9"/>
    <n v="13500"/>
    <n v="5400"/>
    <n v="0.4"/>
  </r>
  <r>
    <x v="3"/>
    <x v="1"/>
    <x v="36"/>
    <x v="1"/>
    <x v="4"/>
    <s v="Salvador"/>
    <x v="1"/>
    <n v="500"/>
    <n v="2"/>
    <n v="1000"/>
    <n v="250"/>
    <n v="0.25"/>
  </r>
  <r>
    <x v="0"/>
    <x v="0"/>
    <x v="37"/>
    <x v="1"/>
    <x v="4"/>
    <s v="Salvador"/>
    <x v="1"/>
    <n v="500"/>
    <n v="9"/>
    <n v="4500"/>
    <n v="1125"/>
    <n v="0.25"/>
  </r>
  <r>
    <x v="0"/>
    <x v="1"/>
    <x v="38"/>
    <x v="1"/>
    <x v="4"/>
    <s v="Salvador"/>
    <x v="9"/>
    <n v="5300"/>
    <n v="4"/>
    <n v="21200"/>
    <n v="6360"/>
    <n v="0.3"/>
  </r>
  <r>
    <x v="3"/>
    <x v="1"/>
    <x v="39"/>
    <x v="1"/>
    <x v="4"/>
    <s v="Salvador"/>
    <x v="11"/>
    <n v="4600"/>
    <n v="5"/>
    <n v="23000"/>
    <n v="5750"/>
    <n v="0.25"/>
  </r>
  <r>
    <x v="3"/>
    <x v="1"/>
    <x v="40"/>
    <x v="1"/>
    <x v="4"/>
    <s v="Salvador"/>
    <x v="11"/>
    <n v="4600"/>
    <n v="11"/>
    <n v="50600"/>
    <n v="12650"/>
    <n v="0.25"/>
  </r>
  <r>
    <x v="0"/>
    <x v="1"/>
    <x v="41"/>
    <x v="1"/>
    <x v="4"/>
    <s v="Salvador"/>
    <x v="2"/>
    <n v="1200"/>
    <n v="6"/>
    <n v="7200"/>
    <n v="2160"/>
    <n v="0.3"/>
  </r>
  <r>
    <x v="0"/>
    <x v="0"/>
    <x v="42"/>
    <x v="1"/>
    <x v="4"/>
    <s v="Salvador"/>
    <x v="10"/>
    <n v="3200"/>
    <n v="1"/>
    <n v="3200"/>
    <n v="640"/>
    <n v="0.2"/>
  </r>
  <r>
    <x v="0"/>
    <x v="0"/>
    <x v="43"/>
    <x v="1"/>
    <x v="4"/>
    <s v="Salvador"/>
    <x v="9"/>
    <n v="5300"/>
    <n v="12"/>
    <n v="63600"/>
    <n v="19080"/>
    <n v="0.3"/>
  </r>
  <r>
    <x v="3"/>
    <x v="1"/>
    <x v="44"/>
    <x v="1"/>
    <x v="4"/>
    <s v="Salvador"/>
    <x v="1"/>
    <n v="500"/>
    <n v="5"/>
    <n v="2500"/>
    <n v="625"/>
    <n v="0.25"/>
  </r>
  <r>
    <x v="4"/>
    <x v="1"/>
    <x v="45"/>
    <x v="1"/>
    <x v="4"/>
    <s v="Salvador"/>
    <x v="3"/>
    <n v="5130"/>
    <n v="7"/>
    <n v="35910"/>
    <n v="14364"/>
    <n v="0.4"/>
  </r>
  <r>
    <x v="0"/>
    <x v="0"/>
    <x v="46"/>
    <x v="1"/>
    <x v="4"/>
    <s v="Salvador"/>
    <x v="6"/>
    <n v="1500"/>
    <n v="5"/>
    <n v="7500"/>
    <n v="3000"/>
    <n v="0.4"/>
  </r>
  <r>
    <x v="3"/>
    <x v="1"/>
    <x v="47"/>
    <x v="1"/>
    <x v="4"/>
    <s v="Salvador"/>
    <x v="9"/>
    <n v="5300"/>
    <n v="10"/>
    <n v="53000"/>
    <n v="15900"/>
    <n v="0.3"/>
  </r>
  <r>
    <x v="0"/>
    <x v="1"/>
    <x v="48"/>
    <x v="1"/>
    <x v="4"/>
    <s v="Salvador"/>
    <x v="7"/>
    <n v="5340"/>
    <n v="8"/>
    <n v="42720"/>
    <n v="12816"/>
    <n v="0.3"/>
  </r>
  <r>
    <x v="2"/>
    <x v="1"/>
    <x v="49"/>
    <x v="1"/>
    <x v="4"/>
    <s v="Salvador"/>
    <x v="9"/>
    <n v="5300"/>
    <n v="6"/>
    <n v="31800"/>
    <n v="9540"/>
    <n v="0.3"/>
  </r>
  <r>
    <x v="3"/>
    <x v="0"/>
    <x v="50"/>
    <x v="1"/>
    <x v="4"/>
    <s v="Salvador"/>
    <x v="1"/>
    <n v="500"/>
    <n v="5"/>
    <n v="2500"/>
    <n v="625"/>
    <n v="0.25"/>
  </r>
  <r>
    <x v="0"/>
    <x v="1"/>
    <x v="51"/>
    <x v="1"/>
    <x v="4"/>
    <s v="Salvador"/>
    <x v="0"/>
    <n v="8902"/>
    <n v="11"/>
    <n v="97922"/>
    <n v="34272.699999999997"/>
    <n v="0.35"/>
  </r>
  <r>
    <x v="2"/>
    <x v="1"/>
    <x v="52"/>
    <x v="1"/>
    <x v="4"/>
    <s v="Salvador"/>
    <x v="7"/>
    <n v="5340"/>
    <n v="5"/>
    <n v="26700"/>
    <n v="8010"/>
    <n v="0.3"/>
  </r>
  <r>
    <x v="2"/>
    <x v="0"/>
    <x v="53"/>
    <x v="1"/>
    <x v="4"/>
    <s v="Salvador"/>
    <x v="4"/>
    <n v="300"/>
    <n v="3"/>
    <n v="900"/>
    <n v="135"/>
    <n v="0.15"/>
  </r>
  <r>
    <x v="0"/>
    <x v="0"/>
    <x v="54"/>
    <x v="1"/>
    <x v="4"/>
    <s v="Salvador"/>
    <x v="10"/>
    <n v="3200"/>
    <n v="3"/>
    <n v="9600"/>
    <n v="1920"/>
    <n v="0.2"/>
  </r>
  <r>
    <x v="4"/>
    <x v="1"/>
    <x v="55"/>
    <x v="1"/>
    <x v="4"/>
    <s v="Salvador"/>
    <x v="9"/>
    <n v="5300"/>
    <n v="1"/>
    <n v="5300"/>
    <n v="1590"/>
    <n v="0.3"/>
  </r>
  <r>
    <x v="3"/>
    <x v="0"/>
    <x v="56"/>
    <x v="1"/>
    <x v="4"/>
    <s v="Salvador"/>
    <x v="8"/>
    <n v="3400"/>
    <n v="1"/>
    <n v="3400"/>
    <n v="1190"/>
    <n v="0.35"/>
  </r>
  <r>
    <x v="0"/>
    <x v="1"/>
    <x v="57"/>
    <x v="1"/>
    <x v="4"/>
    <s v="Salvador"/>
    <x v="10"/>
    <n v="3200"/>
    <n v="7"/>
    <n v="22400"/>
    <n v="4480"/>
    <n v="0.2"/>
  </r>
  <r>
    <x v="0"/>
    <x v="1"/>
    <x v="58"/>
    <x v="1"/>
    <x v="4"/>
    <s v="Salvador"/>
    <x v="1"/>
    <n v="500"/>
    <n v="5"/>
    <n v="2500"/>
    <n v="625"/>
    <n v="0.25"/>
  </r>
  <r>
    <x v="0"/>
    <x v="1"/>
    <x v="59"/>
    <x v="1"/>
    <x v="4"/>
    <s v="Salvador"/>
    <x v="11"/>
    <n v="4600"/>
    <n v="12"/>
    <n v="55200"/>
    <n v="13800"/>
    <n v="0.25"/>
  </r>
  <r>
    <x v="2"/>
    <x v="1"/>
    <x v="60"/>
    <x v="1"/>
    <x v="4"/>
    <s v="Salvador"/>
    <x v="3"/>
    <n v="5130"/>
    <n v="7"/>
    <n v="35910"/>
    <n v="14364"/>
    <n v="0.4"/>
  </r>
  <r>
    <x v="0"/>
    <x v="1"/>
    <x v="61"/>
    <x v="1"/>
    <x v="4"/>
    <s v="Salvador"/>
    <x v="0"/>
    <n v="8902"/>
    <n v="10"/>
    <n v="89020"/>
    <n v="31156.999999999996"/>
    <n v="0.35"/>
  </r>
  <r>
    <x v="3"/>
    <x v="1"/>
    <x v="62"/>
    <x v="1"/>
    <x v="4"/>
    <s v="Salvador"/>
    <x v="0"/>
    <n v="8902"/>
    <n v="9"/>
    <n v="80118"/>
    <n v="28041.3"/>
    <n v="0.35"/>
  </r>
  <r>
    <x v="3"/>
    <x v="1"/>
    <x v="63"/>
    <x v="1"/>
    <x v="4"/>
    <s v="Salvador"/>
    <x v="0"/>
    <n v="8902"/>
    <n v="9"/>
    <n v="80118"/>
    <n v="28041.3"/>
    <n v="0.35"/>
  </r>
  <r>
    <x v="3"/>
    <x v="1"/>
    <x v="64"/>
    <x v="1"/>
    <x v="4"/>
    <s v="Salvador"/>
    <x v="1"/>
    <n v="500"/>
    <n v="6"/>
    <n v="3000"/>
    <n v="750"/>
    <n v="0.25"/>
  </r>
  <r>
    <x v="4"/>
    <x v="1"/>
    <x v="65"/>
    <x v="1"/>
    <x v="4"/>
    <s v="Salvador"/>
    <x v="0"/>
    <n v="8902"/>
    <n v="6"/>
    <n v="53412"/>
    <n v="18694.199999999997"/>
    <n v="0.35"/>
  </r>
  <r>
    <x v="0"/>
    <x v="1"/>
    <x v="66"/>
    <x v="1"/>
    <x v="4"/>
    <s v="Salvador"/>
    <x v="2"/>
    <n v="1200"/>
    <n v="8"/>
    <n v="9600"/>
    <n v="2880"/>
    <n v="0.3"/>
  </r>
  <r>
    <x v="0"/>
    <x v="1"/>
    <x v="67"/>
    <x v="1"/>
    <x v="4"/>
    <s v="Salvador"/>
    <x v="6"/>
    <n v="1500"/>
    <n v="5"/>
    <n v="7500"/>
    <n v="3000"/>
    <n v="0.4"/>
  </r>
  <r>
    <x v="2"/>
    <x v="1"/>
    <x v="68"/>
    <x v="1"/>
    <x v="4"/>
    <s v="Salvador"/>
    <x v="7"/>
    <n v="5340"/>
    <n v="9"/>
    <n v="48060"/>
    <n v="14418"/>
    <n v="0.3"/>
  </r>
  <r>
    <x v="2"/>
    <x v="1"/>
    <x v="69"/>
    <x v="1"/>
    <x v="4"/>
    <s v="Salvador"/>
    <x v="10"/>
    <n v="3200"/>
    <n v="2"/>
    <n v="6400"/>
    <n v="1280"/>
    <n v="0.2"/>
  </r>
  <r>
    <x v="0"/>
    <x v="0"/>
    <x v="70"/>
    <x v="1"/>
    <x v="4"/>
    <s v="Salvador"/>
    <x v="9"/>
    <n v="5300"/>
    <n v="2"/>
    <n v="10600"/>
    <n v="3180"/>
    <n v="0.3"/>
  </r>
  <r>
    <x v="2"/>
    <x v="1"/>
    <x v="71"/>
    <x v="1"/>
    <x v="4"/>
    <s v="Salvador"/>
    <x v="6"/>
    <n v="1500"/>
    <n v="11"/>
    <n v="16500"/>
    <n v="6600"/>
    <n v="0.4"/>
  </r>
  <r>
    <x v="1"/>
    <x v="1"/>
    <x v="72"/>
    <x v="1"/>
    <x v="4"/>
    <s v="Salvador"/>
    <x v="11"/>
    <n v="4600"/>
    <n v="9"/>
    <n v="41400"/>
    <n v="10350"/>
    <n v="0.25"/>
  </r>
  <r>
    <x v="3"/>
    <x v="1"/>
    <x v="73"/>
    <x v="1"/>
    <x v="4"/>
    <s v="Salvador"/>
    <x v="5"/>
    <n v="1700"/>
    <n v="6"/>
    <n v="10200"/>
    <n v="5100"/>
    <n v="0.5"/>
  </r>
  <r>
    <x v="3"/>
    <x v="0"/>
    <x v="74"/>
    <x v="1"/>
    <x v="4"/>
    <s v="Salvador"/>
    <x v="1"/>
    <n v="500"/>
    <n v="7"/>
    <n v="3500"/>
    <n v="875"/>
    <n v="0.25"/>
  </r>
  <r>
    <x v="0"/>
    <x v="1"/>
    <x v="75"/>
    <x v="1"/>
    <x v="4"/>
    <s v="Salvador"/>
    <x v="4"/>
    <n v="300"/>
    <n v="12"/>
    <n v="3600"/>
    <n v="540"/>
    <n v="0.15"/>
  </r>
  <r>
    <x v="0"/>
    <x v="1"/>
    <x v="76"/>
    <x v="1"/>
    <x v="4"/>
    <s v="Salvador"/>
    <x v="10"/>
    <n v="3200"/>
    <n v="15"/>
    <n v="48000"/>
    <n v="9600"/>
    <n v="0.2"/>
  </r>
  <r>
    <x v="3"/>
    <x v="0"/>
    <x v="77"/>
    <x v="1"/>
    <x v="4"/>
    <s v="Salvador"/>
    <x v="1"/>
    <n v="500"/>
    <n v="12"/>
    <n v="6000"/>
    <n v="1500"/>
    <n v="0.25"/>
  </r>
  <r>
    <x v="3"/>
    <x v="1"/>
    <x v="78"/>
    <x v="1"/>
    <x v="4"/>
    <s v="Salvador"/>
    <x v="2"/>
    <n v="1200"/>
    <n v="7"/>
    <n v="8400"/>
    <n v="2520"/>
    <n v="0.3"/>
  </r>
  <r>
    <x v="4"/>
    <x v="1"/>
    <x v="79"/>
    <x v="1"/>
    <x v="4"/>
    <s v="Salvador"/>
    <x v="5"/>
    <n v="1700"/>
    <n v="2"/>
    <n v="3400"/>
    <n v="1700"/>
    <n v="0.5"/>
  </r>
  <r>
    <x v="0"/>
    <x v="1"/>
    <x v="80"/>
    <x v="1"/>
    <x v="4"/>
    <s v="Salvador"/>
    <x v="8"/>
    <n v="3400"/>
    <n v="12"/>
    <n v="40800"/>
    <n v="14280"/>
    <n v="0.35"/>
  </r>
  <r>
    <x v="0"/>
    <x v="1"/>
    <x v="81"/>
    <x v="1"/>
    <x v="4"/>
    <s v="Salvador"/>
    <x v="10"/>
    <n v="3200"/>
    <n v="3"/>
    <n v="9600"/>
    <n v="1920"/>
    <n v="0.2"/>
  </r>
  <r>
    <x v="4"/>
    <x v="1"/>
    <x v="86"/>
    <x v="1"/>
    <x v="4"/>
    <s v="Salvador"/>
    <x v="8"/>
    <n v="3400"/>
    <n v="1"/>
    <n v="3400"/>
    <n v="1190"/>
    <n v="0.35"/>
  </r>
  <r>
    <x v="3"/>
    <x v="1"/>
    <x v="82"/>
    <x v="1"/>
    <x v="4"/>
    <s v="Salvador"/>
    <x v="5"/>
    <n v="1700"/>
    <n v="4"/>
    <n v="6800"/>
    <n v="3400"/>
    <n v="0.5"/>
  </r>
  <r>
    <x v="0"/>
    <x v="1"/>
    <x v="87"/>
    <x v="1"/>
    <x v="4"/>
    <s v="Salvador"/>
    <x v="11"/>
    <n v="4600"/>
    <n v="6"/>
    <n v="27600"/>
    <n v="6900"/>
    <n v="0.25"/>
  </r>
  <r>
    <x v="3"/>
    <x v="1"/>
    <x v="83"/>
    <x v="1"/>
    <x v="4"/>
    <s v="Salvador"/>
    <x v="5"/>
    <n v="1700"/>
    <n v="7"/>
    <n v="11900"/>
    <n v="5950"/>
    <n v="0.5"/>
  </r>
  <r>
    <x v="3"/>
    <x v="1"/>
    <x v="88"/>
    <x v="1"/>
    <x v="4"/>
    <s v="Salvador"/>
    <x v="12"/>
    <n v="4500"/>
    <n v="5"/>
    <n v="22500"/>
    <n v="5625"/>
    <n v="0.25"/>
  </r>
  <r>
    <x v="3"/>
    <x v="0"/>
    <x v="84"/>
    <x v="1"/>
    <x v="4"/>
    <s v="Salvador"/>
    <x v="2"/>
    <n v="1200"/>
    <n v="5"/>
    <n v="6000"/>
    <n v="1800"/>
    <n v="0.3"/>
  </r>
  <r>
    <x v="0"/>
    <x v="0"/>
    <x v="89"/>
    <x v="1"/>
    <x v="4"/>
    <s v="Salvador"/>
    <x v="0"/>
    <n v="8902"/>
    <n v="19"/>
    <n v="169138"/>
    <n v="59198.299999999996"/>
    <n v="0.35"/>
  </r>
  <r>
    <x v="3"/>
    <x v="0"/>
    <x v="85"/>
    <x v="1"/>
    <x v="4"/>
    <s v="Salvador"/>
    <x v="4"/>
    <n v="300"/>
    <n v="1"/>
    <n v="300"/>
    <n v="45"/>
    <n v="0.15"/>
  </r>
  <r>
    <x v="3"/>
    <x v="1"/>
    <x v="85"/>
    <x v="1"/>
    <x v="4"/>
    <s v="Salvador"/>
    <x v="4"/>
    <n v="300"/>
    <n v="7"/>
    <n v="2100"/>
    <n v="315"/>
    <n v="0.15"/>
  </r>
  <r>
    <x v="3"/>
    <x v="1"/>
    <x v="85"/>
    <x v="1"/>
    <x v="4"/>
    <s v="Salvador"/>
    <x v="2"/>
    <n v="1200"/>
    <n v="18"/>
    <n v="21600"/>
    <n v="6480"/>
    <n v="0.3"/>
  </r>
  <r>
    <x v="0"/>
    <x v="0"/>
    <x v="85"/>
    <x v="1"/>
    <x v="4"/>
    <s v="Salvador"/>
    <x v="10"/>
    <n v="3200"/>
    <n v="7"/>
    <n v="22400"/>
    <n v="4480"/>
    <n v="0.2"/>
  </r>
  <r>
    <x v="0"/>
    <x v="1"/>
    <x v="85"/>
    <x v="1"/>
    <x v="4"/>
    <s v="Salvador"/>
    <x v="8"/>
    <n v="3400"/>
    <n v="7"/>
    <n v="23800"/>
    <n v="8330"/>
    <n v="0.35"/>
  </r>
  <r>
    <x v="2"/>
    <x v="1"/>
    <x v="85"/>
    <x v="1"/>
    <x v="4"/>
    <s v="Salvador"/>
    <x v="3"/>
    <n v="5130"/>
    <n v="15"/>
    <n v="76950"/>
    <n v="30780"/>
    <n v="0.4"/>
  </r>
  <r>
    <x v="4"/>
    <x v="1"/>
    <x v="47"/>
    <x v="1"/>
    <x v="5"/>
    <s v="Fortaleza"/>
    <x v="6"/>
    <n v="1500"/>
    <n v="3"/>
    <n v="4500"/>
    <n v="1800"/>
    <n v="0.4"/>
  </r>
  <r>
    <x v="0"/>
    <x v="1"/>
    <x v="48"/>
    <x v="1"/>
    <x v="5"/>
    <s v="Fortaleza"/>
    <x v="3"/>
    <n v="5130"/>
    <n v="12"/>
    <n v="61560"/>
    <n v="24624"/>
    <n v="0.4"/>
  </r>
  <r>
    <x v="2"/>
    <x v="0"/>
    <x v="49"/>
    <x v="1"/>
    <x v="5"/>
    <s v="Fortaleza"/>
    <x v="12"/>
    <n v="4500"/>
    <n v="1"/>
    <n v="4500"/>
    <n v="1125"/>
    <n v="0.25"/>
  </r>
  <r>
    <x v="3"/>
    <x v="1"/>
    <x v="50"/>
    <x v="1"/>
    <x v="5"/>
    <s v="Fortaleza"/>
    <x v="10"/>
    <n v="3200"/>
    <n v="6"/>
    <n v="19200"/>
    <n v="3840"/>
    <n v="0.2"/>
  </r>
  <r>
    <x v="3"/>
    <x v="0"/>
    <x v="51"/>
    <x v="1"/>
    <x v="5"/>
    <s v="Fortaleza"/>
    <x v="10"/>
    <n v="3200"/>
    <n v="10"/>
    <n v="32000"/>
    <n v="6400"/>
    <n v="0.2"/>
  </r>
  <r>
    <x v="0"/>
    <x v="1"/>
    <x v="52"/>
    <x v="1"/>
    <x v="5"/>
    <s v="Fortaleza"/>
    <x v="6"/>
    <n v="1500"/>
    <n v="6"/>
    <n v="9000"/>
    <n v="3600"/>
    <n v="0.4"/>
  </r>
  <r>
    <x v="2"/>
    <x v="1"/>
    <x v="53"/>
    <x v="1"/>
    <x v="5"/>
    <s v="Fortaleza"/>
    <x v="0"/>
    <n v="8902"/>
    <n v="6"/>
    <n v="53412"/>
    <n v="18694.199999999997"/>
    <n v="0.35"/>
  </r>
  <r>
    <x v="0"/>
    <x v="0"/>
    <x v="54"/>
    <x v="1"/>
    <x v="5"/>
    <s v="Fortaleza"/>
    <x v="5"/>
    <n v="1700"/>
    <n v="2"/>
    <n v="3400"/>
    <n v="1700"/>
    <n v="0.5"/>
  </r>
  <r>
    <x v="0"/>
    <x v="1"/>
    <x v="55"/>
    <x v="1"/>
    <x v="5"/>
    <s v="Fortaleza"/>
    <x v="8"/>
    <n v="3400"/>
    <n v="1"/>
    <n v="3400"/>
    <n v="1190"/>
    <n v="0.35"/>
  </r>
  <r>
    <x v="2"/>
    <x v="1"/>
    <x v="56"/>
    <x v="1"/>
    <x v="5"/>
    <s v="Fortaleza"/>
    <x v="2"/>
    <n v="1200"/>
    <n v="2"/>
    <n v="2400"/>
    <n v="720"/>
    <n v="0.3"/>
  </r>
  <r>
    <x v="1"/>
    <x v="1"/>
    <x v="57"/>
    <x v="1"/>
    <x v="5"/>
    <s v="Fortaleza"/>
    <x v="12"/>
    <n v="4500"/>
    <n v="5"/>
    <n v="22500"/>
    <n v="5625"/>
    <n v="0.25"/>
  </r>
  <r>
    <x v="0"/>
    <x v="1"/>
    <x v="58"/>
    <x v="1"/>
    <x v="5"/>
    <s v="Fortaleza"/>
    <x v="2"/>
    <n v="1200"/>
    <n v="6"/>
    <n v="7200"/>
    <n v="2160"/>
    <n v="0.3"/>
  </r>
  <r>
    <x v="4"/>
    <x v="0"/>
    <x v="59"/>
    <x v="1"/>
    <x v="5"/>
    <s v="Fortaleza"/>
    <x v="3"/>
    <n v="5130"/>
    <n v="2"/>
    <n v="10260"/>
    <n v="4104"/>
    <n v="0.4"/>
  </r>
  <r>
    <x v="1"/>
    <x v="1"/>
    <x v="60"/>
    <x v="1"/>
    <x v="5"/>
    <s v="Fortaleza"/>
    <x v="2"/>
    <n v="1200"/>
    <n v="9"/>
    <n v="10800"/>
    <n v="3240"/>
    <n v="0.3"/>
  </r>
  <r>
    <x v="0"/>
    <x v="0"/>
    <x v="61"/>
    <x v="1"/>
    <x v="5"/>
    <s v="Fortaleza"/>
    <x v="4"/>
    <n v="300"/>
    <n v="2"/>
    <n v="600"/>
    <n v="90"/>
    <n v="0.15"/>
  </r>
  <r>
    <x v="0"/>
    <x v="1"/>
    <x v="62"/>
    <x v="1"/>
    <x v="5"/>
    <s v="Fortaleza"/>
    <x v="11"/>
    <n v="4600"/>
    <n v="8"/>
    <n v="36800"/>
    <n v="9200"/>
    <n v="0.25"/>
  </r>
  <r>
    <x v="3"/>
    <x v="1"/>
    <x v="63"/>
    <x v="1"/>
    <x v="5"/>
    <s v="Fortaleza"/>
    <x v="8"/>
    <n v="3400"/>
    <n v="8"/>
    <n v="27200"/>
    <n v="9520"/>
    <n v="0.35"/>
  </r>
  <r>
    <x v="0"/>
    <x v="0"/>
    <x v="64"/>
    <x v="1"/>
    <x v="5"/>
    <s v="Fortaleza"/>
    <x v="4"/>
    <n v="300"/>
    <n v="6"/>
    <n v="1800"/>
    <n v="270"/>
    <n v="0.15"/>
  </r>
  <r>
    <x v="3"/>
    <x v="0"/>
    <x v="65"/>
    <x v="1"/>
    <x v="5"/>
    <s v="Fortaleza"/>
    <x v="8"/>
    <n v="3400"/>
    <n v="8"/>
    <n v="27200"/>
    <n v="9520"/>
    <n v="0.35"/>
  </r>
  <r>
    <x v="0"/>
    <x v="1"/>
    <x v="66"/>
    <x v="1"/>
    <x v="5"/>
    <s v="Fortaleza"/>
    <x v="2"/>
    <n v="1200"/>
    <n v="6"/>
    <n v="7200"/>
    <n v="2160"/>
    <n v="0.3"/>
  </r>
  <r>
    <x v="3"/>
    <x v="1"/>
    <x v="67"/>
    <x v="1"/>
    <x v="5"/>
    <s v="Fortaleza"/>
    <x v="7"/>
    <n v="5340"/>
    <n v="1"/>
    <n v="5340"/>
    <n v="1602"/>
    <n v="0.3"/>
  </r>
  <r>
    <x v="3"/>
    <x v="1"/>
    <x v="68"/>
    <x v="1"/>
    <x v="5"/>
    <s v="Fortaleza"/>
    <x v="0"/>
    <n v="8902"/>
    <n v="7"/>
    <n v="62314"/>
    <n v="21809.899999999998"/>
    <n v="0.35"/>
  </r>
  <r>
    <x v="0"/>
    <x v="1"/>
    <x v="69"/>
    <x v="1"/>
    <x v="5"/>
    <s v="Fortaleza"/>
    <x v="7"/>
    <n v="5340"/>
    <n v="6"/>
    <n v="32040"/>
    <n v="9612"/>
    <n v="0.3"/>
  </r>
  <r>
    <x v="3"/>
    <x v="1"/>
    <x v="70"/>
    <x v="1"/>
    <x v="5"/>
    <s v="Fortaleza"/>
    <x v="1"/>
    <n v="500"/>
    <n v="9"/>
    <n v="4500"/>
    <n v="1125"/>
    <n v="0.25"/>
  </r>
  <r>
    <x v="0"/>
    <x v="1"/>
    <x v="71"/>
    <x v="1"/>
    <x v="5"/>
    <s v="Fortaleza"/>
    <x v="11"/>
    <n v="4600"/>
    <n v="3"/>
    <n v="13800"/>
    <n v="3450"/>
    <n v="0.25"/>
  </r>
  <r>
    <x v="0"/>
    <x v="0"/>
    <x v="72"/>
    <x v="1"/>
    <x v="5"/>
    <s v="Fortaleza"/>
    <x v="11"/>
    <n v="4600"/>
    <n v="8"/>
    <n v="36800"/>
    <n v="9200"/>
    <n v="0.25"/>
  </r>
  <r>
    <x v="0"/>
    <x v="1"/>
    <x v="73"/>
    <x v="1"/>
    <x v="5"/>
    <s v="Fortaleza"/>
    <x v="10"/>
    <n v="3200"/>
    <n v="16"/>
    <n v="51200"/>
    <n v="10240"/>
    <n v="0.2"/>
  </r>
  <r>
    <x v="3"/>
    <x v="1"/>
    <x v="74"/>
    <x v="1"/>
    <x v="5"/>
    <s v="Fortaleza"/>
    <x v="0"/>
    <n v="8902"/>
    <n v="15"/>
    <n v="133530"/>
    <n v="46735.5"/>
    <n v="0.35"/>
  </r>
  <r>
    <x v="0"/>
    <x v="0"/>
    <x v="75"/>
    <x v="1"/>
    <x v="5"/>
    <s v="Fortaleza"/>
    <x v="2"/>
    <n v="1200"/>
    <n v="5"/>
    <n v="6000"/>
    <n v="1800"/>
    <n v="0.3"/>
  </r>
  <r>
    <x v="3"/>
    <x v="1"/>
    <x v="76"/>
    <x v="1"/>
    <x v="5"/>
    <s v="Fortaleza"/>
    <x v="7"/>
    <n v="5340"/>
    <n v="5"/>
    <n v="26700"/>
    <n v="8010"/>
    <n v="0.3"/>
  </r>
  <r>
    <x v="0"/>
    <x v="1"/>
    <x v="77"/>
    <x v="1"/>
    <x v="5"/>
    <s v="Fortaleza"/>
    <x v="8"/>
    <n v="3400"/>
    <n v="5"/>
    <n v="17000"/>
    <n v="5950"/>
    <n v="0.35"/>
  </r>
  <r>
    <x v="0"/>
    <x v="1"/>
    <x v="78"/>
    <x v="1"/>
    <x v="5"/>
    <s v="Fortaleza"/>
    <x v="4"/>
    <n v="300"/>
    <n v="2"/>
    <n v="600"/>
    <n v="90"/>
    <n v="0.15"/>
  </r>
  <r>
    <x v="0"/>
    <x v="1"/>
    <x v="79"/>
    <x v="1"/>
    <x v="5"/>
    <s v="Fortaleza"/>
    <x v="1"/>
    <n v="500"/>
    <n v="5"/>
    <n v="2500"/>
    <n v="625"/>
    <n v="0.25"/>
  </r>
  <r>
    <x v="1"/>
    <x v="1"/>
    <x v="80"/>
    <x v="1"/>
    <x v="5"/>
    <s v="Fortaleza"/>
    <x v="9"/>
    <n v="5300"/>
    <n v="3"/>
    <n v="15900"/>
    <n v="4770"/>
    <n v="0.3"/>
  </r>
  <r>
    <x v="3"/>
    <x v="1"/>
    <x v="81"/>
    <x v="1"/>
    <x v="5"/>
    <s v="Fortaleza"/>
    <x v="10"/>
    <n v="3200"/>
    <n v="8"/>
    <n v="25600"/>
    <n v="5120"/>
    <n v="0.2"/>
  </r>
  <r>
    <x v="0"/>
    <x v="0"/>
    <x v="82"/>
    <x v="1"/>
    <x v="5"/>
    <s v="Fortaleza"/>
    <x v="10"/>
    <n v="3200"/>
    <n v="7"/>
    <n v="22400"/>
    <n v="4480"/>
    <n v="0.2"/>
  </r>
  <r>
    <x v="4"/>
    <x v="1"/>
    <x v="83"/>
    <x v="1"/>
    <x v="5"/>
    <s v="Fortaleza"/>
    <x v="11"/>
    <n v="4600"/>
    <n v="8"/>
    <n v="36800"/>
    <n v="9200"/>
    <n v="0.25"/>
  </r>
  <r>
    <x v="2"/>
    <x v="1"/>
    <x v="84"/>
    <x v="1"/>
    <x v="5"/>
    <s v="Fortaleza"/>
    <x v="3"/>
    <n v="5130"/>
    <n v="12"/>
    <n v="61560"/>
    <n v="24624"/>
    <n v="0.4"/>
  </r>
  <r>
    <x v="3"/>
    <x v="1"/>
    <x v="85"/>
    <x v="1"/>
    <x v="5"/>
    <s v="Fortaleza"/>
    <x v="2"/>
    <n v="1200"/>
    <n v="9"/>
    <n v="10800"/>
    <n v="3240"/>
    <n v="0.3"/>
  </r>
  <r>
    <x v="3"/>
    <x v="0"/>
    <x v="0"/>
    <x v="1"/>
    <x v="6"/>
    <s v="Recife"/>
    <x v="5"/>
    <n v="1700"/>
    <n v="7"/>
    <n v="11900"/>
    <n v="5950"/>
    <n v="0.5"/>
  </r>
  <r>
    <x v="1"/>
    <x v="1"/>
    <x v="1"/>
    <x v="1"/>
    <x v="6"/>
    <s v="Recife"/>
    <x v="6"/>
    <n v="1500"/>
    <n v="3"/>
    <n v="4500"/>
    <n v="1800"/>
    <n v="0.4"/>
  </r>
  <r>
    <x v="2"/>
    <x v="0"/>
    <x v="2"/>
    <x v="1"/>
    <x v="6"/>
    <s v="Recife"/>
    <x v="5"/>
    <n v="1700"/>
    <n v="6"/>
    <n v="10200"/>
    <n v="5100"/>
    <n v="0.5"/>
  </r>
  <r>
    <x v="2"/>
    <x v="0"/>
    <x v="3"/>
    <x v="1"/>
    <x v="6"/>
    <s v="Recife"/>
    <x v="12"/>
    <n v="4500"/>
    <n v="11"/>
    <n v="49500"/>
    <n v="12375"/>
    <n v="0.25"/>
  </r>
  <r>
    <x v="3"/>
    <x v="1"/>
    <x v="4"/>
    <x v="1"/>
    <x v="6"/>
    <s v="Recife"/>
    <x v="11"/>
    <n v="4600"/>
    <n v="5"/>
    <n v="23000"/>
    <n v="5750"/>
    <n v="0.25"/>
  </r>
  <r>
    <x v="1"/>
    <x v="1"/>
    <x v="5"/>
    <x v="1"/>
    <x v="6"/>
    <s v="Recife"/>
    <x v="7"/>
    <n v="5340"/>
    <n v="1"/>
    <n v="5340"/>
    <n v="1602"/>
    <n v="0.3"/>
  </r>
  <r>
    <x v="0"/>
    <x v="1"/>
    <x v="6"/>
    <x v="1"/>
    <x v="6"/>
    <s v="Recife"/>
    <x v="6"/>
    <n v="1500"/>
    <n v="5"/>
    <n v="7500"/>
    <n v="3000"/>
    <n v="0.4"/>
  </r>
  <r>
    <x v="0"/>
    <x v="1"/>
    <x v="7"/>
    <x v="1"/>
    <x v="6"/>
    <s v="Recife"/>
    <x v="11"/>
    <n v="4600"/>
    <n v="12"/>
    <n v="55200"/>
    <n v="13800"/>
    <n v="0.25"/>
  </r>
  <r>
    <x v="1"/>
    <x v="0"/>
    <x v="8"/>
    <x v="1"/>
    <x v="6"/>
    <s v="Recife"/>
    <x v="0"/>
    <n v="8902"/>
    <n v="5"/>
    <n v="44510"/>
    <n v="15578.499999999998"/>
    <n v="0.35"/>
  </r>
  <r>
    <x v="0"/>
    <x v="1"/>
    <x v="9"/>
    <x v="1"/>
    <x v="6"/>
    <s v="Recife"/>
    <x v="11"/>
    <n v="4600"/>
    <n v="10"/>
    <n v="46000"/>
    <n v="11500"/>
    <n v="0.25"/>
  </r>
  <r>
    <x v="0"/>
    <x v="1"/>
    <x v="10"/>
    <x v="1"/>
    <x v="6"/>
    <s v="Recife"/>
    <x v="4"/>
    <n v="300"/>
    <n v="4"/>
    <n v="1200"/>
    <n v="180"/>
    <n v="0.15"/>
  </r>
  <r>
    <x v="0"/>
    <x v="0"/>
    <x v="11"/>
    <x v="1"/>
    <x v="6"/>
    <s v="Recife"/>
    <x v="10"/>
    <n v="3200"/>
    <n v="1"/>
    <n v="3200"/>
    <n v="640"/>
    <n v="0.2"/>
  </r>
  <r>
    <x v="4"/>
    <x v="0"/>
    <x v="12"/>
    <x v="1"/>
    <x v="6"/>
    <s v="Recife"/>
    <x v="3"/>
    <n v="5130"/>
    <n v="11"/>
    <n v="56430"/>
    <n v="22572"/>
    <n v="0.4"/>
  </r>
  <r>
    <x v="0"/>
    <x v="1"/>
    <x v="13"/>
    <x v="1"/>
    <x v="6"/>
    <s v="Recife"/>
    <x v="11"/>
    <n v="4600"/>
    <n v="4"/>
    <n v="18400"/>
    <n v="4600"/>
    <n v="0.25"/>
  </r>
  <r>
    <x v="0"/>
    <x v="1"/>
    <x v="14"/>
    <x v="1"/>
    <x v="6"/>
    <s v="Recife"/>
    <x v="6"/>
    <n v="1500"/>
    <n v="11"/>
    <n v="16500"/>
    <n v="6600"/>
    <n v="0.4"/>
  </r>
  <r>
    <x v="0"/>
    <x v="1"/>
    <x v="15"/>
    <x v="1"/>
    <x v="6"/>
    <s v="Recife"/>
    <x v="9"/>
    <n v="5300"/>
    <n v="4"/>
    <n v="21200"/>
    <n v="6360"/>
    <n v="0.3"/>
  </r>
  <r>
    <x v="0"/>
    <x v="0"/>
    <x v="16"/>
    <x v="1"/>
    <x v="6"/>
    <s v="Recife"/>
    <x v="0"/>
    <n v="8902"/>
    <n v="6"/>
    <n v="53412"/>
    <n v="18694.199999999997"/>
    <n v="0.35"/>
  </r>
  <r>
    <x v="0"/>
    <x v="0"/>
    <x v="17"/>
    <x v="1"/>
    <x v="6"/>
    <s v="Recife"/>
    <x v="2"/>
    <n v="1200"/>
    <n v="1"/>
    <n v="1200"/>
    <n v="360"/>
    <n v="0.3"/>
  </r>
  <r>
    <x v="4"/>
    <x v="1"/>
    <x v="18"/>
    <x v="1"/>
    <x v="6"/>
    <s v="Recife"/>
    <x v="3"/>
    <n v="5130"/>
    <n v="7"/>
    <n v="35910"/>
    <n v="14364"/>
    <n v="0.4"/>
  </r>
  <r>
    <x v="0"/>
    <x v="1"/>
    <x v="19"/>
    <x v="1"/>
    <x v="6"/>
    <s v="Recife"/>
    <x v="6"/>
    <n v="1500"/>
    <n v="4"/>
    <n v="6000"/>
    <n v="2400"/>
    <n v="0.4"/>
  </r>
  <r>
    <x v="3"/>
    <x v="1"/>
    <x v="20"/>
    <x v="1"/>
    <x v="6"/>
    <s v="Recife"/>
    <x v="3"/>
    <n v="5130"/>
    <n v="4"/>
    <n v="20520"/>
    <n v="8208"/>
    <n v="0.4"/>
  </r>
  <r>
    <x v="3"/>
    <x v="1"/>
    <x v="21"/>
    <x v="1"/>
    <x v="6"/>
    <s v="Recife"/>
    <x v="12"/>
    <n v="4500"/>
    <n v="2"/>
    <n v="9000"/>
    <n v="2250"/>
    <n v="0.25"/>
  </r>
  <r>
    <x v="0"/>
    <x v="0"/>
    <x v="22"/>
    <x v="1"/>
    <x v="6"/>
    <s v="Recife"/>
    <x v="9"/>
    <n v="5300"/>
    <n v="2"/>
    <n v="10600"/>
    <n v="3180"/>
    <n v="0.3"/>
  </r>
  <r>
    <x v="0"/>
    <x v="1"/>
    <x v="23"/>
    <x v="1"/>
    <x v="6"/>
    <s v="Recife"/>
    <x v="4"/>
    <n v="300"/>
    <n v="2"/>
    <n v="600"/>
    <n v="90"/>
    <n v="0.15"/>
  </r>
  <r>
    <x v="4"/>
    <x v="0"/>
    <x v="24"/>
    <x v="1"/>
    <x v="6"/>
    <s v="Recife"/>
    <x v="1"/>
    <n v="500"/>
    <n v="12"/>
    <n v="6000"/>
    <n v="1500"/>
    <n v="0.25"/>
  </r>
  <r>
    <x v="2"/>
    <x v="0"/>
    <x v="25"/>
    <x v="1"/>
    <x v="6"/>
    <s v="Recife"/>
    <x v="4"/>
    <n v="300"/>
    <n v="1"/>
    <n v="300"/>
    <n v="45"/>
    <n v="0.15"/>
  </r>
  <r>
    <x v="3"/>
    <x v="1"/>
    <x v="26"/>
    <x v="1"/>
    <x v="6"/>
    <s v="Recife"/>
    <x v="6"/>
    <n v="1500"/>
    <n v="1"/>
    <n v="1500"/>
    <n v="600"/>
    <n v="0.4"/>
  </r>
  <r>
    <x v="0"/>
    <x v="1"/>
    <x v="27"/>
    <x v="1"/>
    <x v="6"/>
    <s v="Recife"/>
    <x v="6"/>
    <n v="1500"/>
    <n v="11"/>
    <n v="16500"/>
    <n v="6600"/>
    <n v="0.4"/>
  </r>
  <r>
    <x v="0"/>
    <x v="1"/>
    <x v="28"/>
    <x v="1"/>
    <x v="6"/>
    <s v="Recife"/>
    <x v="2"/>
    <n v="1200"/>
    <n v="2"/>
    <n v="2400"/>
    <n v="720"/>
    <n v="0.3"/>
  </r>
  <r>
    <x v="3"/>
    <x v="1"/>
    <x v="28"/>
    <x v="1"/>
    <x v="6"/>
    <s v="Recife"/>
    <x v="1"/>
    <n v="500"/>
    <n v="5"/>
    <n v="2500"/>
    <n v="625"/>
    <n v="0.25"/>
  </r>
  <r>
    <x v="1"/>
    <x v="0"/>
    <x v="29"/>
    <x v="1"/>
    <x v="6"/>
    <s v="Recife"/>
    <x v="10"/>
    <n v="3200"/>
    <n v="12"/>
    <n v="38400"/>
    <n v="7680"/>
    <n v="0.2"/>
  </r>
  <r>
    <x v="4"/>
    <x v="1"/>
    <x v="30"/>
    <x v="1"/>
    <x v="6"/>
    <s v="Recife"/>
    <x v="9"/>
    <n v="5300"/>
    <n v="4"/>
    <n v="21200"/>
    <n v="6360"/>
    <n v="0.3"/>
  </r>
  <r>
    <x v="4"/>
    <x v="1"/>
    <x v="31"/>
    <x v="1"/>
    <x v="6"/>
    <s v="Recife"/>
    <x v="3"/>
    <n v="5130"/>
    <n v="8"/>
    <n v="41040"/>
    <n v="16416"/>
    <n v="0.4"/>
  </r>
  <r>
    <x v="0"/>
    <x v="1"/>
    <x v="32"/>
    <x v="1"/>
    <x v="6"/>
    <s v="Recife"/>
    <x v="7"/>
    <n v="5340"/>
    <n v="2"/>
    <n v="10680"/>
    <n v="3204"/>
    <n v="0.3"/>
  </r>
  <r>
    <x v="1"/>
    <x v="1"/>
    <x v="33"/>
    <x v="1"/>
    <x v="6"/>
    <s v="Recife"/>
    <x v="2"/>
    <n v="1200"/>
    <n v="5"/>
    <n v="6000"/>
    <n v="1800"/>
    <n v="0.3"/>
  </r>
  <r>
    <x v="3"/>
    <x v="1"/>
    <x v="34"/>
    <x v="1"/>
    <x v="6"/>
    <s v="Recife"/>
    <x v="9"/>
    <n v="5300"/>
    <n v="10"/>
    <n v="53000"/>
    <n v="15900"/>
    <n v="0.3"/>
  </r>
  <r>
    <x v="0"/>
    <x v="1"/>
    <x v="35"/>
    <x v="1"/>
    <x v="6"/>
    <s v="Recife"/>
    <x v="1"/>
    <n v="500"/>
    <n v="9"/>
    <n v="4500"/>
    <n v="1125"/>
    <n v="0.25"/>
  </r>
  <r>
    <x v="3"/>
    <x v="0"/>
    <x v="36"/>
    <x v="1"/>
    <x v="6"/>
    <s v="Recife"/>
    <x v="7"/>
    <n v="5340"/>
    <n v="7"/>
    <n v="37380"/>
    <n v="11214"/>
    <n v="0.3"/>
  </r>
  <r>
    <x v="0"/>
    <x v="1"/>
    <x v="37"/>
    <x v="1"/>
    <x v="6"/>
    <s v="Recife"/>
    <x v="0"/>
    <n v="8902"/>
    <n v="8"/>
    <n v="71216"/>
    <n v="24925.599999999999"/>
    <n v="0.35"/>
  </r>
  <r>
    <x v="0"/>
    <x v="1"/>
    <x v="38"/>
    <x v="1"/>
    <x v="6"/>
    <s v="Recife"/>
    <x v="10"/>
    <n v="3200"/>
    <n v="7"/>
    <n v="22400"/>
    <n v="4480"/>
    <n v="0.2"/>
  </r>
  <r>
    <x v="3"/>
    <x v="1"/>
    <x v="39"/>
    <x v="1"/>
    <x v="6"/>
    <s v="Recife"/>
    <x v="1"/>
    <n v="500"/>
    <n v="2"/>
    <n v="1000"/>
    <n v="250"/>
    <n v="0.25"/>
  </r>
  <r>
    <x v="0"/>
    <x v="1"/>
    <x v="40"/>
    <x v="1"/>
    <x v="6"/>
    <s v="Recife"/>
    <x v="7"/>
    <n v="5340"/>
    <n v="2"/>
    <n v="10680"/>
    <n v="3204"/>
    <n v="0.3"/>
  </r>
  <r>
    <x v="3"/>
    <x v="1"/>
    <x v="41"/>
    <x v="1"/>
    <x v="6"/>
    <s v="Recife"/>
    <x v="1"/>
    <n v="500"/>
    <n v="2"/>
    <n v="1000"/>
    <n v="250"/>
    <n v="0.25"/>
  </r>
  <r>
    <x v="0"/>
    <x v="0"/>
    <x v="42"/>
    <x v="1"/>
    <x v="6"/>
    <s v="Recife"/>
    <x v="3"/>
    <n v="5130"/>
    <n v="1"/>
    <n v="5130"/>
    <n v="2052"/>
    <n v="0.4"/>
  </r>
  <r>
    <x v="3"/>
    <x v="1"/>
    <x v="43"/>
    <x v="1"/>
    <x v="6"/>
    <s v="Recife"/>
    <x v="6"/>
    <n v="1500"/>
    <n v="10"/>
    <n v="15000"/>
    <n v="6000"/>
    <n v="0.4"/>
  </r>
  <r>
    <x v="0"/>
    <x v="1"/>
    <x v="44"/>
    <x v="1"/>
    <x v="6"/>
    <s v="Recife"/>
    <x v="11"/>
    <n v="4600"/>
    <n v="3"/>
    <n v="13800"/>
    <n v="3450"/>
    <n v="0.25"/>
  </r>
  <r>
    <x v="2"/>
    <x v="0"/>
    <x v="45"/>
    <x v="1"/>
    <x v="6"/>
    <s v="Recife"/>
    <x v="7"/>
    <n v="5340"/>
    <n v="5"/>
    <n v="26700"/>
    <n v="8010"/>
    <n v="0.3"/>
  </r>
  <r>
    <x v="1"/>
    <x v="1"/>
    <x v="46"/>
    <x v="1"/>
    <x v="6"/>
    <s v="Recife"/>
    <x v="2"/>
    <n v="1200"/>
    <n v="4"/>
    <n v="4800"/>
    <n v="1440"/>
    <n v="0.3"/>
  </r>
  <r>
    <x v="2"/>
    <x v="1"/>
    <x v="47"/>
    <x v="1"/>
    <x v="6"/>
    <s v="Recife"/>
    <x v="6"/>
    <n v="1500"/>
    <n v="3"/>
    <n v="4500"/>
    <n v="1800"/>
    <n v="0.4"/>
  </r>
  <r>
    <x v="1"/>
    <x v="1"/>
    <x v="48"/>
    <x v="1"/>
    <x v="6"/>
    <s v="Recife"/>
    <x v="1"/>
    <n v="500"/>
    <n v="8"/>
    <n v="4000"/>
    <n v="1000"/>
    <n v="0.25"/>
  </r>
  <r>
    <x v="4"/>
    <x v="1"/>
    <x v="49"/>
    <x v="1"/>
    <x v="6"/>
    <s v="Recife"/>
    <x v="6"/>
    <n v="1500"/>
    <n v="9"/>
    <n v="13500"/>
    <n v="5400"/>
    <n v="0.4"/>
  </r>
  <r>
    <x v="1"/>
    <x v="1"/>
    <x v="50"/>
    <x v="1"/>
    <x v="6"/>
    <s v="Recife"/>
    <x v="4"/>
    <n v="300"/>
    <n v="11"/>
    <n v="3300"/>
    <n v="495"/>
    <n v="0.15"/>
  </r>
  <r>
    <x v="3"/>
    <x v="0"/>
    <x v="51"/>
    <x v="1"/>
    <x v="6"/>
    <s v="Recife"/>
    <x v="0"/>
    <n v="8902"/>
    <n v="12"/>
    <n v="106824"/>
    <n v="37388.399999999994"/>
    <n v="0.35"/>
  </r>
  <r>
    <x v="3"/>
    <x v="1"/>
    <x v="52"/>
    <x v="1"/>
    <x v="6"/>
    <s v="Recife"/>
    <x v="12"/>
    <n v="4500"/>
    <n v="10"/>
    <n v="45000"/>
    <n v="11250"/>
    <n v="0.25"/>
  </r>
  <r>
    <x v="2"/>
    <x v="1"/>
    <x v="53"/>
    <x v="1"/>
    <x v="6"/>
    <s v="Recife"/>
    <x v="2"/>
    <n v="1200"/>
    <n v="1"/>
    <n v="1200"/>
    <n v="360"/>
    <n v="0.3"/>
  </r>
  <r>
    <x v="0"/>
    <x v="0"/>
    <x v="54"/>
    <x v="1"/>
    <x v="6"/>
    <s v="Recife"/>
    <x v="1"/>
    <n v="500"/>
    <n v="5"/>
    <n v="2500"/>
    <n v="625"/>
    <n v="0.25"/>
  </r>
  <r>
    <x v="0"/>
    <x v="0"/>
    <x v="55"/>
    <x v="1"/>
    <x v="6"/>
    <s v="Recife"/>
    <x v="11"/>
    <n v="4600"/>
    <n v="12"/>
    <n v="55200"/>
    <n v="13800"/>
    <n v="0.25"/>
  </r>
  <r>
    <x v="4"/>
    <x v="0"/>
    <x v="56"/>
    <x v="1"/>
    <x v="6"/>
    <s v="Recife"/>
    <x v="11"/>
    <n v="4600"/>
    <n v="7"/>
    <n v="32200"/>
    <n v="8050"/>
    <n v="0.25"/>
  </r>
  <r>
    <x v="3"/>
    <x v="1"/>
    <x v="57"/>
    <x v="1"/>
    <x v="6"/>
    <s v="Recife"/>
    <x v="0"/>
    <n v="8902"/>
    <n v="9"/>
    <n v="80118"/>
    <n v="28041.3"/>
    <n v="0.35"/>
  </r>
  <r>
    <x v="0"/>
    <x v="0"/>
    <x v="58"/>
    <x v="1"/>
    <x v="6"/>
    <s v="Recife"/>
    <x v="4"/>
    <n v="300"/>
    <n v="5"/>
    <n v="1500"/>
    <n v="225"/>
    <n v="0.15"/>
  </r>
  <r>
    <x v="2"/>
    <x v="1"/>
    <x v="59"/>
    <x v="1"/>
    <x v="6"/>
    <s v="Recife"/>
    <x v="10"/>
    <n v="3200"/>
    <n v="2"/>
    <n v="6400"/>
    <n v="1280"/>
    <n v="0.2"/>
  </r>
  <r>
    <x v="3"/>
    <x v="1"/>
    <x v="60"/>
    <x v="1"/>
    <x v="6"/>
    <s v="Recife"/>
    <x v="12"/>
    <n v="4500"/>
    <n v="12"/>
    <n v="54000"/>
    <n v="13500"/>
    <n v="0.25"/>
  </r>
  <r>
    <x v="4"/>
    <x v="1"/>
    <x v="61"/>
    <x v="1"/>
    <x v="6"/>
    <s v="Recife"/>
    <x v="5"/>
    <n v="1700"/>
    <n v="12"/>
    <n v="20400"/>
    <n v="10200"/>
    <n v="0.5"/>
  </r>
  <r>
    <x v="1"/>
    <x v="1"/>
    <x v="62"/>
    <x v="1"/>
    <x v="6"/>
    <s v="Recife"/>
    <x v="10"/>
    <n v="3200"/>
    <n v="8"/>
    <n v="25600"/>
    <n v="5120"/>
    <n v="0.2"/>
  </r>
  <r>
    <x v="3"/>
    <x v="0"/>
    <x v="63"/>
    <x v="1"/>
    <x v="6"/>
    <s v="Recife"/>
    <x v="4"/>
    <n v="300"/>
    <n v="7"/>
    <n v="2100"/>
    <n v="315"/>
    <n v="0.15"/>
  </r>
  <r>
    <x v="0"/>
    <x v="1"/>
    <x v="64"/>
    <x v="1"/>
    <x v="6"/>
    <s v="Recife"/>
    <x v="8"/>
    <n v="3400"/>
    <n v="12"/>
    <n v="40800"/>
    <n v="14280"/>
    <n v="0.35"/>
  </r>
  <r>
    <x v="0"/>
    <x v="0"/>
    <x v="65"/>
    <x v="1"/>
    <x v="6"/>
    <s v="Recife"/>
    <x v="11"/>
    <n v="4600"/>
    <n v="3"/>
    <n v="13800"/>
    <n v="3450"/>
    <n v="0.25"/>
  </r>
  <r>
    <x v="3"/>
    <x v="1"/>
    <x v="66"/>
    <x v="1"/>
    <x v="6"/>
    <s v="Recife"/>
    <x v="8"/>
    <n v="3400"/>
    <n v="3"/>
    <n v="10200"/>
    <n v="3570"/>
    <n v="0.35"/>
  </r>
  <r>
    <x v="0"/>
    <x v="1"/>
    <x v="67"/>
    <x v="1"/>
    <x v="6"/>
    <s v="Recife"/>
    <x v="5"/>
    <n v="1700"/>
    <n v="3"/>
    <n v="5100"/>
    <n v="2550"/>
    <n v="0.5"/>
  </r>
  <r>
    <x v="1"/>
    <x v="0"/>
    <x v="68"/>
    <x v="1"/>
    <x v="6"/>
    <s v="Recife"/>
    <x v="10"/>
    <n v="3200"/>
    <n v="8"/>
    <n v="25600"/>
    <n v="5120"/>
    <n v="0.2"/>
  </r>
  <r>
    <x v="0"/>
    <x v="1"/>
    <x v="69"/>
    <x v="1"/>
    <x v="6"/>
    <s v="Recife"/>
    <x v="0"/>
    <n v="8902"/>
    <n v="7"/>
    <n v="62314"/>
    <n v="21809.899999999998"/>
    <n v="0.35"/>
  </r>
  <r>
    <x v="0"/>
    <x v="1"/>
    <x v="70"/>
    <x v="1"/>
    <x v="6"/>
    <s v="Recife"/>
    <x v="12"/>
    <n v="4500"/>
    <n v="10"/>
    <n v="45000"/>
    <n v="11250"/>
    <n v="0.25"/>
  </r>
  <r>
    <x v="0"/>
    <x v="1"/>
    <x v="71"/>
    <x v="1"/>
    <x v="6"/>
    <s v="Recife"/>
    <x v="3"/>
    <n v="5130"/>
    <n v="6"/>
    <n v="30780"/>
    <n v="12312"/>
    <n v="0.4"/>
  </r>
  <r>
    <x v="1"/>
    <x v="1"/>
    <x v="72"/>
    <x v="1"/>
    <x v="6"/>
    <s v="Recife"/>
    <x v="0"/>
    <n v="8902"/>
    <n v="1"/>
    <n v="8902"/>
    <n v="3115.7"/>
    <n v="0.35"/>
  </r>
  <r>
    <x v="1"/>
    <x v="0"/>
    <x v="73"/>
    <x v="1"/>
    <x v="6"/>
    <s v="Recife"/>
    <x v="4"/>
    <n v="300"/>
    <n v="4"/>
    <n v="1200"/>
    <n v="180"/>
    <n v="0.15"/>
  </r>
  <r>
    <x v="3"/>
    <x v="1"/>
    <x v="74"/>
    <x v="1"/>
    <x v="6"/>
    <s v="Recife"/>
    <x v="6"/>
    <n v="1500"/>
    <n v="10"/>
    <n v="15000"/>
    <n v="6000"/>
    <n v="0.4"/>
  </r>
  <r>
    <x v="3"/>
    <x v="0"/>
    <x v="75"/>
    <x v="1"/>
    <x v="6"/>
    <s v="Recife"/>
    <x v="6"/>
    <n v="1500"/>
    <n v="10"/>
    <n v="15000"/>
    <n v="6000"/>
    <n v="0.4"/>
  </r>
  <r>
    <x v="0"/>
    <x v="1"/>
    <x v="76"/>
    <x v="1"/>
    <x v="6"/>
    <s v="Recife"/>
    <x v="2"/>
    <n v="1200"/>
    <n v="8"/>
    <n v="9600"/>
    <n v="2880"/>
    <n v="0.3"/>
  </r>
  <r>
    <x v="3"/>
    <x v="1"/>
    <x v="77"/>
    <x v="1"/>
    <x v="6"/>
    <s v="Recife"/>
    <x v="1"/>
    <n v="500"/>
    <n v="7"/>
    <n v="3500"/>
    <n v="875"/>
    <n v="0.25"/>
  </r>
  <r>
    <x v="0"/>
    <x v="1"/>
    <x v="78"/>
    <x v="1"/>
    <x v="6"/>
    <s v="Recife"/>
    <x v="6"/>
    <n v="1500"/>
    <n v="2"/>
    <n v="3000"/>
    <n v="1200"/>
    <n v="0.4"/>
  </r>
  <r>
    <x v="2"/>
    <x v="0"/>
    <x v="79"/>
    <x v="1"/>
    <x v="6"/>
    <s v="Recife"/>
    <x v="1"/>
    <n v="500"/>
    <n v="4"/>
    <n v="2000"/>
    <n v="500"/>
    <n v="0.25"/>
  </r>
  <r>
    <x v="0"/>
    <x v="1"/>
    <x v="80"/>
    <x v="1"/>
    <x v="6"/>
    <s v="Recife"/>
    <x v="1"/>
    <n v="500"/>
    <n v="5"/>
    <n v="2500"/>
    <n v="625"/>
    <n v="0.25"/>
  </r>
  <r>
    <x v="3"/>
    <x v="1"/>
    <x v="81"/>
    <x v="1"/>
    <x v="6"/>
    <s v="Recife"/>
    <x v="9"/>
    <n v="5300"/>
    <n v="11"/>
    <n v="58300"/>
    <n v="17490"/>
    <n v="0.3"/>
  </r>
  <r>
    <x v="3"/>
    <x v="0"/>
    <x v="82"/>
    <x v="1"/>
    <x v="6"/>
    <s v="Recife"/>
    <x v="9"/>
    <n v="5300"/>
    <n v="11"/>
    <n v="58300"/>
    <n v="17490"/>
    <n v="0.3"/>
  </r>
  <r>
    <x v="4"/>
    <x v="0"/>
    <x v="83"/>
    <x v="1"/>
    <x v="6"/>
    <s v="Recife"/>
    <x v="11"/>
    <n v="4600"/>
    <n v="1"/>
    <n v="4600"/>
    <n v="1150"/>
    <n v="0.25"/>
  </r>
  <r>
    <x v="3"/>
    <x v="1"/>
    <x v="84"/>
    <x v="1"/>
    <x v="6"/>
    <s v="Recife"/>
    <x v="0"/>
    <n v="8902"/>
    <n v="17"/>
    <n v="151334"/>
    <n v="52966.899999999994"/>
    <n v="0.35"/>
  </r>
  <r>
    <x v="0"/>
    <x v="1"/>
    <x v="85"/>
    <x v="1"/>
    <x v="6"/>
    <s v="Recife"/>
    <x v="11"/>
    <n v="4600"/>
    <n v="6"/>
    <n v="27600"/>
    <n v="6900"/>
    <n v="0.25"/>
  </r>
  <r>
    <x v="1"/>
    <x v="1"/>
    <x v="28"/>
    <x v="1"/>
    <x v="5"/>
    <s v="Fortaleza"/>
    <x v="9"/>
    <n v="5300"/>
    <n v="9"/>
    <n v="47700"/>
    <n v="14310"/>
    <n v="0.3"/>
  </r>
  <r>
    <x v="3"/>
    <x v="1"/>
    <x v="29"/>
    <x v="1"/>
    <x v="5"/>
    <s v="Fortaleza"/>
    <x v="2"/>
    <n v="1200"/>
    <n v="3"/>
    <n v="3600"/>
    <n v="1080"/>
    <n v="0.3"/>
  </r>
  <r>
    <x v="0"/>
    <x v="1"/>
    <x v="30"/>
    <x v="1"/>
    <x v="5"/>
    <s v="Fortaleza"/>
    <x v="4"/>
    <n v="300"/>
    <n v="6"/>
    <n v="1800"/>
    <n v="270"/>
    <n v="0.15"/>
  </r>
  <r>
    <x v="0"/>
    <x v="0"/>
    <x v="31"/>
    <x v="1"/>
    <x v="5"/>
    <s v="Fortaleza"/>
    <x v="12"/>
    <n v="4500"/>
    <n v="6"/>
    <n v="27000"/>
    <n v="6750"/>
    <n v="0.25"/>
  </r>
  <r>
    <x v="0"/>
    <x v="0"/>
    <x v="32"/>
    <x v="1"/>
    <x v="5"/>
    <s v="Fortaleza"/>
    <x v="6"/>
    <n v="1500"/>
    <n v="5"/>
    <n v="7500"/>
    <n v="3000"/>
    <n v="0.4"/>
  </r>
  <r>
    <x v="0"/>
    <x v="0"/>
    <x v="33"/>
    <x v="1"/>
    <x v="5"/>
    <s v="Fortaleza"/>
    <x v="12"/>
    <n v="4500"/>
    <n v="7"/>
    <n v="31500"/>
    <n v="7875"/>
    <n v="0.25"/>
  </r>
  <r>
    <x v="0"/>
    <x v="1"/>
    <x v="34"/>
    <x v="1"/>
    <x v="5"/>
    <s v="Fortaleza"/>
    <x v="10"/>
    <n v="3200"/>
    <n v="7"/>
    <n v="22400"/>
    <n v="4480"/>
    <n v="0.2"/>
  </r>
  <r>
    <x v="0"/>
    <x v="1"/>
    <x v="35"/>
    <x v="1"/>
    <x v="5"/>
    <s v="Fortaleza"/>
    <x v="6"/>
    <n v="1500"/>
    <n v="9"/>
    <n v="13500"/>
    <n v="5400"/>
    <n v="0.4"/>
  </r>
  <r>
    <x v="3"/>
    <x v="1"/>
    <x v="36"/>
    <x v="1"/>
    <x v="5"/>
    <s v="Fortaleza"/>
    <x v="1"/>
    <n v="500"/>
    <n v="2"/>
    <n v="1000"/>
    <n v="250"/>
    <n v="0.25"/>
  </r>
  <r>
    <x v="0"/>
    <x v="0"/>
    <x v="37"/>
    <x v="1"/>
    <x v="5"/>
    <s v="Fortaleza"/>
    <x v="1"/>
    <n v="500"/>
    <n v="9"/>
    <n v="4500"/>
    <n v="1125"/>
    <n v="0.25"/>
  </r>
  <r>
    <x v="0"/>
    <x v="1"/>
    <x v="38"/>
    <x v="1"/>
    <x v="5"/>
    <s v="Fortaleza"/>
    <x v="9"/>
    <n v="5300"/>
    <n v="4"/>
    <n v="21200"/>
    <n v="6360"/>
    <n v="0.3"/>
  </r>
  <r>
    <x v="3"/>
    <x v="1"/>
    <x v="39"/>
    <x v="1"/>
    <x v="5"/>
    <s v="Fortaleza"/>
    <x v="11"/>
    <n v="4600"/>
    <n v="5"/>
    <n v="23000"/>
    <n v="5750"/>
    <n v="0.25"/>
  </r>
  <r>
    <x v="3"/>
    <x v="1"/>
    <x v="40"/>
    <x v="1"/>
    <x v="5"/>
    <s v="Fortaleza"/>
    <x v="11"/>
    <n v="4600"/>
    <n v="11"/>
    <n v="50600"/>
    <n v="12650"/>
    <n v="0.25"/>
  </r>
  <r>
    <x v="0"/>
    <x v="1"/>
    <x v="41"/>
    <x v="1"/>
    <x v="5"/>
    <s v="Fortaleza"/>
    <x v="2"/>
    <n v="1200"/>
    <n v="6"/>
    <n v="7200"/>
    <n v="2160"/>
    <n v="0.3"/>
  </r>
  <r>
    <x v="0"/>
    <x v="0"/>
    <x v="42"/>
    <x v="1"/>
    <x v="5"/>
    <s v="Fortaleza"/>
    <x v="10"/>
    <n v="3200"/>
    <n v="1"/>
    <n v="3200"/>
    <n v="640"/>
    <n v="0.2"/>
  </r>
  <r>
    <x v="0"/>
    <x v="0"/>
    <x v="43"/>
    <x v="1"/>
    <x v="5"/>
    <s v="Fortaleza"/>
    <x v="9"/>
    <n v="5300"/>
    <n v="12"/>
    <n v="63600"/>
    <n v="19080"/>
    <n v="0.3"/>
  </r>
  <r>
    <x v="3"/>
    <x v="1"/>
    <x v="44"/>
    <x v="1"/>
    <x v="5"/>
    <s v="Fortaleza"/>
    <x v="1"/>
    <n v="500"/>
    <n v="5"/>
    <n v="2500"/>
    <n v="625"/>
    <n v="0.25"/>
  </r>
  <r>
    <x v="4"/>
    <x v="1"/>
    <x v="45"/>
    <x v="1"/>
    <x v="5"/>
    <s v="Fortaleza"/>
    <x v="3"/>
    <n v="5130"/>
    <n v="7"/>
    <n v="35910"/>
    <n v="14364"/>
    <n v="0.4"/>
  </r>
  <r>
    <x v="0"/>
    <x v="0"/>
    <x v="46"/>
    <x v="1"/>
    <x v="5"/>
    <s v="Fortaleza"/>
    <x v="6"/>
    <n v="1500"/>
    <n v="5"/>
    <n v="7500"/>
    <n v="3000"/>
    <n v="0.4"/>
  </r>
  <r>
    <x v="3"/>
    <x v="1"/>
    <x v="47"/>
    <x v="1"/>
    <x v="5"/>
    <s v="Fortaleza"/>
    <x v="9"/>
    <n v="5300"/>
    <n v="10"/>
    <n v="53000"/>
    <n v="15900"/>
    <n v="0.3"/>
  </r>
  <r>
    <x v="0"/>
    <x v="1"/>
    <x v="48"/>
    <x v="1"/>
    <x v="5"/>
    <s v="Fortaleza"/>
    <x v="7"/>
    <n v="5340"/>
    <n v="8"/>
    <n v="42720"/>
    <n v="12816"/>
    <n v="0.3"/>
  </r>
  <r>
    <x v="2"/>
    <x v="1"/>
    <x v="49"/>
    <x v="1"/>
    <x v="5"/>
    <s v="Fortaleza"/>
    <x v="9"/>
    <n v="5300"/>
    <n v="6"/>
    <n v="31800"/>
    <n v="9540"/>
    <n v="0.3"/>
  </r>
  <r>
    <x v="3"/>
    <x v="0"/>
    <x v="50"/>
    <x v="1"/>
    <x v="5"/>
    <s v="Fortaleza"/>
    <x v="1"/>
    <n v="500"/>
    <n v="5"/>
    <n v="2500"/>
    <n v="625"/>
    <n v="0.25"/>
  </r>
  <r>
    <x v="0"/>
    <x v="1"/>
    <x v="51"/>
    <x v="1"/>
    <x v="5"/>
    <s v="Fortaleza"/>
    <x v="0"/>
    <n v="8902"/>
    <n v="11"/>
    <n v="97922"/>
    <n v="34272.699999999997"/>
    <n v="0.35"/>
  </r>
  <r>
    <x v="2"/>
    <x v="1"/>
    <x v="52"/>
    <x v="1"/>
    <x v="5"/>
    <s v="Fortaleza"/>
    <x v="7"/>
    <n v="5340"/>
    <n v="5"/>
    <n v="26700"/>
    <n v="8010"/>
    <n v="0.3"/>
  </r>
  <r>
    <x v="2"/>
    <x v="0"/>
    <x v="53"/>
    <x v="1"/>
    <x v="5"/>
    <s v="Fortaleza"/>
    <x v="4"/>
    <n v="300"/>
    <n v="3"/>
    <n v="900"/>
    <n v="135"/>
    <n v="0.15"/>
  </r>
  <r>
    <x v="0"/>
    <x v="0"/>
    <x v="54"/>
    <x v="1"/>
    <x v="5"/>
    <s v="Fortaleza"/>
    <x v="10"/>
    <n v="3200"/>
    <n v="3"/>
    <n v="9600"/>
    <n v="1920"/>
    <n v="0.2"/>
  </r>
  <r>
    <x v="4"/>
    <x v="1"/>
    <x v="55"/>
    <x v="1"/>
    <x v="5"/>
    <s v="Fortaleza"/>
    <x v="9"/>
    <n v="5300"/>
    <n v="1"/>
    <n v="5300"/>
    <n v="1590"/>
    <n v="0.3"/>
  </r>
  <r>
    <x v="3"/>
    <x v="0"/>
    <x v="56"/>
    <x v="1"/>
    <x v="5"/>
    <s v="Fortaleza"/>
    <x v="8"/>
    <n v="3400"/>
    <n v="1"/>
    <n v="3400"/>
    <n v="1190"/>
    <n v="0.35"/>
  </r>
  <r>
    <x v="0"/>
    <x v="1"/>
    <x v="57"/>
    <x v="1"/>
    <x v="5"/>
    <s v="Fortaleza"/>
    <x v="10"/>
    <n v="3200"/>
    <n v="7"/>
    <n v="22400"/>
    <n v="4480"/>
    <n v="0.2"/>
  </r>
  <r>
    <x v="0"/>
    <x v="1"/>
    <x v="58"/>
    <x v="1"/>
    <x v="5"/>
    <s v="Fortaleza"/>
    <x v="1"/>
    <n v="500"/>
    <n v="5"/>
    <n v="2500"/>
    <n v="625"/>
    <n v="0.25"/>
  </r>
  <r>
    <x v="0"/>
    <x v="1"/>
    <x v="59"/>
    <x v="1"/>
    <x v="5"/>
    <s v="Fortaleza"/>
    <x v="11"/>
    <n v="4600"/>
    <n v="12"/>
    <n v="55200"/>
    <n v="13800"/>
    <n v="0.25"/>
  </r>
  <r>
    <x v="2"/>
    <x v="1"/>
    <x v="60"/>
    <x v="1"/>
    <x v="5"/>
    <s v="Fortaleza"/>
    <x v="3"/>
    <n v="5130"/>
    <n v="7"/>
    <n v="35910"/>
    <n v="14364"/>
    <n v="0.4"/>
  </r>
  <r>
    <x v="0"/>
    <x v="1"/>
    <x v="61"/>
    <x v="1"/>
    <x v="5"/>
    <s v="Fortaleza"/>
    <x v="0"/>
    <n v="8902"/>
    <n v="10"/>
    <n v="89020"/>
    <n v="31156.999999999996"/>
    <n v="0.35"/>
  </r>
  <r>
    <x v="3"/>
    <x v="1"/>
    <x v="62"/>
    <x v="1"/>
    <x v="5"/>
    <s v="Fortaleza"/>
    <x v="0"/>
    <n v="8902"/>
    <n v="9"/>
    <n v="80118"/>
    <n v="28041.3"/>
    <n v="0.35"/>
  </r>
  <r>
    <x v="3"/>
    <x v="1"/>
    <x v="63"/>
    <x v="1"/>
    <x v="5"/>
    <s v="Fortaleza"/>
    <x v="0"/>
    <n v="8902"/>
    <n v="9"/>
    <n v="80118"/>
    <n v="28041.3"/>
    <n v="0.35"/>
  </r>
  <r>
    <x v="3"/>
    <x v="1"/>
    <x v="64"/>
    <x v="1"/>
    <x v="5"/>
    <s v="Fortaleza"/>
    <x v="1"/>
    <n v="500"/>
    <n v="6"/>
    <n v="3000"/>
    <n v="750"/>
    <n v="0.25"/>
  </r>
  <r>
    <x v="4"/>
    <x v="1"/>
    <x v="65"/>
    <x v="1"/>
    <x v="5"/>
    <s v="Fortaleza"/>
    <x v="0"/>
    <n v="8902"/>
    <n v="6"/>
    <n v="53412"/>
    <n v="18694.199999999997"/>
    <n v="0.35"/>
  </r>
  <r>
    <x v="0"/>
    <x v="1"/>
    <x v="66"/>
    <x v="1"/>
    <x v="5"/>
    <s v="Fortaleza"/>
    <x v="2"/>
    <n v="1200"/>
    <n v="8"/>
    <n v="9600"/>
    <n v="2880"/>
    <n v="0.3"/>
  </r>
  <r>
    <x v="0"/>
    <x v="1"/>
    <x v="67"/>
    <x v="1"/>
    <x v="5"/>
    <s v="Fortaleza"/>
    <x v="6"/>
    <n v="1500"/>
    <n v="5"/>
    <n v="7500"/>
    <n v="3000"/>
    <n v="0.4"/>
  </r>
  <r>
    <x v="2"/>
    <x v="1"/>
    <x v="68"/>
    <x v="1"/>
    <x v="5"/>
    <s v="Fortaleza"/>
    <x v="7"/>
    <n v="5340"/>
    <n v="9"/>
    <n v="48060"/>
    <n v="14418"/>
    <n v="0.3"/>
  </r>
  <r>
    <x v="2"/>
    <x v="1"/>
    <x v="69"/>
    <x v="1"/>
    <x v="5"/>
    <s v="Fortaleza"/>
    <x v="10"/>
    <n v="3200"/>
    <n v="2"/>
    <n v="6400"/>
    <n v="1280"/>
    <n v="0.2"/>
  </r>
  <r>
    <x v="0"/>
    <x v="0"/>
    <x v="70"/>
    <x v="1"/>
    <x v="5"/>
    <s v="Fortaleza"/>
    <x v="9"/>
    <n v="5300"/>
    <n v="2"/>
    <n v="10600"/>
    <n v="3180"/>
    <n v="0.3"/>
  </r>
  <r>
    <x v="2"/>
    <x v="1"/>
    <x v="71"/>
    <x v="1"/>
    <x v="5"/>
    <s v="Fortaleza"/>
    <x v="6"/>
    <n v="1500"/>
    <n v="11"/>
    <n v="16500"/>
    <n v="6600"/>
    <n v="0.4"/>
  </r>
  <r>
    <x v="1"/>
    <x v="1"/>
    <x v="72"/>
    <x v="1"/>
    <x v="5"/>
    <s v="Fortaleza"/>
    <x v="11"/>
    <n v="4600"/>
    <n v="9"/>
    <n v="41400"/>
    <n v="10350"/>
    <n v="0.25"/>
  </r>
  <r>
    <x v="3"/>
    <x v="1"/>
    <x v="73"/>
    <x v="1"/>
    <x v="5"/>
    <s v="Fortaleza"/>
    <x v="5"/>
    <n v="1700"/>
    <n v="6"/>
    <n v="10200"/>
    <n v="5100"/>
    <n v="0.5"/>
  </r>
  <r>
    <x v="3"/>
    <x v="0"/>
    <x v="74"/>
    <x v="1"/>
    <x v="5"/>
    <s v="Fortaleza"/>
    <x v="1"/>
    <n v="500"/>
    <n v="7"/>
    <n v="3500"/>
    <n v="875"/>
    <n v="0.25"/>
  </r>
  <r>
    <x v="0"/>
    <x v="1"/>
    <x v="75"/>
    <x v="1"/>
    <x v="5"/>
    <s v="Fortaleza"/>
    <x v="4"/>
    <n v="300"/>
    <n v="12"/>
    <n v="3600"/>
    <n v="540"/>
    <n v="0.15"/>
  </r>
  <r>
    <x v="0"/>
    <x v="1"/>
    <x v="76"/>
    <x v="1"/>
    <x v="5"/>
    <s v="Fortaleza"/>
    <x v="10"/>
    <n v="3200"/>
    <n v="15"/>
    <n v="48000"/>
    <n v="9600"/>
    <n v="0.2"/>
  </r>
  <r>
    <x v="3"/>
    <x v="0"/>
    <x v="77"/>
    <x v="1"/>
    <x v="5"/>
    <s v="Fortaleza"/>
    <x v="1"/>
    <n v="500"/>
    <n v="12"/>
    <n v="6000"/>
    <n v="1500"/>
    <n v="0.25"/>
  </r>
  <r>
    <x v="3"/>
    <x v="1"/>
    <x v="78"/>
    <x v="1"/>
    <x v="5"/>
    <s v="Fortaleza"/>
    <x v="2"/>
    <n v="1200"/>
    <n v="7"/>
    <n v="8400"/>
    <n v="2520"/>
    <n v="0.3"/>
  </r>
  <r>
    <x v="4"/>
    <x v="1"/>
    <x v="79"/>
    <x v="1"/>
    <x v="5"/>
    <s v="Fortaleza"/>
    <x v="5"/>
    <n v="1700"/>
    <n v="2"/>
    <n v="3400"/>
    <n v="1700"/>
    <n v="0.5"/>
  </r>
  <r>
    <x v="0"/>
    <x v="1"/>
    <x v="80"/>
    <x v="1"/>
    <x v="5"/>
    <s v="Fortaleza"/>
    <x v="8"/>
    <n v="3400"/>
    <n v="12"/>
    <n v="40800"/>
    <n v="14280"/>
    <n v="0.35"/>
  </r>
  <r>
    <x v="0"/>
    <x v="1"/>
    <x v="81"/>
    <x v="1"/>
    <x v="5"/>
    <s v="Fortaleza"/>
    <x v="10"/>
    <n v="3200"/>
    <n v="3"/>
    <n v="9600"/>
    <n v="1920"/>
    <n v="0.2"/>
  </r>
  <r>
    <x v="4"/>
    <x v="1"/>
    <x v="86"/>
    <x v="1"/>
    <x v="5"/>
    <s v="Fortaleza"/>
    <x v="8"/>
    <n v="3400"/>
    <n v="1"/>
    <n v="3400"/>
    <n v="1190"/>
    <n v="0.35"/>
  </r>
  <r>
    <x v="3"/>
    <x v="1"/>
    <x v="82"/>
    <x v="1"/>
    <x v="5"/>
    <s v="Fortaleza"/>
    <x v="5"/>
    <n v="1700"/>
    <n v="4"/>
    <n v="6800"/>
    <n v="3400"/>
    <n v="0.5"/>
  </r>
  <r>
    <x v="0"/>
    <x v="1"/>
    <x v="87"/>
    <x v="1"/>
    <x v="5"/>
    <s v="Fortaleza"/>
    <x v="11"/>
    <n v="4600"/>
    <n v="6"/>
    <n v="27600"/>
    <n v="6900"/>
    <n v="0.25"/>
  </r>
  <r>
    <x v="3"/>
    <x v="1"/>
    <x v="83"/>
    <x v="1"/>
    <x v="5"/>
    <s v="Fortaleza"/>
    <x v="5"/>
    <n v="1700"/>
    <n v="7"/>
    <n v="11900"/>
    <n v="5950"/>
    <n v="0.5"/>
  </r>
  <r>
    <x v="3"/>
    <x v="1"/>
    <x v="88"/>
    <x v="1"/>
    <x v="5"/>
    <s v="Fortaleza"/>
    <x v="12"/>
    <n v="4500"/>
    <n v="5"/>
    <n v="22500"/>
    <n v="5625"/>
    <n v="0.25"/>
  </r>
  <r>
    <x v="3"/>
    <x v="0"/>
    <x v="84"/>
    <x v="1"/>
    <x v="5"/>
    <s v="Fortaleza"/>
    <x v="2"/>
    <n v="1200"/>
    <n v="5"/>
    <n v="6000"/>
    <n v="1800"/>
    <n v="0.3"/>
  </r>
  <r>
    <x v="0"/>
    <x v="0"/>
    <x v="89"/>
    <x v="1"/>
    <x v="5"/>
    <s v="Fortaleza"/>
    <x v="0"/>
    <n v="8902"/>
    <n v="19"/>
    <n v="169138"/>
    <n v="59198.299999999996"/>
    <n v="0.35"/>
  </r>
  <r>
    <x v="3"/>
    <x v="0"/>
    <x v="85"/>
    <x v="1"/>
    <x v="5"/>
    <s v="Fortaleza"/>
    <x v="4"/>
    <n v="300"/>
    <n v="1"/>
    <n v="300"/>
    <n v="45"/>
    <n v="0.15"/>
  </r>
  <r>
    <x v="1"/>
    <x v="1"/>
    <x v="28"/>
    <x v="1"/>
    <x v="7"/>
    <s v="Aracajú"/>
    <x v="9"/>
    <n v="5300"/>
    <n v="9"/>
    <n v="47700"/>
    <n v="14310"/>
    <n v="0.3"/>
  </r>
  <r>
    <x v="3"/>
    <x v="1"/>
    <x v="29"/>
    <x v="1"/>
    <x v="7"/>
    <s v="Aracajú"/>
    <x v="2"/>
    <n v="1200"/>
    <n v="3"/>
    <n v="3600"/>
    <n v="1080"/>
    <n v="0.3"/>
  </r>
  <r>
    <x v="0"/>
    <x v="1"/>
    <x v="30"/>
    <x v="1"/>
    <x v="7"/>
    <s v="Aracajú"/>
    <x v="4"/>
    <n v="300"/>
    <n v="6"/>
    <n v="1800"/>
    <n v="270"/>
    <n v="0.15"/>
  </r>
  <r>
    <x v="0"/>
    <x v="0"/>
    <x v="31"/>
    <x v="1"/>
    <x v="7"/>
    <s v="Aracajú"/>
    <x v="12"/>
    <n v="4500"/>
    <n v="6"/>
    <n v="27000"/>
    <n v="6750"/>
    <n v="0.25"/>
  </r>
  <r>
    <x v="0"/>
    <x v="0"/>
    <x v="32"/>
    <x v="1"/>
    <x v="7"/>
    <s v="Aracajú"/>
    <x v="6"/>
    <n v="1500"/>
    <n v="5"/>
    <n v="7500"/>
    <n v="3000"/>
    <n v="0.4"/>
  </r>
  <r>
    <x v="0"/>
    <x v="0"/>
    <x v="33"/>
    <x v="1"/>
    <x v="7"/>
    <s v="Aracajú"/>
    <x v="12"/>
    <n v="4500"/>
    <n v="7"/>
    <n v="31500"/>
    <n v="7875"/>
    <n v="0.25"/>
  </r>
  <r>
    <x v="0"/>
    <x v="1"/>
    <x v="34"/>
    <x v="1"/>
    <x v="7"/>
    <s v="Aracajú"/>
    <x v="10"/>
    <n v="3200"/>
    <n v="7"/>
    <n v="22400"/>
    <n v="4480"/>
    <n v="0.2"/>
  </r>
  <r>
    <x v="0"/>
    <x v="1"/>
    <x v="35"/>
    <x v="1"/>
    <x v="7"/>
    <s v="Aracajú"/>
    <x v="6"/>
    <n v="1500"/>
    <n v="9"/>
    <n v="13500"/>
    <n v="5400"/>
    <n v="0.4"/>
  </r>
  <r>
    <x v="3"/>
    <x v="1"/>
    <x v="36"/>
    <x v="1"/>
    <x v="7"/>
    <s v="Aracajú"/>
    <x v="1"/>
    <n v="500"/>
    <n v="2"/>
    <n v="1000"/>
    <n v="250"/>
    <n v="0.25"/>
  </r>
  <r>
    <x v="0"/>
    <x v="0"/>
    <x v="37"/>
    <x v="1"/>
    <x v="7"/>
    <s v="Aracajú"/>
    <x v="1"/>
    <n v="500"/>
    <n v="9"/>
    <n v="4500"/>
    <n v="1125"/>
    <n v="0.25"/>
  </r>
  <r>
    <x v="0"/>
    <x v="1"/>
    <x v="38"/>
    <x v="1"/>
    <x v="7"/>
    <s v="Aracajú"/>
    <x v="9"/>
    <n v="5300"/>
    <n v="4"/>
    <n v="21200"/>
    <n v="6360"/>
    <n v="0.3"/>
  </r>
  <r>
    <x v="3"/>
    <x v="1"/>
    <x v="39"/>
    <x v="1"/>
    <x v="7"/>
    <s v="Aracajú"/>
    <x v="11"/>
    <n v="4600"/>
    <n v="5"/>
    <n v="23000"/>
    <n v="5750"/>
    <n v="0.25"/>
  </r>
  <r>
    <x v="3"/>
    <x v="1"/>
    <x v="40"/>
    <x v="1"/>
    <x v="7"/>
    <s v="Aracajú"/>
    <x v="11"/>
    <n v="4600"/>
    <n v="11"/>
    <n v="50600"/>
    <n v="12650"/>
    <n v="0.25"/>
  </r>
  <r>
    <x v="0"/>
    <x v="1"/>
    <x v="41"/>
    <x v="1"/>
    <x v="7"/>
    <s v="Aracajú"/>
    <x v="2"/>
    <n v="1200"/>
    <n v="6"/>
    <n v="7200"/>
    <n v="2160"/>
    <n v="0.3"/>
  </r>
  <r>
    <x v="0"/>
    <x v="0"/>
    <x v="42"/>
    <x v="1"/>
    <x v="7"/>
    <s v="Aracajú"/>
    <x v="10"/>
    <n v="3200"/>
    <n v="1"/>
    <n v="3200"/>
    <n v="640"/>
    <n v="0.2"/>
  </r>
  <r>
    <x v="0"/>
    <x v="0"/>
    <x v="43"/>
    <x v="1"/>
    <x v="7"/>
    <s v="Aracajú"/>
    <x v="9"/>
    <n v="5300"/>
    <n v="12"/>
    <n v="63600"/>
    <n v="19080"/>
    <n v="0.3"/>
  </r>
  <r>
    <x v="3"/>
    <x v="1"/>
    <x v="44"/>
    <x v="1"/>
    <x v="7"/>
    <s v="Aracajú"/>
    <x v="1"/>
    <n v="500"/>
    <n v="5"/>
    <n v="2500"/>
    <n v="625"/>
    <n v="0.25"/>
  </r>
  <r>
    <x v="4"/>
    <x v="1"/>
    <x v="45"/>
    <x v="1"/>
    <x v="7"/>
    <s v="Aracajú"/>
    <x v="3"/>
    <n v="5130"/>
    <n v="7"/>
    <n v="35910"/>
    <n v="14364"/>
    <n v="0.4"/>
  </r>
  <r>
    <x v="0"/>
    <x v="0"/>
    <x v="46"/>
    <x v="1"/>
    <x v="7"/>
    <s v="Aracajú"/>
    <x v="6"/>
    <n v="1500"/>
    <n v="5"/>
    <n v="7500"/>
    <n v="3000"/>
    <n v="0.4"/>
  </r>
  <r>
    <x v="3"/>
    <x v="1"/>
    <x v="47"/>
    <x v="1"/>
    <x v="7"/>
    <s v="Aracajú"/>
    <x v="9"/>
    <n v="5300"/>
    <n v="10"/>
    <n v="53000"/>
    <n v="15900"/>
    <n v="0.3"/>
  </r>
  <r>
    <x v="0"/>
    <x v="1"/>
    <x v="48"/>
    <x v="1"/>
    <x v="7"/>
    <s v="Aracajú"/>
    <x v="7"/>
    <n v="5340"/>
    <n v="8"/>
    <n v="42720"/>
    <n v="12816"/>
    <n v="0.3"/>
  </r>
  <r>
    <x v="2"/>
    <x v="1"/>
    <x v="49"/>
    <x v="1"/>
    <x v="4"/>
    <s v="Salvador"/>
    <x v="9"/>
    <n v="5300"/>
    <n v="6"/>
    <n v="31800"/>
    <n v="9540"/>
    <n v="0.3"/>
  </r>
  <r>
    <x v="3"/>
    <x v="0"/>
    <x v="50"/>
    <x v="1"/>
    <x v="8"/>
    <s v="Teresina"/>
    <x v="1"/>
    <n v="500"/>
    <n v="5"/>
    <n v="2500"/>
    <n v="625"/>
    <n v="0.25"/>
  </r>
  <r>
    <x v="0"/>
    <x v="1"/>
    <x v="51"/>
    <x v="1"/>
    <x v="8"/>
    <s v="Teresina"/>
    <x v="0"/>
    <n v="8902"/>
    <n v="11"/>
    <n v="97922"/>
    <n v="34272.699999999997"/>
    <n v="0.35"/>
  </r>
  <r>
    <x v="2"/>
    <x v="1"/>
    <x v="52"/>
    <x v="1"/>
    <x v="8"/>
    <s v="Teresina"/>
    <x v="7"/>
    <n v="5340"/>
    <n v="5"/>
    <n v="26700"/>
    <n v="8010"/>
    <n v="0.3"/>
  </r>
  <r>
    <x v="2"/>
    <x v="0"/>
    <x v="53"/>
    <x v="1"/>
    <x v="8"/>
    <s v="Teresina"/>
    <x v="4"/>
    <n v="300"/>
    <n v="3"/>
    <n v="900"/>
    <n v="135"/>
    <n v="0.15"/>
  </r>
  <r>
    <x v="0"/>
    <x v="0"/>
    <x v="54"/>
    <x v="1"/>
    <x v="8"/>
    <s v="Teresina"/>
    <x v="10"/>
    <n v="3200"/>
    <n v="3"/>
    <n v="9600"/>
    <n v="1920"/>
    <n v="0.2"/>
  </r>
  <r>
    <x v="4"/>
    <x v="1"/>
    <x v="55"/>
    <x v="1"/>
    <x v="8"/>
    <s v="Teresina"/>
    <x v="9"/>
    <n v="5300"/>
    <n v="1"/>
    <n v="5300"/>
    <n v="1590"/>
    <n v="0.3"/>
  </r>
  <r>
    <x v="3"/>
    <x v="0"/>
    <x v="56"/>
    <x v="1"/>
    <x v="8"/>
    <s v="Teresina"/>
    <x v="8"/>
    <n v="3400"/>
    <n v="1"/>
    <n v="3400"/>
    <n v="1190"/>
    <n v="0.35"/>
  </r>
  <r>
    <x v="0"/>
    <x v="1"/>
    <x v="57"/>
    <x v="1"/>
    <x v="8"/>
    <s v="Teresina"/>
    <x v="10"/>
    <n v="3200"/>
    <n v="7"/>
    <n v="22400"/>
    <n v="4480"/>
    <n v="0.2"/>
  </r>
  <r>
    <x v="0"/>
    <x v="1"/>
    <x v="58"/>
    <x v="1"/>
    <x v="8"/>
    <s v="Teresina"/>
    <x v="1"/>
    <n v="500"/>
    <n v="5"/>
    <n v="2500"/>
    <n v="625"/>
    <n v="0.25"/>
  </r>
  <r>
    <x v="0"/>
    <x v="1"/>
    <x v="59"/>
    <x v="1"/>
    <x v="8"/>
    <s v="Teresina"/>
    <x v="11"/>
    <n v="4600"/>
    <n v="12"/>
    <n v="55200"/>
    <n v="13800"/>
    <n v="0.25"/>
  </r>
  <r>
    <x v="2"/>
    <x v="1"/>
    <x v="60"/>
    <x v="1"/>
    <x v="8"/>
    <s v="Teresina"/>
    <x v="3"/>
    <n v="5130"/>
    <n v="7"/>
    <n v="35910"/>
    <n v="14364"/>
    <n v="0.4"/>
  </r>
  <r>
    <x v="0"/>
    <x v="1"/>
    <x v="61"/>
    <x v="1"/>
    <x v="8"/>
    <s v="Teresina"/>
    <x v="0"/>
    <n v="8902"/>
    <n v="10"/>
    <n v="89020"/>
    <n v="31156.999999999996"/>
    <n v="0.35"/>
  </r>
  <r>
    <x v="3"/>
    <x v="1"/>
    <x v="62"/>
    <x v="1"/>
    <x v="8"/>
    <s v="Teresina"/>
    <x v="0"/>
    <n v="8902"/>
    <n v="9"/>
    <n v="80118"/>
    <n v="28041.3"/>
    <n v="0.35"/>
  </r>
  <r>
    <x v="3"/>
    <x v="1"/>
    <x v="63"/>
    <x v="1"/>
    <x v="8"/>
    <s v="Teresina"/>
    <x v="0"/>
    <n v="8902"/>
    <n v="9"/>
    <n v="80118"/>
    <n v="28041.3"/>
    <n v="0.35"/>
  </r>
  <r>
    <x v="3"/>
    <x v="1"/>
    <x v="64"/>
    <x v="1"/>
    <x v="8"/>
    <s v="Teresina"/>
    <x v="1"/>
    <n v="500"/>
    <n v="6"/>
    <n v="3000"/>
    <n v="750"/>
    <n v="0.25"/>
  </r>
  <r>
    <x v="4"/>
    <x v="1"/>
    <x v="65"/>
    <x v="1"/>
    <x v="8"/>
    <s v="Teresina"/>
    <x v="0"/>
    <n v="8902"/>
    <n v="6"/>
    <n v="53412"/>
    <n v="18694.199999999997"/>
    <n v="0.35"/>
  </r>
  <r>
    <x v="0"/>
    <x v="1"/>
    <x v="66"/>
    <x v="1"/>
    <x v="8"/>
    <s v="Teresina"/>
    <x v="2"/>
    <n v="1200"/>
    <n v="8"/>
    <n v="9600"/>
    <n v="2880"/>
    <n v="0.3"/>
  </r>
  <r>
    <x v="0"/>
    <x v="1"/>
    <x v="67"/>
    <x v="1"/>
    <x v="8"/>
    <s v="Teresina"/>
    <x v="6"/>
    <n v="1500"/>
    <n v="5"/>
    <n v="7500"/>
    <n v="3000"/>
    <n v="0.4"/>
  </r>
  <r>
    <x v="2"/>
    <x v="1"/>
    <x v="68"/>
    <x v="1"/>
    <x v="8"/>
    <s v="Teresina"/>
    <x v="7"/>
    <n v="5340"/>
    <n v="9"/>
    <n v="48060"/>
    <n v="14418"/>
    <n v="0.3"/>
  </r>
  <r>
    <x v="2"/>
    <x v="1"/>
    <x v="69"/>
    <x v="1"/>
    <x v="8"/>
    <s v="Teresina"/>
    <x v="10"/>
    <n v="3200"/>
    <n v="2"/>
    <n v="6400"/>
    <n v="1280"/>
    <n v="0.2"/>
  </r>
  <r>
    <x v="0"/>
    <x v="0"/>
    <x v="70"/>
    <x v="1"/>
    <x v="8"/>
    <s v="Teresina"/>
    <x v="9"/>
    <n v="5300"/>
    <n v="2"/>
    <n v="10600"/>
    <n v="3180"/>
    <n v="0.3"/>
  </r>
  <r>
    <x v="2"/>
    <x v="1"/>
    <x v="71"/>
    <x v="1"/>
    <x v="8"/>
    <s v="Teresina"/>
    <x v="6"/>
    <n v="1500"/>
    <n v="11"/>
    <n v="16500"/>
    <n v="6600"/>
    <n v="0.4"/>
  </r>
  <r>
    <x v="1"/>
    <x v="1"/>
    <x v="72"/>
    <x v="1"/>
    <x v="8"/>
    <s v="Teresina"/>
    <x v="11"/>
    <n v="4600"/>
    <n v="9"/>
    <n v="41400"/>
    <n v="10350"/>
    <n v="0.25"/>
  </r>
  <r>
    <x v="3"/>
    <x v="1"/>
    <x v="73"/>
    <x v="1"/>
    <x v="8"/>
    <s v="Teresina"/>
    <x v="5"/>
    <n v="1700"/>
    <n v="6"/>
    <n v="10200"/>
    <n v="5100"/>
    <n v="0.5"/>
  </r>
  <r>
    <x v="3"/>
    <x v="0"/>
    <x v="74"/>
    <x v="1"/>
    <x v="9"/>
    <s v="São Luis"/>
    <x v="1"/>
    <n v="500"/>
    <n v="7"/>
    <n v="3500"/>
    <n v="875"/>
    <n v="0.25"/>
  </r>
  <r>
    <x v="0"/>
    <x v="1"/>
    <x v="75"/>
    <x v="1"/>
    <x v="9"/>
    <s v="São Luis"/>
    <x v="4"/>
    <n v="300"/>
    <n v="12"/>
    <n v="3600"/>
    <n v="540"/>
    <n v="0.15"/>
  </r>
  <r>
    <x v="0"/>
    <x v="1"/>
    <x v="76"/>
    <x v="1"/>
    <x v="9"/>
    <s v="São Luis"/>
    <x v="10"/>
    <n v="3200"/>
    <n v="15"/>
    <n v="48000"/>
    <n v="9600"/>
    <n v="0.2"/>
  </r>
  <r>
    <x v="3"/>
    <x v="0"/>
    <x v="77"/>
    <x v="1"/>
    <x v="9"/>
    <s v="São Luis"/>
    <x v="1"/>
    <n v="500"/>
    <n v="12"/>
    <n v="6000"/>
    <n v="1500"/>
    <n v="0.25"/>
  </r>
  <r>
    <x v="3"/>
    <x v="1"/>
    <x v="78"/>
    <x v="1"/>
    <x v="9"/>
    <s v="São Luis"/>
    <x v="2"/>
    <n v="1200"/>
    <n v="7"/>
    <n v="8400"/>
    <n v="2520"/>
    <n v="0.3"/>
  </r>
  <r>
    <x v="4"/>
    <x v="1"/>
    <x v="79"/>
    <x v="1"/>
    <x v="9"/>
    <s v="São Luis"/>
    <x v="5"/>
    <n v="1700"/>
    <n v="2"/>
    <n v="3400"/>
    <n v="1700"/>
    <n v="0.5"/>
  </r>
  <r>
    <x v="0"/>
    <x v="1"/>
    <x v="80"/>
    <x v="1"/>
    <x v="9"/>
    <s v="São Luis"/>
    <x v="8"/>
    <n v="3400"/>
    <n v="12"/>
    <n v="40800"/>
    <n v="14280"/>
    <n v="0.35"/>
  </r>
  <r>
    <x v="0"/>
    <x v="1"/>
    <x v="81"/>
    <x v="1"/>
    <x v="9"/>
    <s v="São Luis"/>
    <x v="10"/>
    <n v="3200"/>
    <n v="3"/>
    <n v="9600"/>
    <n v="1920"/>
    <n v="0.2"/>
  </r>
  <r>
    <x v="4"/>
    <x v="1"/>
    <x v="86"/>
    <x v="1"/>
    <x v="9"/>
    <s v="São Luis"/>
    <x v="8"/>
    <n v="3400"/>
    <n v="1"/>
    <n v="3400"/>
    <n v="1190"/>
    <n v="0.35"/>
  </r>
  <r>
    <x v="3"/>
    <x v="1"/>
    <x v="82"/>
    <x v="1"/>
    <x v="9"/>
    <s v="São Luis"/>
    <x v="5"/>
    <n v="1700"/>
    <n v="4"/>
    <n v="6800"/>
    <n v="3400"/>
    <n v="0.5"/>
  </r>
  <r>
    <x v="0"/>
    <x v="1"/>
    <x v="87"/>
    <x v="1"/>
    <x v="9"/>
    <s v="São Luis"/>
    <x v="11"/>
    <n v="4600"/>
    <n v="6"/>
    <n v="27600"/>
    <n v="6900"/>
    <n v="0.25"/>
  </r>
  <r>
    <x v="3"/>
    <x v="1"/>
    <x v="83"/>
    <x v="1"/>
    <x v="9"/>
    <s v="São Luis"/>
    <x v="5"/>
    <n v="1700"/>
    <n v="7"/>
    <n v="11900"/>
    <n v="5950"/>
    <n v="0.5"/>
  </r>
  <r>
    <x v="3"/>
    <x v="1"/>
    <x v="88"/>
    <x v="1"/>
    <x v="9"/>
    <s v="São Luis"/>
    <x v="12"/>
    <n v="4500"/>
    <n v="5"/>
    <n v="22500"/>
    <n v="5625"/>
    <n v="0.25"/>
  </r>
  <r>
    <x v="3"/>
    <x v="0"/>
    <x v="84"/>
    <x v="1"/>
    <x v="9"/>
    <s v="São Luis"/>
    <x v="2"/>
    <n v="1200"/>
    <n v="5"/>
    <n v="6000"/>
    <n v="1800"/>
    <n v="0.3"/>
  </r>
  <r>
    <x v="0"/>
    <x v="0"/>
    <x v="89"/>
    <x v="1"/>
    <x v="9"/>
    <s v="São Luis"/>
    <x v="0"/>
    <n v="8902"/>
    <n v="19"/>
    <n v="169138"/>
    <n v="59198.299999999996"/>
    <n v="0.35"/>
  </r>
  <r>
    <x v="3"/>
    <x v="0"/>
    <x v="85"/>
    <x v="1"/>
    <x v="9"/>
    <s v="São Luis"/>
    <x v="4"/>
    <n v="300"/>
    <n v="1"/>
    <n v="300"/>
    <n v="45"/>
    <n v="0.15"/>
  </r>
  <r>
    <x v="3"/>
    <x v="1"/>
    <x v="85"/>
    <x v="1"/>
    <x v="9"/>
    <s v="São Luis"/>
    <x v="4"/>
    <n v="300"/>
    <n v="7"/>
    <n v="2100"/>
    <n v="315"/>
    <n v="0.15"/>
  </r>
  <r>
    <x v="3"/>
    <x v="1"/>
    <x v="85"/>
    <x v="1"/>
    <x v="9"/>
    <s v="São Luis"/>
    <x v="2"/>
    <n v="1200"/>
    <n v="18"/>
    <n v="21600"/>
    <n v="6480"/>
    <n v="0.3"/>
  </r>
  <r>
    <x v="0"/>
    <x v="0"/>
    <x v="85"/>
    <x v="1"/>
    <x v="10"/>
    <s v="João Pessoa"/>
    <x v="10"/>
    <n v="3200"/>
    <n v="7"/>
    <n v="22400"/>
    <n v="4480"/>
    <n v="0.2"/>
  </r>
  <r>
    <x v="0"/>
    <x v="1"/>
    <x v="85"/>
    <x v="1"/>
    <x v="10"/>
    <s v="João Pessoa"/>
    <x v="8"/>
    <n v="3400"/>
    <n v="7"/>
    <n v="23800"/>
    <n v="8330"/>
    <n v="0.35"/>
  </r>
  <r>
    <x v="2"/>
    <x v="1"/>
    <x v="85"/>
    <x v="1"/>
    <x v="10"/>
    <s v="João Pessoa"/>
    <x v="3"/>
    <n v="5130"/>
    <n v="15"/>
    <n v="76950"/>
    <n v="30780"/>
    <n v="0.4"/>
  </r>
  <r>
    <x v="2"/>
    <x v="1"/>
    <x v="0"/>
    <x v="1"/>
    <x v="10"/>
    <s v="João Pessoa"/>
    <x v="0"/>
    <n v="8902"/>
    <n v="5"/>
    <n v="44510"/>
    <n v="15578.499999999998"/>
    <n v="0.35"/>
  </r>
  <r>
    <x v="1"/>
    <x v="1"/>
    <x v="1"/>
    <x v="1"/>
    <x v="10"/>
    <s v="João Pessoa"/>
    <x v="3"/>
    <n v="5130"/>
    <n v="4"/>
    <n v="20520"/>
    <n v="8208"/>
    <n v="0.4"/>
  </r>
  <r>
    <x v="3"/>
    <x v="0"/>
    <x v="2"/>
    <x v="1"/>
    <x v="10"/>
    <s v="João Pessoa"/>
    <x v="5"/>
    <n v="1700"/>
    <n v="5"/>
    <n v="8500"/>
    <n v="4250"/>
    <n v="0.5"/>
  </r>
  <r>
    <x v="3"/>
    <x v="1"/>
    <x v="3"/>
    <x v="1"/>
    <x v="10"/>
    <s v="João Pessoa"/>
    <x v="6"/>
    <n v="1500"/>
    <n v="3"/>
    <n v="4500"/>
    <n v="1800"/>
    <n v="0.4"/>
  </r>
  <r>
    <x v="1"/>
    <x v="1"/>
    <x v="4"/>
    <x v="1"/>
    <x v="10"/>
    <s v="João Pessoa"/>
    <x v="8"/>
    <n v="3400"/>
    <n v="4"/>
    <n v="13600"/>
    <n v="4760"/>
    <n v="0.35"/>
  </r>
  <r>
    <x v="0"/>
    <x v="0"/>
    <x v="5"/>
    <x v="1"/>
    <x v="10"/>
    <s v="João Pessoa"/>
    <x v="6"/>
    <n v="1500"/>
    <n v="11"/>
    <n v="16500"/>
    <n v="6600"/>
    <n v="0.4"/>
  </r>
  <r>
    <x v="3"/>
    <x v="0"/>
    <x v="6"/>
    <x v="1"/>
    <x v="10"/>
    <s v="João Pessoa"/>
    <x v="10"/>
    <n v="3200"/>
    <n v="7"/>
    <n v="22400"/>
    <n v="4480"/>
    <n v="0.2"/>
  </r>
  <r>
    <x v="0"/>
    <x v="1"/>
    <x v="7"/>
    <x v="1"/>
    <x v="10"/>
    <s v="João Pessoa"/>
    <x v="9"/>
    <n v="5300"/>
    <n v="12"/>
    <n v="63600"/>
    <n v="19080"/>
    <n v="0.3"/>
  </r>
  <r>
    <x v="2"/>
    <x v="0"/>
    <x v="8"/>
    <x v="1"/>
    <x v="10"/>
    <s v="João Pessoa"/>
    <x v="10"/>
    <n v="3200"/>
    <n v="10"/>
    <n v="32000"/>
    <n v="6400"/>
    <n v="0.2"/>
  </r>
  <r>
    <x v="3"/>
    <x v="0"/>
    <x v="9"/>
    <x v="1"/>
    <x v="10"/>
    <s v="João Pessoa"/>
    <x v="11"/>
    <n v="4600"/>
    <n v="11"/>
    <n v="50600"/>
    <n v="12650"/>
    <n v="0.25"/>
  </r>
  <r>
    <x v="0"/>
    <x v="1"/>
    <x v="10"/>
    <x v="1"/>
    <x v="10"/>
    <s v="João Pessoa"/>
    <x v="12"/>
    <n v="4500"/>
    <n v="6"/>
    <n v="27000"/>
    <n v="6750"/>
    <n v="0.25"/>
  </r>
  <r>
    <x v="3"/>
    <x v="0"/>
    <x v="11"/>
    <x v="1"/>
    <x v="10"/>
    <s v="João Pessoa"/>
    <x v="12"/>
    <n v="4500"/>
    <n v="10"/>
    <n v="45000"/>
    <n v="11250"/>
    <n v="0.25"/>
  </r>
  <r>
    <x v="1"/>
    <x v="1"/>
    <x v="12"/>
    <x v="1"/>
    <x v="10"/>
    <s v="João Pessoa"/>
    <x v="1"/>
    <n v="500"/>
    <n v="3"/>
    <n v="1500"/>
    <n v="375"/>
    <n v="0.25"/>
  </r>
  <r>
    <x v="3"/>
    <x v="1"/>
    <x v="13"/>
    <x v="1"/>
    <x v="10"/>
    <s v="João Pessoa"/>
    <x v="10"/>
    <n v="3200"/>
    <n v="7"/>
    <n v="22400"/>
    <n v="4480"/>
    <n v="0.2"/>
  </r>
  <r>
    <x v="1"/>
    <x v="1"/>
    <x v="14"/>
    <x v="1"/>
    <x v="10"/>
    <s v="João Pessoa"/>
    <x v="12"/>
    <n v="4500"/>
    <n v="8"/>
    <n v="36000"/>
    <n v="9000"/>
    <n v="0.25"/>
  </r>
  <r>
    <x v="0"/>
    <x v="1"/>
    <x v="15"/>
    <x v="1"/>
    <x v="9"/>
    <s v="São Luis"/>
    <x v="7"/>
    <n v="5340"/>
    <n v="9"/>
    <n v="48060"/>
    <n v="14418"/>
    <n v="0.3"/>
  </r>
  <r>
    <x v="3"/>
    <x v="1"/>
    <x v="16"/>
    <x v="1"/>
    <x v="9"/>
    <s v="São Luis"/>
    <x v="7"/>
    <n v="5340"/>
    <n v="11"/>
    <n v="58740"/>
    <n v="17622"/>
    <n v="0.3"/>
  </r>
  <r>
    <x v="2"/>
    <x v="0"/>
    <x v="17"/>
    <x v="1"/>
    <x v="9"/>
    <s v="São Luis"/>
    <x v="6"/>
    <n v="1500"/>
    <n v="7"/>
    <n v="10500"/>
    <n v="4200"/>
    <n v="0.4"/>
  </r>
  <r>
    <x v="1"/>
    <x v="1"/>
    <x v="18"/>
    <x v="1"/>
    <x v="9"/>
    <s v="São Luis"/>
    <x v="1"/>
    <n v="500"/>
    <n v="5"/>
    <n v="2500"/>
    <n v="625"/>
    <n v="0.25"/>
  </r>
  <r>
    <x v="4"/>
    <x v="1"/>
    <x v="19"/>
    <x v="1"/>
    <x v="9"/>
    <s v="São Luis"/>
    <x v="7"/>
    <n v="5340"/>
    <n v="5"/>
    <n v="26700"/>
    <n v="8010"/>
    <n v="0.3"/>
  </r>
  <r>
    <x v="3"/>
    <x v="1"/>
    <x v="20"/>
    <x v="1"/>
    <x v="9"/>
    <s v="São Luis"/>
    <x v="9"/>
    <n v="5300"/>
    <n v="8"/>
    <n v="42400"/>
    <n v="12720"/>
    <n v="0.3"/>
  </r>
  <r>
    <x v="2"/>
    <x v="0"/>
    <x v="21"/>
    <x v="1"/>
    <x v="9"/>
    <s v="São Luis"/>
    <x v="2"/>
    <n v="1200"/>
    <n v="7"/>
    <n v="8400"/>
    <n v="2520"/>
    <n v="0.3"/>
  </r>
  <r>
    <x v="0"/>
    <x v="1"/>
    <x v="22"/>
    <x v="1"/>
    <x v="9"/>
    <s v="São Luis"/>
    <x v="0"/>
    <n v="8902"/>
    <n v="6"/>
    <n v="53412"/>
    <n v="18694.199999999997"/>
    <n v="0.35"/>
  </r>
  <r>
    <x v="3"/>
    <x v="1"/>
    <x v="23"/>
    <x v="1"/>
    <x v="9"/>
    <s v="São Luis"/>
    <x v="9"/>
    <n v="5300"/>
    <n v="9"/>
    <n v="47700"/>
    <n v="14310"/>
    <n v="0.3"/>
  </r>
  <r>
    <x v="1"/>
    <x v="0"/>
    <x v="24"/>
    <x v="1"/>
    <x v="9"/>
    <s v="São Luis"/>
    <x v="8"/>
    <n v="3400"/>
    <n v="8"/>
    <n v="27200"/>
    <n v="9520"/>
    <n v="0.35"/>
  </r>
  <r>
    <x v="0"/>
    <x v="0"/>
    <x v="25"/>
    <x v="1"/>
    <x v="9"/>
    <s v="São Luis"/>
    <x v="7"/>
    <n v="5340"/>
    <n v="3"/>
    <n v="16020"/>
    <n v="4806"/>
    <n v="0.3"/>
  </r>
  <r>
    <x v="0"/>
    <x v="1"/>
    <x v="26"/>
    <x v="1"/>
    <x v="9"/>
    <s v="São Luis"/>
    <x v="5"/>
    <n v="1700"/>
    <n v="3"/>
    <n v="5100"/>
    <n v="2550"/>
    <n v="0.5"/>
  </r>
  <r>
    <x v="1"/>
    <x v="0"/>
    <x v="27"/>
    <x v="1"/>
    <x v="9"/>
    <s v="São Luis"/>
    <x v="4"/>
    <n v="300"/>
    <n v="1"/>
    <n v="300"/>
    <n v="45"/>
    <n v="0.15"/>
  </r>
  <r>
    <x v="4"/>
    <x v="1"/>
    <x v="28"/>
    <x v="1"/>
    <x v="9"/>
    <s v="São Luis"/>
    <x v="1"/>
    <n v="500"/>
    <n v="8"/>
    <n v="4000"/>
    <n v="1000"/>
    <n v="0.25"/>
  </r>
  <r>
    <x v="0"/>
    <x v="1"/>
    <x v="28"/>
    <x v="1"/>
    <x v="9"/>
    <s v="São Luis"/>
    <x v="11"/>
    <n v="4600"/>
    <n v="2"/>
    <n v="9200"/>
    <n v="2300"/>
    <n v="0.25"/>
  </r>
  <r>
    <x v="1"/>
    <x v="1"/>
    <x v="29"/>
    <x v="1"/>
    <x v="9"/>
    <s v="São Luis"/>
    <x v="2"/>
    <n v="1200"/>
    <n v="9"/>
    <n v="10800"/>
    <n v="3240"/>
    <n v="0.3"/>
  </r>
  <r>
    <x v="3"/>
    <x v="0"/>
    <x v="30"/>
    <x v="1"/>
    <x v="9"/>
    <s v="São Luis"/>
    <x v="7"/>
    <n v="5340"/>
    <n v="12"/>
    <n v="64080"/>
    <n v="19224"/>
    <n v="0.3"/>
  </r>
  <r>
    <x v="3"/>
    <x v="0"/>
    <x v="31"/>
    <x v="1"/>
    <x v="9"/>
    <s v="São Luis"/>
    <x v="7"/>
    <n v="5340"/>
    <n v="12"/>
    <n v="64080"/>
    <n v="19224"/>
    <n v="0.3"/>
  </r>
  <r>
    <x v="0"/>
    <x v="1"/>
    <x v="32"/>
    <x v="1"/>
    <x v="9"/>
    <s v="São Luis"/>
    <x v="3"/>
    <n v="5130"/>
    <n v="12"/>
    <n v="61560"/>
    <n v="24624"/>
    <n v="0.4"/>
  </r>
  <r>
    <x v="4"/>
    <x v="0"/>
    <x v="33"/>
    <x v="1"/>
    <x v="9"/>
    <s v="São Luis"/>
    <x v="11"/>
    <n v="4600"/>
    <n v="2"/>
    <n v="9200"/>
    <n v="2300"/>
    <n v="0.25"/>
  </r>
  <r>
    <x v="0"/>
    <x v="1"/>
    <x v="34"/>
    <x v="1"/>
    <x v="9"/>
    <s v="São Luis"/>
    <x v="11"/>
    <n v="4600"/>
    <n v="11"/>
    <n v="50600"/>
    <n v="12650"/>
    <n v="0.25"/>
  </r>
  <r>
    <x v="0"/>
    <x v="0"/>
    <x v="35"/>
    <x v="1"/>
    <x v="9"/>
    <s v="São Luis"/>
    <x v="6"/>
    <n v="1500"/>
    <n v="3"/>
    <n v="4500"/>
    <n v="1800"/>
    <n v="0.4"/>
  </r>
  <r>
    <x v="1"/>
    <x v="1"/>
    <x v="36"/>
    <x v="1"/>
    <x v="9"/>
    <s v="São Luis"/>
    <x v="2"/>
    <n v="1200"/>
    <n v="5"/>
    <n v="6000"/>
    <n v="1800"/>
    <n v="0.3"/>
  </r>
  <r>
    <x v="3"/>
    <x v="1"/>
    <x v="37"/>
    <x v="1"/>
    <x v="9"/>
    <s v="São Luis"/>
    <x v="9"/>
    <n v="5300"/>
    <n v="8"/>
    <n v="42400"/>
    <n v="12720"/>
    <n v="0.3"/>
  </r>
  <r>
    <x v="1"/>
    <x v="1"/>
    <x v="38"/>
    <x v="1"/>
    <x v="9"/>
    <s v="São Luis"/>
    <x v="4"/>
    <n v="300"/>
    <n v="7"/>
    <n v="2100"/>
    <n v="315"/>
    <n v="0.15"/>
  </r>
  <r>
    <x v="3"/>
    <x v="1"/>
    <x v="39"/>
    <x v="1"/>
    <x v="9"/>
    <s v="São Luis"/>
    <x v="1"/>
    <n v="500"/>
    <n v="11"/>
    <n v="5500"/>
    <n v="1375"/>
    <n v="0.25"/>
  </r>
  <r>
    <x v="0"/>
    <x v="1"/>
    <x v="40"/>
    <x v="1"/>
    <x v="9"/>
    <s v="São Luis"/>
    <x v="9"/>
    <n v="5300"/>
    <n v="12"/>
    <n v="63600"/>
    <n v="19080"/>
    <n v="0.3"/>
  </r>
  <r>
    <x v="0"/>
    <x v="0"/>
    <x v="41"/>
    <x v="1"/>
    <x v="9"/>
    <s v="São Luis"/>
    <x v="3"/>
    <n v="5130"/>
    <n v="3"/>
    <n v="15390"/>
    <n v="6156"/>
    <n v="0.4"/>
  </r>
  <r>
    <x v="0"/>
    <x v="1"/>
    <x v="42"/>
    <x v="1"/>
    <x v="9"/>
    <s v="São Luis"/>
    <x v="4"/>
    <n v="300"/>
    <n v="2"/>
    <n v="600"/>
    <n v="90"/>
    <n v="0.15"/>
  </r>
  <r>
    <x v="0"/>
    <x v="0"/>
    <x v="43"/>
    <x v="1"/>
    <x v="9"/>
    <s v="São Luis"/>
    <x v="12"/>
    <n v="4500"/>
    <n v="15"/>
    <n v="67500"/>
    <n v="16875"/>
    <n v="0.25"/>
  </r>
  <r>
    <x v="0"/>
    <x v="1"/>
    <x v="44"/>
    <x v="1"/>
    <x v="9"/>
    <s v="São Luis"/>
    <x v="4"/>
    <n v="300"/>
    <n v="5"/>
    <n v="1500"/>
    <n v="225"/>
    <n v="0.15"/>
  </r>
  <r>
    <x v="0"/>
    <x v="1"/>
    <x v="45"/>
    <x v="1"/>
    <x v="9"/>
    <s v="São Luis"/>
    <x v="1"/>
    <n v="500"/>
    <n v="5"/>
    <n v="2500"/>
    <n v="625"/>
    <n v="0.25"/>
  </r>
  <r>
    <x v="0"/>
    <x v="1"/>
    <x v="46"/>
    <x v="1"/>
    <x v="9"/>
    <s v="São Luis"/>
    <x v="11"/>
    <n v="4600"/>
    <n v="7"/>
    <n v="32200"/>
    <n v="8050"/>
    <n v="0.25"/>
  </r>
  <r>
    <x v="4"/>
    <x v="1"/>
    <x v="47"/>
    <x v="1"/>
    <x v="9"/>
    <s v="São Luis"/>
    <x v="6"/>
    <n v="1500"/>
    <n v="3"/>
    <n v="4500"/>
    <n v="1800"/>
    <n v="0.4"/>
  </r>
  <r>
    <x v="0"/>
    <x v="1"/>
    <x v="48"/>
    <x v="1"/>
    <x v="9"/>
    <s v="São Luis"/>
    <x v="3"/>
    <n v="5130"/>
    <n v="12"/>
    <n v="61560"/>
    <n v="24624"/>
    <n v="0.4"/>
  </r>
  <r>
    <x v="2"/>
    <x v="0"/>
    <x v="49"/>
    <x v="1"/>
    <x v="9"/>
    <s v="São Luis"/>
    <x v="12"/>
    <n v="4500"/>
    <n v="1"/>
    <n v="4500"/>
    <n v="1125"/>
    <n v="0.25"/>
  </r>
  <r>
    <x v="3"/>
    <x v="1"/>
    <x v="50"/>
    <x v="1"/>
    <x v="9"/>
    <s v="São Luis"/>
    <x v="10"/>
    <n v="3200"/>
    <n v="6"/>
    <n v="19200"/>
    <n v="3840"/>
    <n v="0.2"/>
  </r>
  <r>
    <x v="3"/>
    <x v="0"/>
    <x v="51"/>
    <x v="1"/>
    <x v="9"/>
    <s v="São Luis"/>
    <x v="10"/>
    <n v="3200"/>
    <n v="10"/>
    <n v="32000"/>
    <n v="6400"/>
    <n v="0.2"/>
  </r>
  <r>
    <x v="0"/>
    <x v="1"/>
    <x v="52"/>
    <x v="1"/>
    <x v="9"/>
    <s v="São Luis"/>
    <x v="6"/>
    <n v="1500"/>
    <n v="6"/>
    <n v="9000"/>
    <n v="3600"/>
    <n v="0.4"/>
  </r>
  <r>
    <x v="2"/>
    <x v="1"/>
    <x v="53"/>
    <x v="1"/>
    <x v="9"/>
    <s v="São Luis"/>
    <x v="0"/>
    <n v="8902"/>
    <n v="6"/>
    <n v="53412"/>
    <n v="18694.199999999997"/>
    <n v="0.35"/>
  </r>
  <r>
    <x v="0"/>
    <x v="0"/>
    <x v="54"/>
    <x v="1"/>
    <x v="9"/>
    <s v="São Luis"/>
    <x v="5"/>
    <n v="1700"/>
    <n v="2"/>
    <n v="3400"/>
    <n v="1700"/>
    <n v="0.5"/>
  </r>
  <r>
    <x v="0"/>
    <x v="1"/>
    <x v="55"/>
    <x v="1"/>
    <x v="9"/>
    <s v="São Luis"/>
    <x v="8"/>
    <n v="3400"/>
    <n v="1"/>
    <n v="3400"/>
    <n v="1190"/>
    <n v="0.35"/>
  </r>
  <r>
    <x v="2"/>
    <x v="1"/>
    <x v="56"/>
    <x v="1"/>
    <x v="9"/>
    <s v="São Luis"/>
    <x v="2"/>
    <n v="1200"/>
    <n v="2"/>
    <n v="2400"/>
    <n v="720"/>
    <n v="0.3"/>
  </r>
  <r>
    <x v="1"/>
    <x v="1"/>
    <x v="57"/>
    <x v="1"/>
    <x v="9"/>
    <s v="São Luis"/>
    <x v="12"/>
    <n v="4500"/>
    <n v="5"/>
    <n v="22500"/>
    <n v="5625"/>
    <n v="0.25"/>
  </r>
  <r>
    <x v="0"/>
    <x v="1"/>
    <x v="58"/>
    <x v="1"/>
    <x v="9"/>
    <s v="São Luis"/>
    <x v="2"/>
    <n v="1200"/>
    <n v="6"/>
    <n v="7200"/>
    <n v="2160"/>
    <n v="0.3"/>
  </r>
  <r>
    <x v="4"/>
    <x v="0"/>
    <x v="59"/>
    <x v="1"/>
    <x v="9"/>
    <s v="São Luis"/>
    <x v="3"/>
    <n v="5130"/>
    <n v="2"/>
    <n v="10260"/>
    <n v="4104"/>
    <n v="0.4"/>
  </r>
  <r>
    <x v="1"/>
    <x v="1"/>
    <x v="60"/>
    <x v="1"/>
    <x v="9"/>
    <s v="São Luis"/>
    <x v="2"/>
    <n v="1200"/>
    <n v="9"/>
    <n v="10800"/>
    <n v="3240"/>
    <n v="0.3"/>
  </r>
  <r>
    <x v="0"/>
    <x v="0"/>
    <x v="61"/>
    <x v="1"/>
    <x v="9"/>
    <s v="São Luis"/>
    <x v="4"/>
    <n v="300"/>
    <n v="2"/>
    <n v="600"/>
    <n v="90"/>
    <n v="0.15"/>
  </r>
  <r>
    <x v="0"/>
    <x v="1"/>
    <x v="62"/>
    <x v="1"/>
    <x v="9"/>
    <s v="São Luis"/>
    <x v="11"/>
    <n v="4600"/>
    <n v="8"/>
    <n v="36800"/>
    <n v="9200"/>
    <n v="0.25"/>
  </r>
  <r>
    <x v="3"/>
    <x v="1"/>
    <x v="63"/>
    <x v="1"/>
    <x v="9"/>
    <s v="São Luis"/>
    <x v="8"/>
    <n v="3400"/>
    <n v="8"/>
    <n v="27200"/>
    <n v="9520"/>
    <n v="0.35"/>
  </r>
  <r>
    <x v="0"/>
    <x v="0"/>
    <x v="64"/>
    <x v="1"/>
    <x v="9"/>
    <s v="São Luis"/>
    <x v="4"/>
    <n v="300"/>
    <n v="6"/>
    <n v="1800"/>
    <n v="270"/>
    <n v="0.15"/>
  </r>
  <r>
    <x v="3"/>
    <x v="0"/>
    <x v="65"/>
    <x v="1"/>
    <x v="9"/>
    <s v="São Luis"/>
    <x v="8"/>
    <n v="3400"/>
    <n v="8"/>
    <n v="27200"/>
    <n v="9520"/>
    <n v="0.35"/>
  </r>
  <r>
    <x v="0"/>
    <x v="1"/>
    <x v="66"/>
    <x v="1"/>
    <x v="9"/>
    <s v="São Luis"/>
    <x v="2"/>
    <n v="1200"/>
    <n v="6"/>
    <n v="7200"/>
    <n v="2160"/>
    <n v="0.3"/>
  </r>
  <r>
    <x v="3"/>
    <x v="1"/>
    <x v="67"/>
    <x v="1"/>
    <x v="9"/>
    <s v="São Luis"/>
    <x v="7"/>
    <n v="5340"/>
    <n v="1"/>
    <n v="5340"/>
    <n v="1602"/>
    <n v="0.3"/>
  </r>
  <r>
    <x v="3"/>
    <x v="1"/>
    <x v="68"/>
    <x v="1"/>
    <x v="9"/>
    <s v="São Luis"/>
    <x v="0"/>
    <n v="8902"/>
    <n v="7"/>
    <n v="62314"/>
    <n v="21809.899999999998"/>
    <n v="0.35"/>
  </r>
  <r>
    <x v="0"/>
    <x v="1"/>
    <x v="69"/>
    <x v="1"/>
    <x v="10"/>
    <s v="João Pessoa"/>
    <x v="7"/>
    <n v="5340"/>
    <n v="6"/>
    <n v="32040"/>
    <n v="9612"/>
    <n v="0.3"/>
  </r>
  <r>
    <x v="3"/>
    <x v="1"/>
    <x v="70"/>
    <x v="1"/>
    <x v="10"/>
    <s v="João Pessoa"/>
    <x v="1"/>
    <n v="500"/>
    <n v="9"/>
    <n v="4500"/>
    <n v="1125"/>
    <n v="0.25"/>
  </r>
  <r>
    <x v="0"/>
    <x v="1"/>
    <x v="71"/>
    <x v="1"/>
    <x v="10"/>
    <s v="João Pessoa"/>
    <x v="11"/>
    <n v="4600"/>
    <n v="3"/>
    <n v="13800"/>
    <n v="3450"/>
    <n v="0.25"/>
  </r>
  <r>
    <x v="0"/>
    <x v="0"/>
    <x v="72"/>
    <x v="1"/>
    <x v="10"/>
    <s v="João Pessoa"/>
    <x v="11"/>
    <n v="4600"/>
    <n v="8"/>
    <n v="36800"/>
    <n v="9200"/>
    <n v="0.25"/>
  </r>
  <r>
    <x v="0"/>
    <x v="1"/>
    <x v="73"/>
    <x v="1"/>
    <x v="10"/>
    <s v="João Pessoa"/>
    <x v="10"/>
    <n v="3200"/>
    <n v="16"/>
    <n v="51200"/>
    <n v="10240"/>
    <n v="0.2"/>
  </r>
  <r>
    <x v="3"/>
    <x v="1"/>
    <x v="74"/>
    <x v="1"/>
    <x v="10"/>
    <s v="João Pessoa"/>
    <x v="0"/>
    <n v="8902"/>
    <n v="15"/>
    <n v="133530"/>
    <n v="46735.5"/>
    <n v="0.35"/>
  </r>
  <r>
    <x v="0"/>
    <x v="0"/>
    <x v="75"/>
    <x v="1"/>
    <x v="10"/>
    <s v="João Pessoa"/>
    <x v="2"/>
    <n v="1200"/>
    <n v="5"/>
    <n v="6000"/>
    <n v="1800"/>
    <n v="0.3"/>
  </r>
  <r>
    <x v="3"/>
    <x v="1"/>
    <x v="76"/>
    <x v="1"/>
    <x v="10"/>
    <s v="João Pessoa"/>
    <x v="7"/>
    <n v="5340"/>
    <n v="5"/>
    <n v="26700"/>
    <n v="8010"/>
    <n v="0.3"/>
  </r>
  <r>
    <x v="0"/>
    <x v="1"/>
    <x v="77"/>
    <x v="1"/>
    <x v="10"/>
    <s v="João Pessoa"/>
    <x v="8"/>
    <n v="3400"/>
    <n v="5"/>
    <n v="17000"/>
    <n v="5950"/>
    <n v="0.35"/>
  </r>
  <r>
    <x v="0"/>
    <x v="1"/>
    <x v="78"/>
    <x v="1"/>
    <x v="10"/>
    <s v="João Pessoa"/>
    <x v="4"/>
    <n v="300"/>
    <n v="2"/>
    <n v="600"/>
    <n v="90"/>
    <n v="0.15"/>
  </r>
  <r>
    <x v="0"/>
    <x v="1"/>
    <x v="79"/>
    <x v="1"/>
    <x v="10"/>
    <s v="João Pessoa"/>
    <x v="1"/>
    <n v="500"/>
    <n v="5"/>
    <n v="2500"/>
    <n v="625"/>
    <n v="0.25"/>
  </r>
  <r>
    <x v="1"/>
    <x v="1"/>
    <x v="80"/>
    <x v="1"/>
    <x v="10"/>
    <s v="João Pessoa"/>
    <x v="9"/>
    <n v="5300"/>
    <n v="3"/>
    <n v="15900"/>
    <n v="4770"/>
    <n v="0.3"/>
  </r>
  <r>
    <x v="3"/>
    <x v="1"/>
    <x v="81"/>
    <x v="1"/>
    <x v="10"/>
    <s v="João Pessoa"/>
    <x v="10"/>
    <n v="3200"/>
    <n v="8"/>
    <n v="25600"/>
    <n v="5120"/>
    <n v="0.2"/>
  </r>
  <r>
    <x v="0"/>
    <x v="0"/>
    <x v="82"/>
    <x v="1"/>
    <x v="10"/>
    <s v="João Pessoa"/>
    <x v="10"/>
    <n v="3200"/>
    <n v="7"/>
    <n v="22400"/>
    <n v="4480"/>
    <n v="0.2"/>
  </r>
  <r>
    <x v="4"/>
    <x v="1"/>
    <x v="83"/>
    <x v="1"/>
    <x v="10"/>
    <s v="João Pessoa"/>
    <x v="11"/>
    <n v="4600"/>
    <n v="8"/>
    <n v="36800"/>
    <n v="9200"/>
    <n v="0.25"/>
  </r>
  <r>
    <x v="2"/>
    <x v="1"/>
    <x v="84"/>
    <x v="1"/>
    <x v="10"/>
    <s v="João Pessoa"/>
    <x v="3"/>
    <n v="5130"/>
    <n v="12"/>
    <n v="61560"/>
    <n v="24624"/>
    <n v="0.4"/>
  </r>
  <r>
    <x v="3"/>
    <x v="1"/>
    <x v="85"/>
    <x v="1"/>
    <x v="10"/>
    <s v="João Pessoa"/>
    <x v="2"/>
    <n v="1200"/>
    <n v="9"/>
    <n v="10800"/>
    <n v="3240"/>
    <n v="0.3"/>
  </r>
  <r>
    <x v="3"/>
    <x v="0"/>
    <x v="0"/>
    <x v="1"/>
    <x v="10"/>
    <s v="João Pessoa"/>
    <x v="5"/>
    <n v="1700"/>
    <n v="7"/>
    <n v="11900"/>
    <n v="5950"/>
    <n v="0.5"/>
  </r>
  <r>
    <x v="1"/>
    <x v="1"/>
    <x v="1"/>
    <x v="1"/>
    <x v="10"/>
    <s v="João Pessoa"/>
    <x v="6"/>
    <n v="1500"/>
    <n v="3"/>
    <n v="4500"/>
    <n v="1800"/>
    <n v="0.4"/>
  </r>
  <r>
    <x v="2"/>
    <x v="0"/>
    <x v="2"/>
    <x v="1"/>
    <x v="10"/>
    <s v="João Pessoa"/>
    <x v="5"/>
    <n v="1700"/>
    <n v="6"/>
    <n v="10200"/>
    <n v="5100"/>
    <n v="0.5"/>
  </r>
  <r>
    <x v="2"/>
    <x v="0"/>
    <x v="3"/>
    <x v="1"/>
    <x v="11"/>
    <s v="Maceio"/>
    <x v="12"/>
    <n v="4500"/>
    <n v="11"/>
    <n v="49500"/>
    <n v="12375"/>
    <n v="0.25"/>
  </r>
  <r>
    <x v="3"/>
    <x v="1"/>
    <x v="4"/>
    <x v="1"/>
    <x v="11"/>
    <s v="Maceio"/>
    <x v="11"/>
    <n v="4600"/>
    <n v="5"/>
    <n v="23000"/>
    <n v="5750"/>
    <n v="0.25"/>
  </r>
  <r>
    <x v="1"/>
    <x v="1"/>
    <x v="5"/>
    <x v="1"/>
    <x v="11"/>
    <s v="Maceio"/>
    <x v="7"/>
    <n v="5340"/>
    <n v="1"/>
    <n v="5340"/>
    <n v="1602"/>
    <n v="0.3"/>
  </r>
  <r>
    <x v="0"/>
    <x v="1"/>
    <x v="6"/>
    <x v="1"/>
    <x v="11"/>
    <s v="Maceio"/>
    <x v="6"/>
    <n v="1500"/>
    <n v="5"/>
    <n v="7500"/>
    <n v="3000"/>
    <n v="0.4"/>
  </r>
  <r>
    <x v="0"/>
    <x v="1"/>
    <x v="7"/>
    <x v="1"/>
    <x v="11"/>
    <s v="Maceio"/>
    <x v="11"/>
    <n v="4600"/>
    <n v="12"/>
    <n v="55200"/>
    <n v="13800"/>
    <n v="0.25"/>
  </r>
  <r>
    <x v="1"/>
    <x v="0"/>
    <x v="8"/>
    <x v="1"/>
    <x v="11"/>
    <s v="Maceio"/>
    <x v="0"/>
    <n v="8902"/>
    <n v="5"/>
    <n v="44510"/>
    <n v="15578.499999999998"/>
    <n v="0.35"/>
  </r>
  <r>
    <x v="0"/>
    <x v="1"/>
    <x v="9"/>
    <x v="1"/>
    <x v="11"/>
    <s v="Maceio"/>
    <x v="11"/>
    <n v="4600"/>
    <n v="10"/>
    <n v="46000"/>
    <n v="11500"/>
    <n v="0.25"/>
  </r>
  <r>
    <x v="0"/>
    <x v="1"/>
    <x v="10"/>
    <x v="1"/>
    <x v="11"/>
    <s v="Maceio"/>
    <x v="4"/>
    <n v="300"/>
    <n v="4"/>
    <n v="1200"/>
    <n v="180"/>
    <n v="0.15"/>
  </r>
  <r>
    <x v="0"/>
    <x v="0"/>
    <x v="11"/>
    <x v="1"/>
    <x v="11"/>
    <s v="Maceio"/>
    <x v="10"/>
    <n v="3200"/>
    <n v="1"/>
    <n v="3200"/>
    <n v="640"/>
    <n v="0.2"/>
  </r>
  <r>
    <x v="4"/>
    <x v="0"/>
    <x v="12"/>
    <x v="1"/>
    <x v="11"/>
    <s v="Maceio"/>
    <x v="3"/>
    <n v="5130"/>
    <n v="11"/>
    <n v="56430"/>
    <n v="22572"/>
    <n v="0.4"/>
  </r>
  <r>
    <x v="0"/>
    <x v="1"/>
    <x v="13"/>
    <x v="1"/>
    <x v="11"/>
    <s v="Maceio"/>
    <x v="11"/>
    <n v="4600"/>
    <n v="4"/>
    <n v="18400"/>
    <n v="4600"/>
    <n v="0.25"/>
  </r>
  <r>
    <x v="0"/>
    <x v="1"/>
    <x v="14"/>
    <x v="1"/>
    <x v="11"/>
    <s v="Maceio"/>
    <x v="6"/>
    <n v="1500"/>
    <n v="11"/>
    <n v="16500"/>
    <n v="6600"/>
    <n v="0.4"/>
  </r>
  <r>
    <x v="0"/>
    <x v="1"/>
    <x v="15"/>
    <x v="1"/>
    <x v="11"/>
    <s v="Maceio"/>
    <x v="9"/>
    <n v="5300"/>
    <n v="4"/>
    <n v="21200"/>
    <n v="6360"/>
    <n v="0.3"/>
  </r>
  <r>
    <x v="0"/>
    <x v="0"/>
    <x v="16"/>
    <x v="1"/>
    <x v="11"/>
    <s v="Maceio"/>
    <x v="0"/>
    <n v="8902"/>
    <n v="6"/>
    <n v="53412"/>
    <n v="18694.199999999997"/>
    <n v="0.35"/>
  </r>
  <r>
    <x v="0"/>
    <x v="0"/>
    <x v="17"/>
    <x v="1"/>
    <x v="11"/>
    <s v="Maceio"/>
    <x v="2"/>
    <n v="1200"/>
    <n v="1"/>
    <n v="1200"/>
    <n v="360"/>
    <n v="0.3"/>
  </r>
  <r>
    <x v="4"/>
    <x v="1"/>
    <x v="18"/>
    <x v="1"/>
    <x v="11"/>
    <s v="Maceio"/>
    <x v="3"/>
    <n v="5130"/>
    <n v="7"/>
    <n v="35910"/>
    <n v="14364"/>
    <n v="0.4"/>
  </r>
  <r>
    <x v="0"/>
    <x v="1"/>
    <x v="19"/>
    <x v="1"/>
    <x v="11"/>
    <s v="Maceio"/>
    <x v="6"/>
    <n v="1500"/>
    <n v="4"/>
    <n v="6000"/>
    <n v="2400"/>
    <n v="0.4"/>
  </r>
  <r>
    <x v="3"/>
    <x v="1"/>
    <x v="20"/>
    <x v="1"/>
    <x v="11"/>
    <s v="Maceio"/>
    <x v="3"/>
    <n v="5130"/>
    <n v="4"/>
    <n v="20520"/>
    <n v="8208"/>
    <n v="0.4"/>
  </r>
  <r>
    <x v="3"/>
    <x v="1"/>
    <x v="21"/>
    <x v="1"/>
    <x v="11"/>
    <s v="Maceio"/>
    <x v="12"/>
    <n v="4500"/>
    <n v="2"/>
    <n v="9000"/>
    <n v="2250"/>
    <n v="0.25"/>
  </r>
  <r>
    <x v="0"/>
    <x v="0"/>
    <x v="22"/>
    <x v="1"/>
    <x v="11"/>
    <s v="Maceio"/>
    <x v="9"/>
    <n v="5300"/>
    <n v="2"/>
    <n v="10600"/>
    <n v="3180"/>
    <n v="0.3"/>
  </r>
  <r>
    <x v="0"/>
    <x v="1"/>
    <x v="23"/>
    <x v="1"/>
    <x v="11"/>
    <s v="Maceio"/>
    <x v="4"/>
    <n v="300"/>
    <n v="2"/>
    <n v="600"/>
    <n v="90"/>
    <n v="0.15"/>
  </r>
  <r>
    <x v="4"/>
    <x v="0"/>
    <x v="24"/>
    <x v="1"/>
    <x v="11"/>
    <s v="Maceio"/>
    <x v="1"/>
    <n v="500"/>
    <n v="12"/>
    <n v="6000"/>
    <n v="1500"/>
    <n v="0.25"/>
  </r>
  <r>
    <x v="2"/>
    <x v="0"/>
    <x v="25"/>
    <x v="1"/>
    <x v="11"/>
    <s v="Maceio"/>
    <x v="4"/>
    <n v="300"/>
    <n v="1"/>
    <n v="300"/>
    <n v="45"/>
    <n v="0.15"/>
  </r>
  <r>
    <x v="3"/>
    <x v="1"/>
    <x v="26"/>
    <x v="1"/>
    <x v="11"/>
    <s v="Maceio"/>
    <x v="6"/>
    <n v="1500"/>
    <n v="1"/>
    <n v="1500"/>
    <n v="600"/>
    <n v="0.4"/>
  </r>
  <r>
    <x v="0"/>
    <x v="1"/>
    <x v="27"/>
    <x v="1"/>
    <x v="11"/>
    <s v="Maceio"/>
    <x v="6"/>
    <n v="1500"/>
    <n v="11"/>
    <n v="16500"/>
    <n v="6600"/>
    <n v="0.4"/>
  </r>
  <r>
    <x v="0"/>
    <x v="1"/>
    <x v="28"/>
    <x v="1"/>
    <x v="11"/>
    <s v="Maceio"/>
    <x v="2"/>
    <n v="1200"/>
    <n v="2"/>
    <n v="2400"/>
    <n v="720"/>
    <n v="0.3"/>
  </r>
  <r>
    <x v="3"/>
    <x v="1"/>
    <x v="28"/>
    <x v="1"/>
    <x v="11"/>
    <s v="Maceio"/>
    <x v="1"/>
    <n v="500"/>
    <n v="5"/>
    <n v="2500"/>
    <n v="625"/>
    <n v="0.25"/>
  </r>
  <r>
    <x v="1"/>
    <x v="0"/>
    <x v="29"/>
    <x v="1"/>
    <x v="11"/>
    <s v="Maceio"/>
    <x v="10"/>
    <n v="3200"/>
    <n v="12"/>
    <n v="38400"/>
    <n v="7680"/>
    <n v="0.2"/>
  </r>
  <r>
    <x v="4"/>
    <x v="1"/>
    <x v="30"/>
    <x v="1"/>
    <x v="11"/>
    <s v="Maceio"/>
    <x v="9"/>
    <n v="5300"/>
    <n v="4"/>
    <n v="21200"/>
    <n v="6360"/>
    <n v="0.3"/>
  </r>
  <r>
    <x v="4"/>
    <x v="1"/>
    <x v="31"/>
    <x v="1"/>
    <x v="11"/>
    <s v="Maceio"/>
    <x v="3"/>
    <n v="5130"/>
    <n v="8"/>
    <n v="41040"/>
    <n v="16416"/>
    <n v="0.4"/>
  </r>
  <r>
    <x v="0"/>
    <x v="1"/>
    <x v="32"/>
    <x v="1"/>
    <x v="11"/>
    <s v="Maceio"/>
    <x v="7"/>
    <n v="5340"/>
    <n v="2"/>
    <n v="10680"/>
    <n v="3204"/>
    <n v="0.3"/>
  </r>
  <r>
    <x v="1"/>
    <x v="1"/>
    <x v="33"/>
    <x v="1"/>
    <x v="11"/>
    <s v="Maceio"/>
    <x v="2"/>
    <n v="1200"/>
    <n v="5"/>
    <n v="6000"/>
    <n v="1800"/>
    <n v="0.3"/>
  </r>
  <r>
    <x v="3"/>
    <x v="1"/>
    <x v="34"/>
    <x v="1"/>
    <x v="11"/>
    <s v="Maceio"/>
    <x v="9"/>
    <n v="5300"/>
    <n v="10"/>
    <n v="53000"/>
    <n v="15900"/>
    <n v="0.3"/>
  </r>
  <r>
    <x v="0"/>
    <x v="1"/>
    <x v="35"/>
    <x v="1"/>
    <x v="11"/>
    <s v="Maceio"/>
    <x v="1"/>
    <n v="500"/>
    <n v="9"/>
    <n v="4500"/>
    <n v="1125"/>
    <n v="0.25"/>
  </r>
  <r>
    <x v="3"/>
    <x v="0"/>
    <x v="36"/>
    <x v="1"/>
    <x v="11"/>
    <s v="Maceio"/>
    <x v="7"/>
    <n v="5340"/>
    <n v="7"/>
    <n v="37380"/>
    <n v="11214"/>
    <n v="0.3"/>
  </r>
  <r>
    <x v="0"/>
    <x v="1"/>
    <x v="37"/>
    <x v="1"/>
    <x v="11"/>
    <s v="Maceio"/>
    <x v="0"/>
    <n v="8902"/>
    <n v="8"/>
    <n v="71216"/>
    <n v="24925.599999999999"/>
    <n v="0.35"/>
  </r>
  <r>
    <x v="0"/>
    <x v="1"/>
    <x v="38"/>
    <x v="1"/>
    <x v="11"/>
    <s v="Maceio"/>
    <x v="10"/>
    <n v="3200"/>
    <n v="7"/>
    <n v="22400"/>
    <n v="4480"/>
    <n v="0.2"/>
  </r>
  <r>
    <x v="3"/>
    <x v="1"/>
    <x v="39"/>
    <x v="1"/>
    <x v="11"/>
    <s v="Maceio"/>
    <x v="1"/>
    <n v="500"/>
    <n v="2"/>
    <n v="1000"/>
    <n v="250"/>
    <n v="0.25"/>
  </r>
  <r>
    <x v="0"/>
    <x v="1"/>
    <x v="40"/>
    <x v="1"/>
    <x v="11"/>
    <s v="Maceio"/>
    <x v="7"/>
    <n v="5340"/>
    <n v="2"/>
    <n v="10680"/>
    <n v="3204"/>
    <n v="0.3"/>
  </r>
  <r>
    <x v="3"/>
    <x v="1"/>
    <x v="41"/>
    <x v="1"/>
    <x v="11"/>
    <s v="Maceio"/>
    <x v="1"/>
    <n v="500"/>
    <n v="2"/>
    <n v="1000"/>
    <n v="250"/>
    <n v="0.25"/>
  </r>
  <r>
    <x v="0"/>
    <x v="0"/>
    <x v="42"/>
    <x v="1"/>
    <x v="11"/>
    <s v="Maceio"/>
    <x v="3"/>
    <n v="5130"/>
    <n v="1"/>
    <n v="5130"/>
    <n v="2052"/>
    <n v="0.4"/>
  </r>
  <r>
    <x v="3"/>
    <x v="1"/>
    <x v="43"/>
    <x v="1"/>
    <x v="11"/>
    <s v="Maceio"/>
    <x v="6"/>
    <n v="1500"/>
    <n v="10"/>
    <n v="15000"/>
    <n v="6000"/>
    <n v="0.4"/>
  </r>
  <r>
    <x v="0"/>
    <x v="1"/>
    <x v="44"/>
    <x v="1"/>
    <x v="11"/>
    <s v="Maceio"/>
    <x v="11"/>
    <n v="4600"/>
    <n v="3"/>
    <n v="13800"/>
    <n v="3450"/>
    <n v="0.25"/>
  </r>
  <r>
    <x v="2"/>
    <x v="0"/>
    <x v="45"/>
    <x v="1"/>
    <x v="11"/>
    <s v="Maceio"/>
    <x v="7"/>
    <n v="5340"/>
    <n v="5"/>
    <n v="26700"/>
    <n v="8010"/>
    <n v="0.3"/>
  </r>
  <r>
    <x v="1"/>
    <x v="1"/>
    <x v="46"/>
    <x v="1"/>
    <x v="11"/>
    <s v="Maceio"/>
    <x v="2"/>
    <n v="1200"/>
    <n v="4"/>
    <n v="4800"/>
    <n v="1440"/>
    <n v="0.3"/>
  </r>
  <r>
    <x v="2"/>
    <x v="1"/>
    <x v="47"/>
    <x v="1"/>
    <x v="11"/>
    <s v="Maceio"/>
    <x v="6"/>
    <n v="1500"/>
    <n v="3"/>
    <n v="4500"/>
    <n v="1800"/>
    <n v="0.4"/>
  </r>
  <r>
    <x v="1"/>
    <x v="1"/>
    <x v="48"/>
    <x v="1"/>
    <x v="11"/>
    <s v="Maceio"/>
    <x v="1"/>
    <n v="500"/>
    <n v="8"/>
    <n v="4000"/>
    <n v="1000"/>
    <n v="0.25"/>
  </r>
  <r>
    <x v="4"/>
    <x v="1"/>
    <x v="49"/>
    <x v="1"/>
    <x v="11"/>
    <s v="Maceio"/>
    <x v="6"/>
    <n v="1500"/>
    <n v="9"/>
    <n v="13500"/>
    <n v="5400"/>
    <n v="0.4"/>
  </r>
  <r>
    <x v="1"/>
    <x v="1"/>
    <x v="50"/>
    <x v="1"/>
    <x v="11"/>
    <s v="Maceio"/>
    <x v="4"/>
    <n v="300"/>
    <n v="11"/>
    <n v="3300"/>
    <n v="495"/>
    <n v="0.15"/>
  </r>
  <r>
    <x v="3"/>
    <x v="0"/>
    <x v="51"/>
    <x v="1"/>
    <x v="11"/>
    <s v="Maceio"/>
    <x v="0"/>
    <n v="8902"/>
    <n v="12"/>
    <n v="106824"/>
    <n v="37388.399999999994"/>
    <n v="0.35"/>
  </r>
  <r>
    <x v="3"/>
    <x v="1"/>
    <x v="52"/>
    <x v="1"/>
    <x v="11"/>
    <s v="Maceio"/>
    <x v="12"/>
    <n v="4500"/>
    <n v="10"/>
    <n v="45000"/>
    <n v="11250"/>
    <n v="0.25"/>
  </r>
  <r>
    <x v="2"/>
    <x v="1"/>
    <x v="53"/>
    <x v="1"/>
    <x v="11"/>
    <s v="Maceio"/>
    <x v="2"/>
    <n v="1200"/>
    <n v="1"/>
    <n v="1200"/>
    <n v="360"/>
    <n v="0.3"/>
  </r>
  <r>
    <x v="0"/>
    <x v="0"/>
    <x v="54"/>
    <x v="1"/>
    <x v="11"/>
    <s v="Maceio"/>
    <x v="1"/>
    <n v="500"/>
    <n v="5"/>
    <n v="2500"/>
    <n v="625"/>
    <n v="0.25"/>
  </r>
  <r>
    <x v="0"/>
    <x v="0"/>
    <x v="55"/>
    <x v="1"/>
    <x v="11"/>
    <s v="Maceio"/>
    <x v="11"/>
    <n v="4600"/>
    <n v="12"/>
    <n v="55200"/>
    <n v="13800"/>
    <n v="0.25"/>
  </r>
  <r>
    <x v="4"/>
    <x v="0"/>
    <x v="56"/>
    <x v="1"/>
    <x v="11"/>
    <s v="Maceio"/>
    <x v="11"/>
    <n v="4600"/>
    <n v="7"/>
    <n v="32200"/>
    <n v="8050"/>
    <n v="0.25"/>
  </r>
  <r>
    <x v="3"/>
    <x v="1"/>
    <x v="57"/>
    <x v="1"/>
    <x v="11"/>
    <s v="Maceio"/>
    <x v="0"/>
    <n v="8902"/>
    <n v="9"/>
    <n v="80118"/>
    <n v="28041.3"/>
    <n v="0.35"/>
  </r>
  <r>
    <x v="0"/>
    <x v="0"/>
    <x v="58"/>
    <x v="1"/>
    <x v="11"/>
    <s v="Maceio"/>
    <x v="4"/>
    <n v="300"/>
    <n v="5"/>
    <n v="1500"/>
    <n v="225"/>
    <n v="0.15"/>
  </r>
  <r>
    <x v="2"/>
    <x v="1"/>
    <x v="59"/>
    <x v="1"/>
    <x v="11"/>
    <s v="Maceio"/>
    <x v="10"/>
    <n v="3200"/>
    <n v="2"/>
    <n v="6400"/>
    <n v="1280"/>
    <n v="0.2"/>
  </r>
  <r>
    <x v="3"/>
    <x v="1"/>
    <x v="60"/>
    <x v="1"/>
    <x v="11"/>
    <s v="Maceio"/>
    <x v="12"/>
    <n v="4500"/>
    <n v="12"/>
    <n v="54000"/>
    <n v="13500"/>
    <n v="0.25"/>
  </r>
  <r>
    <x v="4"/>
    <x v="1"/>
    <x v="61"/>
    <x v="1"/>
    <x v="11"/>
    <s v="Maceio"/>
    <x v="5"/>
    <n v="1700"/>
    <n v="12"/>
    <n v="20400"/>
    <n v="10200"/>
    <n v="0.5"/>
  </r>
  <r>
    <x v="1"/>
    <x v="1"/>
    <x v="62"/>
    <x v="1"/>
    <x v="11"/>
    <s v="Maceio"/>
    <x v="10"/>
    <n v="3200"/>
    <n v="8"/>
    <n v="25600"/>
    <n v="5120"/>
    <n v="0.2"/>
  </r>
  <r>
    <x v="3"/>
    <x v="0"/>
    <x v="63"/>
    <x v="1"/>
    <x v="11"/>
    <s v="Maceio"/>
    <x v="4"/>
    <n v="300"/>
    <n v="7"/>
    <n v="2100"/>
    <n v="315"/>
    <n v="0.15"/>
  </r>
  <r>
    <x v="0"/>
    <x v="1"/>
    <x v="64"/>
    <x v="1"/>
    <x v="11"/>
    <s v="Maceio"/>
    <x v="8"/>
    <n v="3400"/>
    <n v="12"/>
    <n v="40800"/>
    <n v="14280"/>
    <n v="0.35"/>
  </r>
  <r>
    <x v="0"/>
    <x v="0"/>
    <x v="65"/>
    <x v="1"/>
    <x v="11"/>
    <s v="Maceio"/>
    <x v="11"/>
    <n v="4600"/>
    <n v="3"/>
    <n v="13800"/>
    <n v="3450"/>
    <n v="0.25"/>
  </r>
  <r>
    <x v="3"/>
    <x v="1"/>
    <x v="66"/>
    <x v="1"/>
    <x v="11"/>
    <s v="Maceio"/>
    <x v="8"/>
    <n v="3400"/>
    <n v="3"/>
    <n v="10200"/>
    <n v="3570"/>
    <n v="0.35"/>
  </r>
  <r>
    <x v="0"/>
    <x v="1"/>
    <x v="67"/>
    <x v="1"/>
    <x v="11"/>
    <s v="Maceio"/>
    <x v="5"/>
    <n v="1700"/>
    <n v="3"/>
    <n v="5100"/>
    <n v="2550"/>
    <n v="0.5"/>
  </r>
  <r>
    <x v="1"/>
    <x v="0"/>
    <x v="68"/>
    <x v="1"/>
    <x v="11"/>
    <s v="Maceio"/>
    <x v="10"/>
    <n v="3200"/>
    <n v="8"/>
    <n v="25600"/>
    <n v="5120"/>
    <n v="0.2"/>
  </r>
  <r>
    <x v="0"/>
    <x v="1"/>
    <x v="69"/>
    <x v="1"/>
    <x v="11"/>
    <s v="Maceio"/>
    <x v="0"/>
    <n v="8902"/>
    <n v="7"/>
    <n v="62314"/>
    <n v="21809.899999999998"/>
    <n v="0.35"/>
  </r>
  <r>
    <x v="0"/>
    <x v="1"/>
    <x v="70"/>
    <x v="1"/>
    <x v="11"/>
    <s v="Maceio"/>
    <x v="12"/>
    <n v="4500"/>
    <n v="10"/>
    <n v="45000"/>
    <n v="11250"/>
    <n v="0.25"/>
  </r>
  <r>
    <x v="0"/>
    <x v="1"/>
    <x v="71"/>
    <x v="1"/>
    <x v="11"/>
    <s v="Maceio"/>
    <x v="3"/>
    <n v="5130"/>
    <n v="6"/>
    <n v="30780"/>
    <n v="12312"/>
    <n v="0.4"/>
  </r>
  <r>
    <x v="1"/>
    <x v="1"/>
    <x v="72"/>
    <x v="1"/>
    <x v="11"/>
    <s v="Maceio"/>
    <x v="0"/>
    <n v="8902"/>
    <n v="1"/>
    <n v="8902"/>
    <n v="3115.7"/>
    <n v="0.35"/>
  </r>
  <r>
    <x v="1"/>
    <x v="0"/>
    <x v="73"/>
    <x v="1"/>
    <x v="11"/>
    <s v="Maceio"/>
    <x v="4"/>
    <n v="300"/>
    <n v="4"/>
    <n v="1200"/>
    <n v="180"/>
    <n v="0.15"/>
  </r>
  <r>
    <x v="3"/>
    <x v="1"/>
    <x v="74"/>
    <x v="1"/>
    <x v="12"/>
    <s v="Natal"/>
    <x v="6"/>
    <n v="1500"/>
    <n v="10"/>
    <n v="15000"/>
    <n v="6000"/>
    <n v="0.4"/>
  </r>
  <r>
    <x v="3"/>
    <x v="0"/>
    <x v="75"/>
    <x v="1"/>
    <x v="12"/>
    <s v="Natal"/>
    <x v="6"/>
    <n v="1500"/>
    <n v="10"/>
    <n v="15000"/>
    <n v="6000"/>
    <n v="0.4"/>
  </r>
  <r>
    <x v="0"/>
    <x v="1"/>
    <x v="76"/>
    <x v="1"/>
    <x v="12"/>
    <s v="Natal"/>
    <x v="2"/>
    <n v="1200"/>
    <n v="8"/>
    <n v="9600"/>
    <n v="2880"/>
    <n v="0.3"/>
  </r>
  <r>
    <x v="3"/>
    <x v="1"/>
    <x v="77"/>
    <x v="1"/>
    <x v="12"/>
    <s v="Natal"/>
    <x v="1"/>
    <n v="500"/>
    <n v="7"/>
    <n v="3500"/>
    <n v="875"/>
    <n v="0.25"/>
  </r>
  <r>
    <x v="0"/>
    <x v="1"/>
    <x v="78"/>
    <x v="1"/>
    <x v="12"/>
    <s v="Natal"/>
    <x v="6"/>
    <n v="1500"/>
    <n v="2"/>
    <n v="3000"/>
    <n v="1200"/>
    <n v="0.4"/>
  </r>
  <r>
    <x v="2"/>
    <x v="0"/>
    <x v="79"/>
    <x v="1"/>
    <x v="12"/>
    <s v="Natal"/>
    <x v="1"/>
    <n v="500"/>
    <n v="4"/>
    <n v="2000"/>
    <n v="500"/>
    <n v="0.25"/>
  </r>
  <r>
    <x v="0"/>
    <x v="1"/>
    <x v="80"/>
    <x v="1"/>
    <x v="12"/>
    <s v="Natal"/>
    <x v="1"/>
    <n v="500"/>
    <n v="5"/>
    <n v="2500"/>
    <n v="625"/>
    <n v="0.25"/>
  </r>
  <r>
    <x v="3"/>
    <x v="1"/>
    <x v="81"/>
    <x v="1"/>
    <x v="12"/>
    <s v="Natal"/>
    <x v="9"/>
    <n v="5300"/>
    <n v="11"/>
    <n v="58300"/>
    <n v="17490"/>
    <n v="0.3"/>
  </r>
  <r>
    <x v="3"/>
    <x v="0"/>
    <x v="82"/>
    <x v="1"/>
    <x v="12"/>
    <s v="Natal"/>
    <x v="9"/>
    <n v="5300"/>
    <n v="11"/>
    <n v="58300"/>
    <n v="17490"/>
    <n v="0.3"/>
  </r>
  <r>
    <x v="4"/>
    <x v="0"/>
    <x v="83"/>
    <x v="1"/>
    <x v="12"/>
    <s v="Natal"/>
    <x v="11"/>
    <n v="4600"/>
    <n v="1"/>
    <n v="4600"/>
    <n v="1150"/>
    <n v="0.25"/>
  </r>
  <r>
    <x v="3"/>
    <x v="1"/>
    <x v="84"/>
    <x v="1"/>
    <x v="12"/>
    <s v="Natal"/>
    <x v="0"/>
    <n v="8902"/>
    <n v="17"/>
    <n v="151334"/>
    <n v="52966.899999999994"/>
    <n v="0.35"/>
  </r>
  <r>
    <x v="0"/>
    <x v="1"/>
    <x v="85"/>
    <x v="1"/>
    <x v="12"/>
    <s v="Natal"/>
    <x v="11"/>
    <n v="4600"/>
    <n v="6"/>
    <n v="27600"/>
    <n v="6900"/>
    <n v="0.25"/>
  </r>
  <r>
    <x v="1"/>
    <x v="1"/>
    <x v="28"/>
    <x v="1"/>
    <x v="12"/>
    <s v="Natal"/>
    <x v="9"/>
    <n v="5300"/>
    <n v="9"/>
    <n v="47700"/>
    <n v="14310"/>
    <n v="0.3"/>
  </r>
  <r>
    <x v="3"/>
    <x v="1"/>
    <x v="29"/>
    <x v="1"/>
    <x v="12"/>
    <s v="Natal"/>
    <x v="2"/>
    <n v="1200"/>
    <n v="3"/>
    <n v="3600"/>
    <n v="1080"/>
    <n v="0.3"/>
  </r>
  <r>
    <x v="0"/>
    <x v="1"/>
    <x v="30"/>
    <x v="1"/>
    <x v="12"/>
    <s v="Natal"/>
    <x v="4"/>
    <n v="300"/>
    <n v="6"/>
    <n v="1800"/>
    <n v="270"/>
    <n v="0.15"/>
  </r>
  <r>
    <x v="0"/>
    <x v="0"/>
    <x v="31"/>
    <x v="1"/>
    <x v="12"/>
    <s v="Natal"/>
    <x v="12"/>
    <n v="4500"/>
    <n v="6"/>
    <n v="27000"/>
    <n v="6750"/>
    <n v="0.25"/>
  </r>
  <r>
    <x v="0"/>
    <x v="0"/>
    <x v="32"/>
    <x v="1"/>
    <x v="12"/>
    <s v="Natal"/>
    <x v="6"/>
    <n v="1500"/>
    <n v="5"/>
    <n v="7500"/>
    <n v="3000"/>
    <n v="0.4"/>
  </r>
  <r>
    <x v="0"/>
    <x v="0"/>
    <x v="33"/>
    <x v="1"/>
    <x v="12"/>
    <s v="Natal"/>
    <x v="12"/>
    <n v="4500"/>
    <n v="7"/>
    <n v="31500"/>
    <n v="7875"/>
    <n v="0.25"/>
  </r>
  <r>
    <x v="0"/>
    <x v="1"/>
    <x v="34"/>
    <x v="1"/>
    <x v="12"/>
    <s v="Natal"/>
    <x v="10"/>
    <n v="3200"/>
    <n v="7"/>
    <n v="22400"/>
    <n v="4480"/>
    <n v="0.2"/>
  </r>
  <r>
    <x v="0"/>
    <x v="1"/>
    <x v="35"/>
    <x v="1"/>
    <x v="12"/>
    <s v="Natal"/>
    <x v="6"/>
    <n v="1500"/>
    <n v="9"/>
    <n v="13500"/>
    <n v="5400"/>
    <n v="0.4"/>
  </r>
  <r>
    <x v="3"/>
    <x v="1"/>
    <x v="36"/>
    <x v="1"/>
    <x v="12"/>
    <s v="Natal"/>
    <x v="1"/>
    <n v="500"/>
    <n v="2"/>
    <n v="1000"/>
    <n v="250"/>
    <n v="0.25"/>
  </r>
  <r>
    <x v="0"/>
    <x v="0"/>
    <x v="37"/>
    <x v="1"/>
    <x v="12"/>
    <s v="Natal"/>
    <x v="1"/>
    <n v="500"/>
    <n v="9"/>
    <n v="4500"/>
    <n v="1125"/>
    <n v="0.25"/>
  </r>
  <r>
    <x v="0"/>
    <x v="1"/>
    <x v="38"/>
    <x v="1"/>
    <x v="12"/>
    <s v="Natal"/>
    <x v="9"/>
    <n v="5300"/>
    <n v="4"/>
    <n v="21200"/>
    <n v="6360"/>
    <n v="0.3"/>
  </r>
  <r>
    <x v="3"/>
    <x v="1"/>
    <x v="39"/>
    <x v="1"/>
    <x v="12"/>
    <s v="Natal"/>
    <x v="11"/>
    <n v="4600"/>
    <n v="5"/>
    <n v="23000"/>
    <n v="5750"/>
    <n v="0.25"/>
  </r>
  <r>
    <x v="3"/>
    <x v="1"/>
    <x v="40"/>
    <x v="1"/>
    <x v="12"/>
    <s v="Natal"/>
    <x v="11"/>
    <n v="4600"/>
    <n v="11"/>
    <n v="50600"/>
    <n v="12650"/>
    <n v="0.25"/>
  </r>
  <r>
    <x v="0"/>
    <x v="1"/>
    <x v="41"/>
    <x v="1"/>
    <x v="12"/>
    <s v="Natal"/>
    <x v="2"/>
    <n v="1200"/>
    <n v="6"/>
    <n v="7200"/>
    <n v="2160"/>
    <n v="0.3"/>
  </r>
  <r>
    <x v="0"/>
    <x v="0"/>
    <x v="42"/>
    <x v="1"/>
    <x v="12"/>
    <s v="Natal"/>
    <x v="10"/>
    <n v="3200"/>
    <n v="1"/>
    <n v="3200"/>
    <n v="640"/>
    <n v="0.2"/>
  </r>
  <r>
    <x v="0"/>
    <x v="0"/>
    <x v="43"/>
    <x v="1"/>
    <x v="12"/>
    <s v="Natal"/>
    <x v="9"/>
    <n v="5300"/>
    <n v="12"/>
    <n v="63600"/>
    <n v="19080"/>
    <n v="0.3"/>
  </r>
  <r>
    <x v="3"/>
    <x v="1"/>
    <x v="44"/>
    <x v="1"/>
    <x v="12"/>
    <s v="Natal"/>
    <x v="1"/>
    <n v="500"/>
    <n v="5"/>
    <n v="2500"/>
    <n v="625"/>
    <n v="0.25"/>
  </r>
  <r>
    <x v="4"/>
    <x v="1"/>
    <x v="45"/>
    <x v="1"/>
    <x v="12"/>
    <s v="Natal"/>
    <x v="3"/>
    <n v="5130"/>
    <n v="7"/>
    <n v="35910"/>
    <n v="14364"/>
    <n v="0.4"/>
  </r>
  <r>
    <x v="0"/>
    <x v="0"/>
    <x v="46"/>
    <x v="1"/>
    <x v="12"/>
    <s v="Natal"/>
    <x v="6"/>
    <n v="1500"/>
    <n v="5"/>
    <n v="7500"/>
    <n v="3000"/>
    <n v="0.4"/>
  </r>
  <r>
    <x v="3"/>
    <x v="1"/>
    <x v="47"/>
    <x v="1"/>
    <x v="12"/>
    <s v="Natal"/>
    <x v="9"/>
    <n v="5300"/>
    <n v="10"/>
    <n v="53000"/>
    <n v="15900"/>
    <n v="0.3"/>
  </r>
  <r>
    <x v="0"/>
    <x v="1"/>
    <x v="48"/>
    <x v="1"/>
    <x v="12"/>
    <s v="Natal"/>
    <x v="7"/>
    <n v="5340"/>
    <n v="8"/>
    <n v="42720"/>
    <n v="12816"/>
    <n v="0.3"/>
  </r>
  <r>
    <x v="2"/>
    <x v="1"/>
    <x v="49"/>
    <x v="1"/>
    <x v="12"/>
    <s v="Natal"/>
    <x v="9"/>
    <n v="5300"/>
    <n v="6"/>
    <n v="31800"/>
    <n v="9540"/>
    <n v="0.3"/>
  </r>
  <r>
    <x v="3"/>
    <x v="0"/>
    <x v="50"/>
    <x v="1"/>
    <x v="12"/>
    <s v="Natal"/>
    <x v="1"/>
    <n v="500"/>
    <n v="5"/>
    <n v="2500"/>
    <n v="625"/>
    <n v="0.25"/>
  </r>
  <r>
    <x v="0"/>
    <x v="1"/>
    <x v="51"/>
    <x v="1"/>
    <x v="12"/>
    <s v="Natal"/>
    <x v="0"/>
    <n v="8902"/>
    <n v="11"/>
    <n v="97922"/>
    <n v="34272.699999999997"/>
    <n v="0.35"/>
  </r>
  <r>
    <x v="2"/>
    <x v="1"/>
    <x v="52"/>
    <x v="1"/>
    <x v="12"/>
    <s v="Natal"/>
    <x v="7"/>
    <n v="5340"/>
    <n v="5"/>
    <n v="26700"/>
    <n v="8010"/>
    <n v="0.3"/>
  </r>
  <r>
    <x v="2"/>
    <x v="0"/>
    <x v="53"/>
    <x v="1"/>
    <x v="12"/>
    <s v="Natal"/>
    <x v="4"/>
    <n v="300"/>
    <n v="3"/>
    <n v="900"/>
    <n v="135"/>
    <n v="0.15"/>
  </r>
  <r>
    <x v="0"/>
    <x v="0"/>
    <x v="54"/>
    <x v="1"/>
    <x v="12"/>
    <s v="Natal"/>
    <x v="10"/>
    <n v="3200"/>
    <n v="3"/>
    <n v="9600"/>
    <n v="1920"/>
    <n v="0.2"/>
  </r>
  <r>
    <x v="4"/>
    <x v="1"/>
    <x v="55"/>
    <x v="1"/>
    <x v="12"/>
    <s v="Natal"/>
    <x v="9"/>
    <n v="5300"/>
    <n v="1"/>
    <n v="5300"/>
    <n v="1590"/>
    <n v="0.3"/>
  </r>
  <r>
    <x v="3"/>
    <x v="0"/>
    <x v="56"/>
    <x v="1"/>
    <x v="12"/>
    <s v="Natal"/>
    <x v="8"/>
    <n v="3400"/>
    <n v="1"/>
    <n v="3400"/>
    <n v="1190"/>
    <n v="0.35"/>
  </r>
  <r>
    <x v="0"/>
    <x v="1"/>
    <x v="57"/>
    <x v="1"/>
    <x v="12"/>
    <s v="Natal"/>
    <x v="10"/>
    <n v="3200"/>
    <n v="7"/>
    <n v="22400"/>
    <n v="4480"/>
    <n v="0.2"/>
  </r>
  <r>
    <x v="0"/>
    <x v="1"/>
    <x v="58"/>
    <x v="1"/>
    <x v="12"/>
    <s v="Natal"/>
    <x v="1"/>
    <n v="500"/>
    <n v="5"/>
    <n v="2500"/>
    <n v="625"/>
    <n v="0.25"/>
  </r>
  <r>
    <x v="0"/>
    <x v="1"/>
    <x v="59"/>
    <x v="1"/>
    <x v="12"/>
    <s v="Natal"/>
    <x v="11"/>
    <n v="4600"/>
    <n v="12"/>
    <n v="55200"/>
    <n v="13800"/>
    <n v="0.25"/>
  </r>
  <r>
    <x v="2"/>
    <x v="1"/>
    <x v="60"/>
    <x v="1"/>
    <x v="12"/>
    <s v="Natal"/>
    <x v="3"/>
    <n v="5130"/>
    <n v="7"/>
    <n v="35910"/>
    <n v="14364"/>
    <n v="0.4"/>
  </r>
  <r>
    <x v="0"/>
    <x v="1"/>
    <x v="61"/>
    <x v="1"/>
    <x v="12"/>
    <s v="Natal"/>
    <x v="0"/>
    <n v="8902"/>
    <n v="10"/>
    <n v="89020"/>
    <n v="31156.999999999996"/>
    <n v="0.35"/>
  </r>
  <r>
    <x v="3"/>
    <x v="1"/>
    <x v="62"/>
    <x v="1"/>
    <x v="12"/>
    <s v="Natal"/>
    <x v="0"/>
    <n v="8902"/>
    <n v="9"/>
    <n v="80118"/>
    <n v="28041.3"/>
    <n v="0.35"/>
  </r>
  <r>
    <x v="3"/>
    <x v="1"/>
    <x v="63"/>
    <x v="1"/>
    <x v="12"/>
    <s v="Natal"/>
    <x v="0"/>
    <n v="8902"/>
    <n v="9"/>
    <n v="80118"/>
    <n v="28041.3"/>
    <n v="0.35"/>
  </r>
  <r>
    <x v="3"/>
    <x v="1"/>
    <x v="64"/>
    <x v="1"/>
    <x v="12"/>
    <s v="Natal"/>
    <x v="1"/>
    <n v="500"/>
    <n v="6"/>
    <n v="3000"/>
    <n v="750"/>
    <n v="0.25"/>
  </r>
  <r>
    <x v="4"/>
    <x v="1"/>
    <x v="65"/>
    <x v="1"/>
    <x v="12"/>
    <s v="Natal"/>
    <x v="0"/>
    <n v="8902"/>
    <n v="6"/>
    <n v="53412"/>
    <n v="18694.199999999997"/>
    <n v="0.35"/>
  </r>
  <r>
    <x v="0"/>
    <x v="1"/>
    <x v="66"/>
    <x v="1"/>
    <x v="12"/>
    <s v="Natal"/>
    <x v="2"/>
    <n v="1200"/>
    <n v="8"/>
    <n v="9600"/>
    <n v="2880"/>
    <n v="0.3"/>
  </r>
  <r>
    <x v="0"/>
    <x v="1"/>
    <x v="67"/>
    <x v="1"/>
    <x v="12"/>
    <s v="Natal"/>
    <x v="6"/>
    <n v="1500"/>
    <n v="5"/>
    <n v="7500"/>
    <n v="3000"/>
    <n v="0.4"/>
  </r>
  <r>
    <x v="2"/>
    <x v="1"/>
    <x v="68"/>
    <x v="1"/>
    <x v="12"/>
    <s v="Natal"/>
    <x v="7"/>
    <n v="5340"/>
    <n v="9"/>
    <n v="48060"/>
    <n v="14418"/>
    <n v="0.3"/>
  </r>
  <r>
    <x v="2"/>
    <x v="1"/>
    <x v="69"/>
    <x v="1"/>
    <x v="12"/>
    <s v="Natal"/>
    <x v="10"/>
    <n v="3200"/>
    <n v="2"/>
    <n v="6400"/>
    <n v="1280"/>
    <n v="0.2"/>
  </r>
  <r>
    <x v="0"/>
    <x v="0"/>
    <x v="70"/>
    <x v="1"/>
    <x v="12"/>
    <s v="Natal"/>
    <x v="9"/>
    <n v="5300"/>
    <n v="2"/>
    <n v="10600"/>
    <n v="3180"/>
    <n v="0.3"/>
  </r>
  <r>
    <x v="2"/>
    <x v="1"/>
    <x v="71"/>
    <x v="1"/>
    <x v="12"/>
    <s v="Natal"/>
    <x v="6"/>
    <n v="1500"/>
    <n v="11"/>
    <n v="16500"/>
    <n v="6600"/>
    <n v="0.4"/>
  </r>
  <r>
    <x v="1"/>
    <x v="1"/>
    <x v="72"/>
    <x v="1"/>
    <x v="12"/>
    <s v="Natal"/>
    <x v="11"/>
    <n v="4600"/>
    <n v="9"/>
    <n v="41400"/>
    <n v="10350"/>
    <n v="0.25"/>
  </r>
  <r>
    <x v="3"/>
    <x v="1"/>
    <x v="73"/>
    <x v="1"/>
    <x v="12"/>
    <s v="Natal"/>
    <x v="5"/>
    <n v="1700"/>
    <n v="6"/>
    <n v="10200"/>
    <n v="5100"/>
    <n v="0.5"/>
  </r>
  <r>
    <x v="3"/>
    <x v="0"/>
    <x v="74"/>
    <x v="1"/>
    <x v="12"/>
    <s v="Natal"/>
    <x v="1"/>
    <n v="500"/>
    <n v="7"/>
    <n v="3500"/>
    <n v="875"/>
    <n v="0.25"/>
  </r>
  <r>
    <x v="0"/>
    <x v="1"/>
    <x v="75"/>
    <x v="1"/>
    <x v="12"/>
    <s v="Natal"/>
    <x v="4"/>
    <n v="300"/>
    <n v="12"/>
    <n v="3600"/>
    <n v="540"/>
    <n v="0.15"/>
  </r>
  <r>
    <x v="0"/>
    <x v="1"/>
    <x v="76"/>
    <x v="1"/>
    <x v="12"/>
    <s v="Natal"/>
    <x v="10"/>
    <n v="3200"/>
    <n v="15"/>
    <n v="48000"/>
    <n v="9600"/>
    <n v="0.2"/>
  </r>
  <r>
    <x v="3"/>
    <x v="0"/>
    <x v="77"/>
    <x v="1"/>
    <x v="12"/>
    <s v="Natal"/>
    <x v="1"/>
    <n v="500"/>
    <n v="12"/>
    <n v="6000"/>
    <n v="1500"/>
    <n v="0.25"/>
  </r>
  <r>
    <x v="3"/>
    <x v="1"/>
    <x v="78"/>
    <x v="1"/>
    <x v="12"/>
    <s v="Natal"/>
    <x v="2"/>
    <n v="1200"/>
    <n v="7"/>
    <n v="8400"/>
    <n v="2520"/>
    <n v="0.3"/>
  </r>
  <r>
    <x v="4"/>
    <x v="1"/>
    <x v="79"/>
    <x v="1"/>
    <x v="12"/>
    <s v="Natal"/>
    <x v="5"/>
    <n v="1700"/>
    <n v="2"/>
    <n v="3400"/>
    <n v="1700"/>
    <n v="0.5"/>
  </r>
  <r>
    <x v="0"/>
    <x v="1"/>
    <x v="80"/>
    <x v="1"/>
    <x v="12"/>
    <s v="Natal"/>
    <x v="8"/>
    <n v="3400"/>
    <n v="12"/>
    <n v="40800"/>
    <n v="14280"/>
    <n v="0.35"/>
  </r>
  <r>
    <x v="0"/>
    <x v="1"/>
    <x v="81"/>
    <x v="1"/>
    <x v="12"/>
    <s v="Natal"/>
    <x v="10"/>
    <n v="3200"/>
    <n v="3"/>
    <n v="9600"/>
    <n v="1920"/>
    <n v="0.2"/>
  </r>
  <r>
    <x v="4"/>
    <x v="1"/>
    <x v="86"/>
    <x v="1"/>
    <x v="12"/>
    <s v="Natal"/>
    <x v="8"/>
    <n v="3400"/>
    <n v="1"/>
    <n v="3400"/>
    <n v="1190"/>
    <n v="0.35"/>
  </r>
  <r>
    <x v="3"/>
    <x v="1"/>
    <x v="82"/>
    <x v="1"/>
    <x v="12"/>
    <s v="Natal"/>
    <x v="5"/>
    <n v="1700"/>
    <n v="4"/>
    <n v="6800"/>
    <n v="3400"/>
    <n v="0.5"/>
  </r>
  <r>
    <x v="0"/>
    <x v="1"/>
    <x v="87"/>
    <x v="1"/>
    <x v="12"/>
    <s v="Natal"/>
    <x v="11"/>
    <n v="4600"/>
    <n v="6"/>
    <n v="27600"/>
    <n v="6900"/>
    <n v="0.25"/>
  </r>
  <r>
    <x v="3"/>
    <x v="1"/>
    <x v="83"/>
    <x v="1"/>
    <x v="12"/>
    <s v="Natal"/>
    <x v="5"/>
    <n v="1700"/>
    <n v="7"/>
    <n v="11900"/>
    <n v="5950"/>
    <n v="0.5"/>
  </r>
  <r>
    <x v="3"/>
    <x v="1"/>
    <x v="88"/>
    <x v="1"/>
    <x v="12"/>
    <s v="Natal"/>
    <x v="12"/>
    <n v="4500"/>
    <n v="5"/>
    <n v="22500"/>
    <n v="5625"/>
    <n v="0.25"/>
  </r>
  <r>
    <x v="3"/>
    <x v="0"/>
    <x v="84"/>
    <x v="1"/>
    <x v="12"/>
    <s v="Natal"/>
    <x v="2"/>
    <n v="1200"/>
    <n v="5"/>
    <n v="6000"/>
    <n v="1800"/>
    <n v="0.3"/>
  </r>
  <r>
    <x v="0"/>
    <x v="0"/>
    <x v="89"/>
    <x v="1"/>
    <x v="12"/>
    <s v="Natal"/>
    <x v="0"/>
    <n v="8902"/>
    <n v="19"/>
    <n v="169138"/>
    <n v="59198.299999999996"/>
    <n v="0.35"/>
  </r>
  <r>
    <x v="3"/>
    <x v="0"/>
    <x v="85"/>
    <x v="1"/>
    <x v="12"/>
    <s v="Natal"/>
    <x v="4"/>
    <n v="300"/>
    <n v="1"/>
    <n v="300"/>
    <n v="45"/>
    <n v="0.15"/>
  </r>
  <r>
    <x v="3"/>
    <x v="1"/>
    <x v="85"/>
    <x v="1"/>
    <x v="12"/>
    <s v="Natal"/>
    <x v="4"/>
    <n v="300"/>
    <n v="7"/>
    <n v="2100"/>
    <n v="315"/>
    <n v="0.15"/>
  </r>
  <r>
    <x v="3"/>
    <x v="1"/>
    <x v="85"/>
    <x v="1"/>
    <x v="12"/>
    <s v="Natal"/>
    <x v="2"/>
    <n v="1200"/>
    <n v="18"/>
    <n v="21600"/>
    <n v="6480"/>
    <n v="0.3"/>
  </r>
  <r>
    <x v="0"/>
    <x v="0"/>
    <x v="85"/>
    <x v="1"/>
    <x v="12"/>
    <s v="Natal"/>
    <x v="10"/>
    <n v="3200"/>
    <n v="7"/>
    <n v="22400"/>
    <n v="4480"/>
    <n v="0.2"/>
  </r>
  <r>
    <x v="0"/>
    <x v="1"/>
    <x v="85"/>
    <x v="1"/>
    <x v="12"/>
    <s v="Natal"/>
    <x v="8"/>
    <n v="3400"/>
    <n v="7"/>
    <n v="23800"/>
    <n v="8330"/>
    <n v="0.35"/>
  </r>
  <r>
    <x v="2"/>
    <x v="1"/>
    <x v="85"/>
    <x v="1"/>
    <x v="12"/>
    <s v="Natal"/>
    <x v="3"/>
    <n v="5130"/>
    <n v="15"/>
    <n v="76950"/>
    <n v="30780"/>
    <n v="0.4"/>
  </r>
  <r>
    <x v="2"/>
    <x v="1"/>
    <x v="0"/>
    <x v="1"/>
    <x v="12"/>
    <s v="Natal"/>
    <x v="0"/>
    <n v="8902"/>
    <n v="5"/>
    <n v="44510"/>
    <n v="15578.499999999998"/>
    <n v="0.35"/>
  </r>
  <r>
    <x v="1"/>
    <x v="1"/>
    <x v="1"/>
    <x v="1"/>
    <x v="12"/>
    <s v="Natal"/>
    <x v="3"/>
    <n v="5130"/>
    <n v="4"/>
    <n v="20520"/>
    <n v="8208"/>
    <n v="0.4"/>
  </r>
  <r>
    <x v="3"/>
    <x v="0"/>
    <x v="2"/>
    <x v="1"/>
    <x v="12"/>
    <s v="Natal"/>
    <x v="5"/>
    <n v="1700"/>
    <n v="5"/>
    <n v="8500"/>
    <n v="4250"/>
    <n v="0.5"/>
  </r>
  <r>
    <x v="3"/>
    <x v="1"/>
    <x v="3"/>
    <x v="1"/>
    <x v="12"/>
    <s v="Natal"/>
    <x v="6"/>
    <n v="1500"/>
    <n v="3"/>
    <n v="4500"/>
    <n v="1800"/>
    <n v="0.4"/>
  </r>
  <r>
    <x v="0"/>
    <x v="1"/>
    <x v="0"/>
    <x v="2"/>
    <x v="13"/>
    <s v="Manaus"/>
    <x v="3"/>
    <n v="5130"/>
    <n v="6"/>
    <n v="30780"/>
    <n v="12312"/>
    <n v="0.4"/>
  </r>
  <r>
    <x v="0"/>
    <x v="0"/>
    <x v="90"/>
    <x v="2"/>
    <x v="13"/>
    <s v="Manaus"/>
    <x v="6"/>
    <n v="1500"/>
    <n v="6"/>
    <n v="9000"/>
    <n v="3600"/>
    <n v="0.4"/>
  </r>
  <r>
    <x v="0"/>
    <x v="0"/>
    <x v="91"/>
    <x v="2"/>
    <x v="13"/>
    <s v="Manaus"/>
    <x v="8"/>
    <n v="3400"/>
    <n v="8"/>
    <n v="27200"/>
    <n v="9520"/>
    <n v="0.35"/>
  </r>
  <r>
    <x v="1"/>
    <x v="1"/>
    <x v="92"/>
    <x v="2"/>
    <x v="13"/>
    <s v="Manaus"/>
    <x v="4"/>
    <n v="300"/>
    <n v="3"/>
    <n v="900"/>
    <n v="135"/>
    <n v="0.15"/>
  </r>
  <r>
    <x v="2"/>
    <x v="1"/>
    <x v="16"/>
    <x v="2"/>
    <x v="13"/>
    <s v="Manaus"/>
    <x v="5"/>
    <n v="1700"/>
    <n v="12"/>
    <n v="20400"/>
    <n v="10200"/>
    <n v="0.5"/>
  </r>
  <r>
    <x v="2"/>
    <x v="1"/>
    <x v="93"/>
    <x v="2"/>
    <x v="13"/>
    <s v="Manaus"/>
    <x v="5"/>
    <n v="1700"/>
    <n v="11"/>
    <n v="18700"/>
    <n v="9350"/>
    <n v="0.5"/>
  </r>
  <r>
    <x v="0"/>
    <x v="0"/>
    <x v="94"/>
    <x v="2"/>
    <x v="13"/>
    <s v="Manaus"/>
    <x v="9"/>
    <n v="5300"/>
    <n v="9"/>
    <n v="47700"/>
    <n v="14310"/>
    <n v="0.3"/>
  </r>
  <r>
    <x v="2"/>
    <x v="1"/>
    <x v="95"/>
    <x v="2"/>
    <x v="13"/>
    <s v="Manaus"/>
    <x v="6"/>
    <n v="1500"/>
    <n v="5"/>
    <n v="7500"/>
    <n v="3000"/>
    <n v="0.4"/>
  </r>
  <r>
    <x v="2"/>
    <x v="1"/>
    <x v="0"/>
    <x v="2"/>
    <x v="14"/>
    <s v="Belém"/>
    <x v="0"/>
    <n v="8902"/>
    <n v="5"/>
    <n v="44510"/>
    <n v="15578.499999999998"/>
    <n v="0.35"/>
  </r>
  <r>
    <x v="1"/>
    <x v="1"/>
    <x v="1"/>
    <x v="2"/>
    <x v="14"/>
    <s v="Belém"/>
    <x v="3"/>
    <n v="5130"/>
    <n v="4"/>
    <n v="20520"/>
    <n v="8208"/>
    <n v="0.4"/>
  </r>
  <r>
    <x v="3"/>
    <x v="0"/>
    <x v="2"/>
    <x v="2"/>
    <x v="14"/>
    <s v="Belém"/>
    <x v="5"/>
    <n v="1700"/>
    <n v="5"/>
    <n v="8500"/>
    <n v="4250"/>
    <n v="0.5"/>
  </r>
  <r>
    <x v="3"/>
    <x v="1"/>
    <x v="3"/>
    <x v="2"/>
    <x v="14"/>
    <s v="Belém"/>
    <x v="6"/>
    <n v="1500"/>
    <n v="3"/>
    <n v="4500"/>
    <n v="1800"/>
    <n v="0.4"/>
  </r>
  <r>
    <x v="1"/>
    <x v="1"/>
    <x v="4"/>
    <x v="2"/>
    <x v="14"/>
    <s v="Belém"/>
    <x v="8"/>
    <n v="3400"/>
    <n v="4"/>
    <n v="13600"/>
    <n v="4760"/>
    <n v="0.35"/>
  </r>
  <r>
    <x v="0"/>
    <x v="0"/>
    <x v="5"/>
    <x v="2"/>
    <x v="14"/>
    <s v="Belém"/>
    <x v="6"/>
    <n v="1500"/>
    <n v="11"/>
    <n v="16500"/>
    <n v="6600"/>
    <n v="0.4"/>
  </r>
  <r>
    <x v="3"/>
    <x v="0"/>
    <x v="6"/>
    <x v="2"/>
    <x v="14"/>
    <s v="Belém"/>
    <x v="10"/>
    <n v="3200"/>
    <n v="7"/>
    <n v="22400"/>
    <n v="4480"/>
    <n v="0.2"/>
  </r>
  <r>
    <x v="0"/>
    <x v="1"/>
    <x v="7"/>
    <x v="2"/>
    <x v="14"/>
    <s v="Belém"/>
    <x v="9"/>
    <n v="5300"/>
    <n v="12"/>
    <n v="63600"/>
    <n v="19080"/>
    <n v="0.3"/>
  </r>
  <r>
    <x v="2"/>
    <x v="0"/>
    <x v="8"/>
    <x v="2"/>
    <x v="14"/>
    <s v="Belém"/>
    <x v="10"/>
    <n v="3200"/>
    <n v="10"/>
    <n v="32000"/>
    <n v="6400"/>
    <n v="0.2"/>
  </r>
  <r>
    <x v="0"/>
    <x v="1"/>
    <x v="96"/>
    <x v="2"/>
    <x v="13"/>
    <s v="Manaus"/>
    <x v="5"/>
    <n v="1700"/>
    <n v="5"/>
    <n v="8500"/>
    <n v="4250"/>
    <n v="0.5"/>
  </r>
  <r>
    <x v="3"/>
    <x v="0"/>
    <x v="9"/>
    <x v="2"/>
    <x v="14"/>
    <s v="Belém"/>
    <x v="11"/>
    <n v="4600"/>
    <n v="11"/>
    <n v="50600"/>
    <n v="12650"/>
    <n v="0.25"/>
  </r>
  <r>
    <x v="0"/>
    <x v="1"/>
    <x v="10"/>
    <x v="2"/>
    <x v="14"/>
    <s v="Belém"/>
    <x v="12"/>
    <n v="4500"/>
    <n v="6"/>
    <n v="27000"/>
    <n v="6750"/>
    <n v="0.25"/>
  </r>
  <r>
    <x v="3"/>
    <x v="0"/>
    <x v="11"/>
    <x v="2"/>
    <x v="14"/>
    <s v="Belém"/>
    <x v="12"/>
    <n v="4500"/>
    <n v="10"/>
    <n v="45000"/>
    <n v="11250"/>
    <n v="0.25"/>
  </r>
  <r>
    <x v="1"/>
    <x v="1"/>
    <x v="12"/>
    <x v="2"/>
    <x v="14"/>
    <s v="Belém"/>
    <x v="1"/>
    <n v="500"/>
    <n v="3"/>
    <n v="1500"/>
    <n v="375"/>
    <n v="0.25"/>
  </r>
  <r>
    <x v="3"/>
    <x v="1"/>
    <x v="13"/>
    <x v="2"/>
    <x v="14"/>
    <s v="Belém"/>
    <x v="10"/>
    <n v="3200"/>
    <n v="7"/>
    <n v="22400"/>
    <n v="4480"/>
    <n v="0.2"/>
  </r>
  <r>
    <x v="1"/>
    <x v="1"/>
    <x v="14"/>
    <x v="2"/>
    <x v="14"/>
    <s v="Belém"/>
    <x v="12"/>
    <n v="4500"/>
    <n v="8"/>
    <n v="36000"/>
    <n v="9000"/>
    <n v="0.25"/>
  </r>
  <r>
    <x v="0"/>
    <x v="1"/>
    <x v="15"/>
    <x v="2"/>
    <x v="14"/>
    <s v="Belém"/>
    <x v="7"/>
    <n v="5340"/>
    <n v="9"/>
    <n v="48060"/>
    <n v="14418"/>
    <n v="0.3"/>
  </r>
  <r>
    <x v="3"/>
    <x v="1"/>
    <x v="16"/>
    <x v="2"/>
    <x v="14"/>
    <s v="Belém"/>
    <x v="7"/>
    <n v="5340"/>
    <n v="11"/>
    <n v="58740"/>
    <n v="17622"/>
    <n v="0.3"/>
  </r>
  <r>
    <x v="2"/>
    <x v="0"/>
    <x v="17"/>
    <x v="2"/>
    <x v="14"/>
    <s v="Belém"/>
    <x v="6"/>
    <n v="1500"/>
    <n v="7"/>
    <n v="10500"/>
    <n v="4200"/>
    <n v="0.4"/>
  </r>
  <r>
    <x v="1"/>
    <x v="1"/>
    <x v="18"/>
    <x v="2"/>
    <x v="14"/>
    <s v="Belém"/>
    <x v="1"/>
    <n v="500"/>
    <n v="5"/>
    <n v="2500"/>
    <n v="625"/>
    <n v="0.25"/>
  </r>
  <r>
    <x v="4"/>
    <x v="1"/>
    <x v="19"/>
    <x v="2"/>
    <x v="14"/>
    <s v="Belém"/>
    <x v="7"/>
    <n v="5340"/>
    <n v="5"/>
    <n v="26700"/>
    <n v="8010"/>
    <n v="0.3"/>
  </r>
  <r>
    <x v="3"/>
    <x v="1"/>
    <x v="20"/>
    <x v="2"/>
    <x v="14"/>
    <s v="Belém"/>
    <x v="9"/>
    <n v="5300"/>
    <n v="8"/>
    <n v="42400"/>
    <n v="12720"/>
    <n v="0.3"/>
  </r>
  <r>
    <x v="0"/>
    <x v="1"/>
    <x v="97"/>
    <x v="2"/>
    <x v="13"/>
    <s v="Manaus"/>
    <x v="11"/>
    <n v="4600"/>
    <n v="6"/>
    <n v="27600"/>
    <n v="6900"/>
    <n v="0.25"/>
  </r>
  <r>
    <x v="2"/>
    <x v="0"/>
    <x v="21"/>
    <x v="2"/>
    <x v="14"/>
    <s v="Belém"/>
    <x v="2"/>
    <n v="1200"/>
    <n v="7"/>
    <n v="8400"/>
    <n v="2520"/>
    <n v="0.3"/>
  </r>
  <r>
    <x v="0"/>
    <x v="1"/>
    <x v="22"/>
    <x v="2"/>
    <x v="14"/>
    <s v="Belém"/>
    <x v="0"/>
    <n v="8902"/>
    <n v="6"/>
    <n v="53412"/>
    <n v="18694.199999999997"/>
    <n v="0.35"/>
  </r>
  <r>
    <x v="3"/>
    <x v="1"/>
    <x v="23"/>
    <x v="2"/>
    <x v="14"/>
    <s v="Belém"/>
    <x v="9"/>
    <n v="5300"/>
    <n v="9"/>
    <n v="47700"/>
    <n v="14310"/>
    <n v="0.3"/>
  </r>
  <r>
    <x v="1"/>
    <x v="0"/>
    <x v="24"/>
    <x v="2"/>
    <x v="14"/>
    <s v="Belém"/>
    <x v="8"/>
    <n v="3400"/>
    <n v="8"/>
    <n v="27200"/>
    <n v="9520"/>
    <n v="0.35"/>
  </r>
  <r>
    <x v="0"/>
    <x v="0"/>
    <x v="25"/>
    <x v="2"/>
    <x v="14"/>
    <s v="Belém"/>
    <x v="7"/>
    <n v="5340"/>
    <n v="3"/>
    <n v="16020"/>
    <n v="4806"/>
    <n v="0.3"/>
  </r>
  <r>
    <x v="0"/>
    <x v="1"/>
    <x v="26"/>
    <x v="2"/>
    <x v="14"/>
    <s v="Belém"/>
    <x v="5"/>
    <n v="1700"/>
    <n v="3"/>
    <n v="5100"/>
    <n v="2550"/>
    <n v="0.5"/>
  </r>
  <r>
    <x v="1"/>
    <x v="0"/>
    <x v="27"/>
    <x v="2"/>
    <x v="14"/>
    <s v="Belém"/>
    <x v="4"/>
    <n v="300"/>
    <n v="1"/>
    <n v="300"/>
    <n v="45"/>
    <n v="0.15"/>
  </r>
  <r>
    <x v="4"/>
    <x v="1"/>
    <x v="28"/>
    <x v="2"/>
    <x v="14"/>
    <s v="Belém"/>
    <x v="1"/>
    <n v="500"/>
    <n v="8"/>
    <n v="4000"/>
    <n v="1000"/>
    <n v="0.25"/>
  </r>
  <r>
    <x v="0"/>
    <x v="1"/>
    <x v="28"/>
    <x v="2"/>
    <x v="14"/>
    <s v="Belém"/>
    <x v="11"/>
    <n v="4600"/>
    <n v="2"/>
    <n v="9200"/>
    <n v="2300"/>
    <n v="0.25"/>
  </r>
  <r>
    <x v="1"/>
    <x v="1"/>
    <x v="29"/>
    <x v="2"/>
    <x v="14"/>
    <s v="Belém"/>
    <x v="2"/>
    <n v="1200"/>
    <n v="9"/>
    <n v="10800"/>
    <n v="3240"/>
    <n v="0.3"/>
  </r>
  <r>
    <x v="3"/>
    <x v="0"/>
    <x v="30"/>
    <x v="2"/>
    <x v="14"/>
    <s v="Belém"/>
    <x v="7"/>
    <n v="5340"/>
    <n v="12"/>
    <n v="64080"/>
    <n v="19224"/>
    <n v="0.3"/>
  </r>
  <r>
    <x v="3"/>
    <x v="0"/>
    <x v="31"/>
    <x v="2"/>
    <x v="14"/>
    <s v="Belém"/>
    <x v="7"/>
    <n v="5340"/>
    <n v="12"/>
    <n v="64080"/>
    <n v="19224"/>
    <n v="0.3"/>
  </r>
  <r>
    <x v="4"/>
    <x v="0"/>
    <x v="98"/>
    <x v="2"/>
    <x v="13"/>
    <s v="Manaus"/>
    <x v="11"/>
    <n v="4600"/>
    <n v="3"/>
    <n v="13800"/>
    <n v="3450"/>
    <n v="0.25"/>
  </r>
  <r>
    <x v="0"/>
    <x v="1"/>
    <x v="32"/>
    <x v="2"/>
    <x v="14"/>
    <s v="Belém"/>
    <x v="3"/>
    <n v="5130"/>
    <n v="12"/>
    <n v="61560"/>
    <n v="24624"/>
    <n v="0.4"/>
  </r>
  <r>
    <x v="4"/>
    <x v="0"/>
    <x v="33"/>
    <x v="2"/>
    <x v="14"/>
    <s v="Belém"/>
    <x v="11"/>
    <n v="4600"/>
    <n v="2"/>
    <n v="9200"/>
    <n v="2300"/>
    <n v="0.25"/>
  </r>
  <r>
    <x v="0"/>
    <x v="1"/>
    <x v="34"/>
    <x v="2"/>
    <x v="14"/>
    <s v="Belém"/>
    <x v="11"/>
    <n v="4600"/>
    <n v="11"/>
    <n v="50600"/>
    <n v="12650"/>
    <n v="0.25"/>
  </r>
  <r>
    <x v="0"/>
    <x v="0"/>
    <x v="35"/>
    <x v="2"/>
    <x v="14"/>
    <s v="Belém"/>
    <x v="6"/>
    <n v="1500"/>
    <n v="3"/>
    <n v="4500"/>
    <n v="1800"/>
    <n v="0.4"/>
  </r>
  <r>
    <x v="1"/>
    <x v="1"/>
    <x v="36"/>
    <x v="2"/>
    <x v="14"/>
    <s v="Belém"/>
    <x v="2"/>
    <n v="1200"/>
    <n v="5"/>
    <n v="6000"/>
    <n v="1800"/>
    <n v="0.3"/>
  </r>
  <r>
    <x v="3"/>
    <x v="1"/>
    <x v="37"/>
    <x v="2"/>
    <x v="14"/>
    <s v="Belém"/>
    <x v="9"/>
    <n v="5300"/>
    <n v="8"/>
    <n v="42400"/>
    <n v="12720"/>
    <n v="0.3"/>
  </r>
  <r>
    <x v="1"/>
    <x v="1"/>
    <x v="38"/>
    <x v="2"/>
    <x v="14"/>
    <s v="Belém"/>
    <x v="4"/>
    <n v="300"/>
    <n v="7"/>
    <n v="2100"/>
    <n v="315"/>
    <n v="0.15"/>
  </r>
  <r>
    <x v="3"/>
    <x v="1"/>
    <x v="39"/>
    <x v="2"/>
    <x v="14"/>
    <s v="Belém"/>
    <x v="1"/>
    <n v="500"/>
    <n v="11"/>
    <n v="5500"/>
    <n v="1375"/>
    <n v="0.25"/>
  </r>
  <r>
    <x v="0"/>
    <x v="1"/>
    <x v="40"/>
    <x v="2"/>
    <x v="14"/>
    <s v="Belém"/>
    <x v="9"/>
    <n v="5300"/>
    <n v="12"/>
    <n v="63600"/>
    <n v="19080"/>
    <n v="0.3"/>
  </r>
  <r>
    <x v="0"/>
    <x v="0"/>
    <x v="41"/>
    <x v="2"/>
    <x v="14"/>
    <s v="Belém"/>
    <x v="3"/>
    <n v="5130"/>
    <n v="3"/>
    <n v="15390"/>
    <n v="6156"/>
    <n v="0.4"/>
  </r>
  <r>
    <x v="0"/>
    <x v="1"/>
    <x v="42"/>
    <x v="2"/>
    <x v="14"/>
    <s v="Belém"/>
    <x v="4"/>
    <n v="300"/>
    <n v="2"/>
    <n v="600"/>
    <n v="90"/>
    <n v="0.15"/>
  </r>
  <r>
    <x v="0"/>
    <x v="0"/>
    <x v="43"/>
    <x v="2"/>
    <x v="14"/>
    <s v="Belém"/>
    <x v="12"/>
    <n v="4500"/>
    <n v="15"/>
    <n v="67500"/>
    <n v="16875"/>
    <n v="0.25"/>
  </r>
  <r>
    <x v="0"/>
    <x v="1"/>
    <x v="44"/>
    <x v="2"/>
    <x v="14"/>
    <s v="Belém"/>
    <x v="4"/>
    <n v="300"/>
    <n v="5"/>
    <n v="1500"/>
    <n v="225"/>
    <n v="0.15"/>
  </r>
  <r>
    <x v="0"/>
    <x v="1"/>
    <x v="45"/>
    <x v="2"/>
    <x v="14"/>
    <s v="Belém"/>
    <x v="1"/>
    <n v="500"/>
    <n v="5"/>
    <n v="2500"/>
    <n v="625"/>
    <n v="0.25"/>
  </r>
  <r>
    <x v="3"/>
    <x v="1"/>
    <x v="46"/>
    <x v="2"/>
    <x v="13"/>
    <s v="Manaus"/>
    <x v="12"/>
    <n v="4500"/>
    <n v="4"/>
    <n v="18000"/>
    <n v="4500"/>
    <n v="0.25"/>
  </r>
  <r>
    <x v="0"/>
    <x v="1"/>
    <x v="46"/>
    <x v="2"/>
    <x v="14"/>
    <s v="Belém"/>
    <x v="11"/>
    <n v="4600"/>
    <n v="7"/>
    <n v="32200"/>
    <n v="8050"/>
    <n v="0.25"/>
  </r>
  <r>
    <x v="4"/>
    <x v="1"/>
    <x v="99"/>
    <x v="2"/>
    <x v="13"/>
    <s v="Manaus"/>
    <x v="11"/>
    <n v="4600"/>
    <n v="3"/>
    <n v="13800"/>
    <n v="3450"/>
    <n v="0.25"/>
  </r>
  <r>
    <x v="3"/>
    <x v="1"/>
    <x v="100"/>
    <x v="2"/>
    <x v="13"/>
    <s v="Manaus"/>
    <x v="10"/>
    <n v="3200"/>
    <n v="4"/>
    <n v="12800"/>
    <n v="2560"/>
    <n v="0.2"/>
  </r>
  <r>
    <x v="4"/>
    <x v="1"/>
    <x v="101"/>
    <x v="2"/>
    <x v="13"/>
    <s v="Manaus"/>
    <x v="9"/>
    <n v="5300"/>
    <n v="5"/>
    <n v="26500"/>
    <n v="7950"/>
    <n v="0.3"/>
  </r>
  <r>
    <x v="3"/>
    <x v="0"/>
    <x v="102"/>
    <x v="2"/>
    <x v="13"/>
    <s v="Manaus"/>
    <x v="2"/>
    <n v="1200"/>
    <n v="7"/>
    <n v="8400"/>
    <n v="2520"/>
    <n v="0.3"/>
  </r>
  <r>
    <x v="0"/>
    <x v="0"/>
    <x v="103"/>
    <x v="2"/>
    <x v="13"/>
    <s v="Manaus"/>
    <x v="7"/>
    <n v="5340"/>
    <n v="10"/>
    <n v="53400"/>
    <n v="16020"/>
    <n v="0.3"/>
  </r>
  <r>
    <x v="2"/>
    <x v="0"/>
    <x v="104"/>
    <x v="2"/>
    <x v="13"/>
    <s v="Manaus"/>
    <x v="3"/>
    <n v="5130"/>
    <n v="8"/>
    <n v="41040"/>
    <n v="16416"/>
    <n v="0.4"/>
  </r>
  <r>
    <x v="0"/>
    <x v="1"/>
    <x v="76"/>
    <x v="2"/>
    <x v="13"/>
    <s v="Manaus"/>
    <x v="11"/>
    <n v="4600"/>
    <n v="5"/>
    <n v="23000"/>
    <n v="5750"/>
    <n v="0.25"/>
  </r>
  <r>
    <x v="4"/>
    <x v="1"/>
    <x v="105"/>
    <x v="2"/>
    <x v="13"/>
    <s v="Manaus"/>
    <x v="10"/>
    <n v="3200"/>
    <n v="3"/>
    <n v="9600"/>
    <n v="1920"/>
    <n v="0.2"/>
  </r>
  <r>
    <x v="0"/>
    <x v="1"/>
    <x v="0"/>
    <x v="2"/>
    <x v="15"/>
    <s v="Palmas"/>
    <x v="3"/>
    <n v="5130"/>
    <n v="10"/>
    <n v="30780"/>
    <n v="12312"/>
    <n v="0.4"/>
  </r>
  <r>
    <x v="0"/>
    <x v="0"/>
    <x v="90"/>
    <x v="2"/>
    <x v="15"/>
    <s v="Palmas"/>
    <x v="6"/>
    <n v="1500"/>
    <n v="16"/>
    <n v="9000"/>
    <n v="3600"/>
    <n v="0.4"/>
  </r>
  <r>
    <x v="0"/>
    <x v="0"/>
    <x v="91"/>
    <x v="2"/>
    <x v="15"/>
    <s v="Palmas"/>
    <x v="8"/>
    <n v="3400"/>
    <n v="18"/>
    <n v="27200"/>
    <n v="9520"/>
    <n v="0.35"/>
  </r>
  <r>
    <x v="1"/>
    <x v="1"/>
    <x v="92"/>
    <x v="2"/>
    <x v="15"/>
    <s v="Palmas"/>
    <x v="4"/>
    <n v="300"/>
    <n v="13"/>
    <n v="900"/>
    <n v="135"/>
    <n v="0.15"/>
  </r>
  <r>
    <x v="2"/>
    <x v="1"/>
    <x v="16"/>
    <x v="2"/>
    <x v="15"/>
    <s v="Palmas"/>
    <x v="5"/>
    <n v="1700"/>
    <n v="20"/>
    <n v="20400"/>
    <n v="10200"/>
    <n v="0.5"/>
  </r>
  <r>
    <x v="2"/>
    <x v="1"/>
    <x v="93"/>
    <x v="2"/>
    <x v="15"/>
    <s v="Palmas"/>
    <x v="5"/>
    <n v="1700"/>
    <n v="21"/>
    <n v="18700"/>
    <n v="9350"/>
    <n v="0.5"/>
  </r>
  <r>
    <x v="0"/>
    <x v="0"/>
    <x v="94"/>
    <x v="2"/>
    <x v="15"/>
    <s v="Palmas"/>
    <x v="9"/>
    <n v="5300"/>
    <n v="19"/>
    <n v="47700"/>
    <n v="14310"/>
    <n v="0.3"/>
  </r>
  <r>
    <x v="2"/>
    <x v="1"/>
    <x v="95"/>
    <x v="2"/>
    <x v="15"/>
    <s v="Palmas"/>
    <x v="6"/>
    <n v="1500"/>
    <n v="14"/>
    <n v="7500"/>
    <n v="3000"/>
    <n v="0.4"/>
  </r>
  <r>
    <x v="0"/>
    <x v="1"/>
    <x v="96"/>
    <x v="2"/>
    <x v="15"/>
    <s v="Palmas"/>
    <x v="5"/>
    <n v="1700"/>
    <n v="5"/>
    <n v="8500"/>
    <n v="4250"/>
    <n v="0.5"/>
  </r>
  <r>
    <x v="0"/>
    <x v="1"/>
    <x v="97"/>
    <x v="2"/>
    <x v="15"/>
    <s v="Palmas"/>
    <x v="11"/>
    <n v="4600"/>
    <n v="6"/>
    <n v="27600"/>
    <n v="6900"/>
    <n v="0.25"/>
  </r>
  <r>
    <x v="4"/>
    <x v="0"/>
    <x v="98"/>
    <x v="2"/>
    <x v="15"/>
    <s v="Palmas"/>
    <x v="11"/>
    <n v="4600"/>
    <n v="3"/>
    <n v="13800"/>
    <n v="3450"/>
    <n v="0.25"/>
  </r>
  <r>
    <x v="3"/>
    <x v="1"/>
    <x v="46"/>
    <x v="2"/>
    <x v="15"/>
    <s v="Palmas"/>
    <x v="12"/>
    <n v="4500"/>
    <n v="4"/>
    <n v="18000"/>
    <n v="4500"/>
    <n v="0.25"/>
  </r>
  <r>
    <x v="4"/>
    <x v="1"/>
    <x v="99"/>
    <x v="2"/>
    <x v="15"/>
    <s v="Palmas"/>
    <x v="11"/>
    <n v="4600"/>
    <n v="3"/>
    <n v="13800"/>
    <n v="3450"/>
    <n v="0.25"/>
  </r>
  <r>
    <x v="3"/>
    <x v="1"/>
    <x v="100"/>
    <x v="2"/>
    <x v="15"/>
    <s v="Palmas"/>
    <x v="10"/>
    <n v="3200"/>
    <n v="4"/>
    <n v="12800"/>
    <n v="2560"/>
    <n v="0.2"/>
  </r>
  <r>
    <x v="4"/>
    <x v="1"/>
    <x v="101"/>
    <x v="2"/>
    <x v="15"/>
    <s v="Palmas"/>
    <x v="9"/>
    <n v="5300"/>
    <n v="15"/>
    <n v="26500"/>
    <n v="7950"/>
    <n v="0.3"/>
  </r>
  <r>
    <x v="3"/>
    <x v="0"/>
    <x v="102"/>
    <x v="2"/>
    <x v="15"/>
    <s v="Palmas"/>
    <x v="2"/>
    <n v="1200"/>
    <n v="20"/>
    <n v="8400"/>
    <n v="2520"/>
    <n v="0.3"/>
  </r>
  <r>
    <x v="0"/>
    <x v="0"/>
    <x v="103"/>
    <x v="2"/>
    <x v="15"/>
    <s v="Palmas"/>
    <x v="7"/>
    <n v="5340"/>
    <n v="10"/>
    <n v="53400"/>
    <n v="16020"/>
    <n v="0.3"/>
  </r>
  <r>
    <x v="2"/>
    <x v="0"/>
    <x v="104"/>
    <x v="2"/>
    <x v="16"/>
    <s v="Rio Branco"/>
    <x v="3"/>
    <n v="5130"/>
    <n v="8"/>
    <n v="41040"/>
    <n v="16416"/>
    <n v="0.4"/>
  </r>
  <r>
    <x v="0"/>
    <x v="1"/>
    <x v="76"/>
    <x v="2"/>
    <x v="16"/>
    <s v="Rio Branco"/>
    <x v="11"/>
    <n v="4600"/>
    <n v="15"/>
    <n v="23000"/>
    <n v="5750"/>
    <n v="0.25"/>
  </r>
  <r>
    <x v="4"/>
    <x v="1"/>
    <x v="105"/>
    <x v="2"/>
    <x v="16"/>
    <s v="Rio Branco"/>
    <x v="10"/>
    <n v="3200"/>
    <n v="3"/>
    <n v="9600"/>
    <n v="1920"/>
    <n v="0.2"/>
  </r>
  <r>
    <x v="0"/>
    <x v="1"/>
    <x v="0"/>
    <x v="2"/>
    <x v="16"/>
    <s v="Rio Branco"/>
    <x v="3"/>
    <n v="5130"/>
    <n v="6"/>
    <n v="30780"/>
    <n v="12312"/>
    <n v="0.4"/>
  </r>
  <r>
    <x v="0"/>
    <x v="0"/>
    <x v="90"/>
    <x v="2"/>
    <x v="16"/>
    <s v="Rio Branco"/>
    <x v="6"/>
    <n v="1500"/>
    <n v="6"/>
    <n v="9000"/>
    <n v="3600"/>
    <n v="0.4"/>
  </r>
  <r>
    <x v="0"/>
    <x v="0"/>
    <x v="91"/>
    <x v="2"/>
    <x v="16"/>
    <s v="Rio Branco"/>
    <x v="8"/>
    <n v="3400"/>
    <n v="8"/>
    <n v="27200"/>
    <n v="9520"/>
    <n v="0.35"/>
  </r>
  <r>
    <x v="1"/>
    <x v="1"/>
    <x v="92"/>
    <x v="2"/>
    <x v="16"/>
    <s v="Rio Branco"/>
    <x v="4"/>
    <n v="300"/>
    <n v="3"/>
    <n v="900"/>
    <n v="135"/>
    <n v="0.15"/>
  </r>
  <r>
    <x v="2"/>
    <x v="1"/>
    <x v="16"/>
    <x v="2"/>
    <x v="16"/>
    <s v="Rio Branco"/>
    <x v="5"/>
    <n v="1700"/>
    <n v="12"/>
    <n v="20400"/>
    <n v="10200"/>
    <n v="0.5"/>
  </r>
  <r>
    <x v="2"/>
    <x v="1"/>
    <x v="93"/>
    <x v="2"/>
    <x v="16"/>
    <s v="Rio Branco"/>
    <x v="5"/>
    <n v="1700"/>
    <n v="11"/>
    <n v="18700"/>
    <n v="9350"/>
    <n v="0.5"/>
  </r>
  <r>
    <x v="0"/>
    <x v="0"/>
    <x v="94"/>
    <x v="2"/>
    <x v="16"/>
    <s v="Rio Branco"/>
    <x v="9"/>
    <n v="5300"/>
    <n v="9"/>
    <n v="47700"/>
    <n v="14310"/>
    <n v="0.3"/>
  </r>
  <r>
    <x v="2"/>
    <x v="1"/>
    <x v="95"/>
    <x v="2"/>
    <x v="16"/>
    <s v="Rio Branco"/>
    <x v="6"/>
    <n v="1500"/>
    <n v="5"/>
    <n v="7500"/>
    <n v="3000"/>
    <n v="0.4"/>
  </r>
  <r>
    <x v="0"/>
    <x v="1"/>
    <x v="96"/>
    <x v="2"/>
    <x v="16"/>
    <s v="Rio Branco"/>
    <x v="5"/>
    <n v="1700"/>
    <n v="5"/>
    <n v="8500"/>
    <n v="4250"/>
    <n v="0.5"/>
  </r>
  <r>
    <x v="0"/>
    <x v="1"/>
    <x v="97"/>
    <x v="2"/>
    <x v="16"/>
    <s v="Rio Branco"/>
    <x v="11"/>
    <n v="4600"/>
    <n v="6"/>
    <n v="27600"/>
    <n v="6900"/>
    <n v="0.25"/>
  </r>
  <r>
    <x v="4"/>
    <x v="0"/>
    <x v="98"/>
    <x v="2"/>
    <x v="16"/>
    <s v="Rio Branco"/>
    <x v="11"/>
    <n v="4600"/>
    <n v="3"/>
    <n v="13800"/>
    <n v="3450"/>
    <n v="0.25"/>
  </r>
  <r>
    <x v="3"/>
    <x v="1"/>
    <x v="46"/>
    <x v="2"/>
    <x v="16"/>
    <s v="Rio Branco"/>
    <x v="12"/>
    <n v="4500"/>
    <n v="4"/>
    <n v="18000"/>
    <n v="4500"/>
    <n v="0.25"/>
  </r>
  <r>
    <x v="4"/>
    <x v="1"/>
    <x v="99"/>
    <x v="2"/>
    <x v="16"/>
    <s v="Rio Branco"/>
    <x v="11"/>
    <n v="4600"/>
    <n v="3"/>
    <n v="13800"/>
    <n v="3450"/>
    <n v="0.25"/>
  </r>
  <r>
    <x v="3"/>
    <x v="1"/>
    <x v="100"/>
    <x v="2"/>
    <x v="16"/>
    <s v="Rio Branco"/>
    <x v="10"/>
    <n v="3200"/>
    <n v="4"/>
    <n v="12800"/>
    <n v="2560"/>
    <n v="0.2"/>
  </r>
  <r>
    <x v="4"/>
    <x v="1"/>
    <x v="101"/>
    <x v="2"/>
    <x v="16"/>
    <s v="Rio Branco"/>
    <x v="9"/>
    <n v="5300"/>
    <n v="5"/>
    <n v="26500"/>
    <n v="7950"/>
    <n v="0.3"/>
  </r>
  <r>
    <x v="3"/>
    <x v="0"/>
    <x v="102"/>
    <x v="2"/>
    <x v="17"/>
    <s v="Boa Vista"/>
    <x v="2"/>
    <n v="1200"/>
    <n v="7"/>
    <n v="8400"/>
    <n v="2520"/>
    <n v="0.3"/>
  </r>
  <r>
    <x v="0"/>
    <x v="0"/>
    <x v="103"/>
    <x v="2"/>
    <x v="17"/>
    <s v="Boa Vista"/>
    <x v="7"/>
    <n v="5340"/>
    <n v="10"/>
    <n v="53400"/>
    <n v="16020"/>
    <n v="0.3"/>
  </r>
  <r>
    <x v="2"/>
    <x v="0"/>
    <x v="104"/>
    <x v="2"/>
    <x v="17"/>
    <s v="Boa Vista"/>
    <x v="3"/>
    <n v="5130"/>
    <n v="8"/>
    <n v="41040"/>
    <n v="16416"/>
    <n v="0.4"/>
  </r>
  <r>
    <x v="0"/>
    <x v="1"/>
    <x v="76"/>
    <x v="2"/>
    <x v="17"/>
    <s v="Boa Vista"/>
    <x v="11"/>
    <n v="4600"/>
    <n v="5"/>
    <n v="23000"/>
    <n v="5750"/>
    <n v="0.25"/>
  </r>
  <r>
    <x v="4"/>
    <x v="1"/>
    <x v="105"/>
    <x v="2"/>
    <x v="17"/>
    <s v="Boa Vista"/>
    <x v="10"/>
    <n v="3200"/>
    <n v="3"/>
    <n v="9600"/>
    <n v="1920"/>
    <n v="0.2"/>
  </r>
  <r>
    <x v="0"/>
    <x v="1"/>
    <x v="0"/>
    <x v="2"/>
    <x v="17"/>
    <s v="Boa Vista"/>
    <x v="3"/>
    <n v="5130"/>
    <n v="10"/>
    <n v="30780"/>
    <n v="12312"/>
    <n v="0.4"/>
  </r>
  <r>
    <x v="0"/>
    <x v="0"/>
    <x v="90"/>
    <x v="2"/>
    <x v="17"/>
    <s v="Boa Vista"/>
    <x v="6"/>
    <n v="1500"/>
    <n v="16"/>
    <n v="9000"/>
    <n v="3600"/>
    <n v="0.4"/>
  </r>
  <r>
    <x v="0"/>
    <x v="0"/>
    <x v="91"/>
    <x v="2"/>
    <x v="17"/>
    <s v="Boa Vista"/>
    <x v="8"/>
    <n v="3400"/>
    <n v="18"/>
    <n v="27200"/>
    <n v="9520"/>
    <n v="0.35"/>
  </r>
  <r>
    <x v="1"/>
    <x v="1"/>
    <x v="92"/>
    <x v="2"/>
    <x v="17"/>
    <s v="Boa Vista"/>
    <x v="4"/>
    <n v="300"/>
    <n v="13"/>
    <n v="900"/>
    <n v="135"/>
    <n v="0.15"/>
  </r>
  <r>
    <x v="2"/>
    <x v="1"/>
    <x v="16"/>
    <x v="2"/>
    <x v="18"/>
    <s v="Macapá"/>
    <x v="5"/>
    <n v="1700"/>
    <n v="20"/>
    <n v="20400"/>
    <n v="10200"/>
    <n v="0.5"/>
  </r>
  <r>
    <x v="2"/>
    <x v="1"/>
    <x v="93"/>
    <x v="2"/>
    <x v="18"/>
    <s v="Macapá"/>
    <x v="5"/>
    <n v="1700"/>
    <n v="21"/>
    <n v="18700"/>
    <n v="9350"/>
    <n v="0.5"/>
  </r>
  <r>
    <x v="0"/>
    <x v="0"/>
    <x v="94"/>
    <x v="2"/>
    <x v="18"/>
    <s v="Macapá"/>
    <x v="9"/>
    <n v="5300"/>
    <n v="19"/>
    <n v="47700"/>
    <n v="14310"/>
    <n v="0.3"/>
  </r>
  <r>
    <x v="2"/>
    <x v="1"/>
    <x v="95"/>
    <x v="2"/>
    <x v="18"/>
    <s v="Macapá"/>
    <x v="6"/>
    <n v="1500"/>
    <n v="14"/>
    <n v="7500"/>
    <n v="3000"/>
    <n v="0.4"/>
  </r>
  <r>
    <x v="0"/>
    <x v="1"/>
    <x v="96"/>
    <x v="2"/>
    <x v="18"/>
    <s v="Macapá"/>
    <x v="5"/>
    <n v="1700"/>
    <n v="5"/>
    <n v="8500"/>
    <n v="4250"/>
    <n v="0.5"/>
  </r>
  <r>
    <x v="0"/>
    <x v="1"/>
    <x v="97"/>
    <x v="2"/>
    <x v="18"/>
    <s v="Macapá"/>
    <x v="11"/>
    <n v="4600"/>
    <n v="6"/>
    <n v="27600"/>
    <n v="6900"/>
    <n v="0.25"/>
  </r>
  <r>
    <x v="4"/>
    <x v="0"/>
    <x v="98"/>
    <x v="2"/>
    <x v="18"/>
    <s v="Macapá"/>
    <x v="11"/>
    <n v="4600"/>
    <n v="3"/>
    <n v="13800"/>
    <n v="3450"/>
    <n v="0.25"/>
  </r>
  <r>
    <x v="3"/>
    <x v="1"/>
    <x v="46"/>
    <x v="2"/>
    <x v="18"/>
    <s v="Macapá"/>
    <x v="12"/>
    <n v="4500"/>
    <n v="4"/>
    <n v="18000"/>
    <n v="4500"/>
    <n v="0.25"/>
  </r>
  <r>
    <x v="4"/>
    <x v="1"/>
    <x v="99"/>
    <x v="2"/>
    <x v="18"/>
    <s v="Macapá"/>
    <x v="11"/>
    <n v="4600"/>
    <n v="3"/>
    <n v="13800"/>
    <n v="3450"/>
    <n v="0.25"/>
  </r>
  <r>
    <x v="3"/>
    <x v="1"/>
    <x v="100"/>
    <x v="2"/>
    <x v="19"/>
    <s v="Porto Velho"/>
    <x v="10"/>
    <n v="3200"/>
    <n v="4"/>
    <n v="12800"/>
    <n v="2560"/>
    <n v="0.2"/>
  </r>
  <r>
    <x v="4"/>
    <x v="1"/>
    <x v="101"/>
    <x v="2"/>
    <x v="19"/>
    <s v="Porto Velho"/>
    <x v="9"/>
    <n v="5300"/>
    <n v="15"/>
    <n v="26500"/>
    <n v="7950"/>
    <n v="0.3"/>
  </r>
  <r>
    <x v="3"/>
    <x v="0"/>
    <x v="102"/>
    <x v="2"/>
    <x v="19"/>
    <s v="Porto Velho"/>
    <x v="2"/>
    <n v="1200"/>
    <n v="20"/>
    <n v="8400"/>
    <n v="2520"/>
    <n v="0.3"/>
  </r>
  <r>
    <x v="0"/>
    <x v="0"/>
    <x v="103"/>
    <x v="2"/>
    <x v="19"/>
    <s v="Porto Velho"/>
    <x v="7"/>
    <n v="5340"/>
    <n v="10"/>
    <n v="53400"/>
    <n v="16020"/>
    <n v="0.3"/>
  </r>
  <r>
    <x v="2"/>
    <x v="0"/>
    <x v="104"/>
    <x v="2"/>
    <x v="19"/>
    <s v="Porto Velho"/>
    <x v="3"/>
    <n v="5130"/>
    <n v="8"/>
    <n v="41040"/>
    <n v="16416"/>
    <n v="0.4"/>
  </r>
  <r>
    <x v="0"/>
    <x v="1"/>
    <x v="76"/>
    <x v="2"/>
    <x v="19"/>
    <s v="Porto Velho"/>
    <x v="11"/>
    <n v="4600"/>
    <n v="15"/>
    <n v="23000"/>
    <n v="5750"/>
    <n v="0.25"/>
  </r>
  <r>
    <x v="4"/>
    <x v="1"/>
    <x v="105"/>
    <x v="2"/>
    <x v="19"/>
    <s v="Porto Velho"/>
    <x v="10"/>
    <n v="3200"/>
    <n v="3"/>
    <n v="9600"/>
    <n v="1920"/>
    <n v="0.2"/>
  </r>
  <r>
    <x v="1"/>
    <x v="0"/>
    <x v="0"/>
    <x v="3"/>
    <x v="20"/>
    <s v="Belo Horizonte"/>
    <x v="4"/>
    <n v="300"/>
    <n v="7"/>
    <n v="2100"/>
    <n v="315"/>
    <n v="0.15"/>
  </r>
  <r>
    <x v="1"/>
    <x v="0"/>
    <x v="1"/>
    <x v="3"/>
    <x v="20"/>
    <s v="Belo Horizonte"/>
    <x v="6"/>
    <n v="1500"/>
    <n v="10"/>
    <n v="15000"/>
    <n v="6000"/>
    <n v="0.4"/>
  </r>
  <r>
    <x v="4"/>
    <x v="0"/>
    <x v="2"/>
    <x v="3"/>
    <x v="21"/>
    <s v="Vitória"/>
    <x v="4"/>
    <n v="300"/>
    <n v="11"/>
    <n v="3300"/>
    <n v="495"/>
    <n v="0.15"/>
  </r>
  <r>
    <x v="0"/>
    <x v="1"/>
    <x v="3"/>
    <x v="3"/>
    <x v="20"/>
    <s v="Belo Horizonte"/>
    <x v="3"/>
    <n v="5130"/>
    <n v="9"/>
    <n v="46170"/>
    <n v="18468"/>
    <n v="0.4"/>
  </r>
  <r>
    <x v="3"/>
    <x v="1"/>
    <x v="4"/>
    <x v="3"/>
    <x v="20"/>
    <s v="Belo Horizonte"/>
    <x v="3"/>
    <n v="5130"/>
    <n v="4"/>
    <n v="20520"/>
    <n v="8208"/>
    <n v="0.4"/>
  </r>
  <r>
    <x v="3"/>
    <x v="0"/>
    <x v="5"/>
    <x v="3"/>
    <x v="20"/>
    <s v="Belo Horizonte"/>
    <x v="5"/>
    <n v="1700"/>
    <n v="8"/>
    <n v="13600"/>
    <n v="6800"/>
    <n v="0.5"/>
  </r>
  <r>
    <x v="3"/>
    <x v="1"/>
    <x v="6"/>
    <x v="3"/>
    <x v="20"/>
    <s v="Belo Horizonte"/>
    <x v="12"/>
    <n v="4500"/>
    <n v="9"/>
    <n v="40500"/>
    <n v="10125"/>
    <n v="0.25"/>
  </r>
  <r>
    <x v="0"/>
    <x v="0"/>
    <x v="7"/>
    <x v="3"/>
    <x v="20"/>
    <s v="Belo Horizonte"/>
    <x v="10"/>
    <n v="3200"/>
    <n v="9"/>
    <n v="28800"/>
    <n v="5760"/>
    <n v="0.2"/>
  </r>
  <r>
    <x v="0"/>
    <x v="0"/>
    <x v="8"/>
    <x v="3"/>
    <x v="20"/>
    <s v="Belo Horizonte"/>
    <x v="10"/>
    <n v="3200"/>
    <n v="2"/>
    <n v="6400"/>
    <n v="1280"/>
    <n v="0.2"/>
  </r>
  <r>
    <x v="0"/>
    <x v="0"/>
    <x v="9"/>
    <x v="3"/>
    <x v="20"/>
    <s v="Belo Horizonte"/>
    <x v="0"/>
    <n v="8902"/>
    <n v="6"/>
    <n v="53412"/>
    <n v="18694.199999999997"/>
    <n v="0.35"/>
  </r>
  <r>
    <x v="0"/>
    <x v="1"/>
    <x v="10"/>
    <x v="3"/>
    <x v="20"/>
    <s v="Belo Horizonte"/>
    <x v="8"/>
    <n v="3400"/>
    <n v="11"/>
    <n v="37400"/>
    <n v="13090"/>
    <n v="0.35"/>
  </r>
  <r>
    <x v="0"/>
    <x v="1"/>
    <x v="11"/>
    <x v="3"/>
    <x v="20"/>
    <s v="Belo Horizonte"/>
    <x v="0"/>
    <n v="8902"/>
    <n v="6"/>
    <n v="53412"/>
    <n v="18694.199999999997"/>
    <n v="0.35"/>
  </r>
  <r>
    <x v="0"/>
    <x v="0"/>
    <x v="12"/>
    <x v="3"/>
    <x v="20"/>
    <s v="Belo Horizonte"/>
    <x v="10"/>
    <n v="3200"/>
    <n v="9"/>
    <n v="28800"/>
    <n v="5760"/>
    <n v="0.2"/>
  </r>
  <r>
    <x v="2"/>
    <x v="1"/>
    <x v="13"/>
    <x v="3"/>
    <x v="20"/>
    <s v="Belo Horizonte"/>
    <x v="10"/>
    <n v="3200"/>
    <n v="12"/>
    <n v="38400"/>
    <n v="7680"/>
    <n v="0.2"/>
  </r>
  <r>
    <x v="3"/>
    <x v="0"/>
    <x v="14"/>
    <x v="3"/>
    <x v="20"/>
    <s v="Belo Horizonte"/>
    <x v="12"/>
    <n v="4500"/>
    <n v="1"/>
    <n v="4500"/>
    <n v="1125"/>
    <n v="0.25"/>
  </r>
  <r>
    <x v="0"/>
    <x v="1"/>
    <x v="15"/>
    <x v="3"/>
    <x v="20"/>
    <s v="Belo Horizonte"/>
    <x v="2"/>
    <n v="1200"/>
    <n v="10"/>
    <n v="12000"/>
    <n v="3600"/>
    <n v="0.3"/>
  </r>
  <r>
    <x v="3"/>
    <x v="0"/>
    <x v="16"/>
    <x v="3"/>
    <x v="20"/>
    <s v="Belo Horizonte"/>
    <x v="3"/>
    <n v="5130"/>
    <n v="5"/>
    <n v="25650"/>
    <n v="10260"/>
    <n v="0.4"/>
  </r>
  <r>
    <x v="0"/>
    <x v="1"/>
    <x v="17"/>
    <x v="3"/>
    <x v="20"/>
    <s v="Belo Horizonte"/>
    <x v="4"/>
    <n v="300"/>
    <n v="4"/>
    <n v="1200"/>
    <n v="180"/>
    <n v="0.15"/>
  </r>
  <r>
    <x v="0"/>
    <x v="1"/>
    <x v="18"/>
    <x v="3"/>
    <x v="20"/>
    <s v="Belo Horizonte"/>
    <x v="7"/>
    <n v="5340"/>
    <n v="9"/>
    <n v="48060"/>
    <n v="14418"/>
    <n v="0.3"/>
  </r>
  <r>
    <x v="3"/>
    <x v="0"/>
    <x v="19"/>
    <x v="3"/>
    <x v="20"/>
    <s v="Belo Horizonte"/>
    <x v="12"/>
    <n v="4500"/>
    <n v="2"/>
    <n v="9000"/>
    <n v="2250"/>
    <n v="0.25"/>
  </r>
  <r>
    <x v="1"/>
    <x v="1"/>
    <x v="20"/>
    <x v="3"/>
    <x v="20"/>
    <s v="Belo Horizonte"/>
    <x v="4"/>
    <n v="300"/>
    <n v="11"/>
    <n v="3300"/>
    <n v="495"/>
    <n v="0.15"/>
  </r>
  <r>
    <x v="2"/>
    <x v="0"/>
    <x v="21"/>
    <x v="3"/>
    <x v="20"/>
    <s v="Belo Horizonte"/>
    <x v="2"/>
    <n v="1200"/>
    <n v="9"/>
    <n v="10800"/>
    <n v="3240"/>
    <n v="0.3"/>
  </r>
  <r>
    <x v="4"/>
    <x v="1"/>
    <x v="22"/>
    <x v="3"/>
    <x v="20"/>
    <s v="Belo Horizonte"/>
    <x v="4"/>
    <n v="300"/>
    <n v="9"/>
    <n v="2700"/>
    <n v="405"/>
    <n v="0.15"/>
  </r>
  <r>
    <x v="0"/>
    <x v="1"/>
    <x v="23"/>
    <x v="3"/>
    <x v="20"/>
    <s v="Belo Horizonte"/>
    <x v="0"/>
    <n v="8902"/>
    <n v="10"/>
    <n v="89020"/>
    <n v="31156.999999999996"/>
    <n v="0.35"/>
  </r>
  <r>
    <x v="0"/>
    <x v="1"/>
    <x v="24"/>
    <x v="3"/>
    <x v="20"/>
    <s v="Belo Horizonte"/>
    <x v="4"/>
    <n v="300"/>
    <n v="12"/>
    <n v="3600"/>
    <n v="540"/>
    <n v="0.15"/>
  </r>
  <r>
    <x v="0"/>
    <x v="1"/>
    <x v="25"/>
    <x v="3"/>
    <x v="20"/>
    <s v="Belo Horizonte"/>
    <x v="12"/>
    <n v="4500"/>
    <n v="1"/>
    <n v="4500"/>
    <n v="1125"/>
    <n v="0.25"/>
  </r>
  <r>
    <x v="0"/>
    <x v="1"/>
    <x v="26"/>
    <x v="3"/>
    <x v="20"/>
    <s v="Belo Horizonte"/>
    <x v="1"/>
    <n v="500"/>
    <n v="4"/>
    <n v="2000"/>
    <n v="500"/>
    <n v="0.25"/>
  </r>
  <r>
    <x v="1"/>
    <x v="0"/>
    <x v="27"/>
    <x v="3"/>
    <x v="20"/>
    <s v="Belo Horizonte"/>
    <x v="8"/>
    <n v="3400"/>
    <n v="5"/>
    <n v="17000"/>
    <n v="5950"/>
    <n v="0.35"/>
  </r>
  <r>
    <x v="3"/>
    <x v="1"/>
    <x v="28"/>
    <x v="3"/>
    <x v="20"/>
    <s v="Belo Horizonte"/>
    <x v="5"/>
    <n v="1700"/>
    <n v="7"/>
    <n v="11900"/>
    <n v="5950"/>
    <n v="0.5"/>
  </r>
  <r>
    <x v="3"/>
    <x v="0"/>
    <x v="28"/>
    <x v="3"/>
    <x v="21"/>
    <s v="Vitória"/>
    <x v="2"/>
    <n v="1200"/>
    <n v="11"/>
    <n v="13200"/>
    <n v="3960"/>
    <n v="0.3"/>
  </r>
  <r>
    <x v="2"/>
    <x v="0"/>
    <x v="29"/>
    <x v="3"/>
    <x v="20"/>
    <s v="Belo Horizonte"/>
    <x v="1"/>
    <n v="500"/>
    <n v="12"/>
    <n v="6000"/>
    <n v="1500"/>
    <n v="0.25"/>
  </r>
  <r>
    <x v="0"/>
    <x v="0"/>
    <x v="30"/>
    <x v="3"/>
    <x v="21"/>
    <s v="Vitória"/>
    <x v="0"/>
    <n v="8902"/>
    <n v="10"/>
    <n v="89020"/>
    <n v="31156.999999999996"/>
    <n v="0.35"/>
  </r>
  <r>
    <x v="0"/>
    <x v="1"/>
    <x v="31"/>
    <x v="3"/>
    <x v="21"/>
    <s v="Vitória"/>
    <x v="0"/>
    <n v="8902"/>
    <n v="6"/>
    <n v="53412"/>
    <n v="18694.199999999997"/>
    <n v="0.35"/>
  </r>
  <r>
    <x v="3"/>
    <x v="1"/>
    <x v="32"/>
    <x v="3"/>
    <x v="20"/>
    <s v="Belo Horizonte"/>
    <x v="8"/>
    <n v="3400"/>
    <n v="10"/>
    <n v="34000"/>
    <n v="11900"/>
    <n v="0.35"/>
  </r>
  <r>
    <x v="3"/>
    <x v="1"/>
    <x v="33"/>
    <x v="3"/>
    <x v="20"/>
    <s v="Belo Horizonte"/>
    <x v="2"/>
    <n v="1200"/>
    <n v="8"/>
    <n v="9600"/>
    <n v="2880"/>
    <n v="0.3"/>
  </r>
  <r>
    <x v="0"/>
    <x v="1"/>
    <x v="34"/>
    <x v="3"/>
    <x v="20"/>
    <s v="Belo Horizonte"/>
    <x v="11"/>
    <n v="4600"/>
    <n v="1"/>
    <n v="4600"/>
    <n v="1150"/>
    <n v="0.25"/>
  </r>
  <r>
    <x v="0"/>
    <x v="1"/>
    <x v="35"/>
    <x v="3"/>
    <x v="20"/>
    <s v="Belo Horizonte"/>
    <x v="11"/>
    <n v="4600"/>
    <n v="4"/>
    <n v="18400"/>
    <n v="4600"/>
    <n v="0.25"/>
  </r>
  <r>
    <x v="3"/>
    <x v="1"/>
    <x v="36"/>
    <x v="3"/>
    <x v="20"/>
    <s v="Belo Horizonte"/>
    <x v="3"/>
    <n v="5130"/>
    <n v="4"/>
    <n v="20520"/>
    <n v="8208"/>
    <n v="0.4"/>
  </r>
  <r>
    <x v="3"/>
    <x v="0"/>
    <x v="37"/>
    <x v="3"/>
    <x v="20"/>
    <s v="Belo Horizonte"/>
    <x v="4"/>
    <n v="300"/>
    <n v="1"/>
    <n v="300"/>
    <n v="45"/>
    <n v="0.15"/>
  </r>
  <r>
    <x v="0"/>
    <x v="0"/>
    <x v="38"/>
    <x v="3"/>
    <x v="20"/>
    <s v="Belo Horizonte"/>
    <x v="11"/>
    <n v="4600"/>
    <n v="5"/>
    <n v="23000"/>
    <n v="5750"/>
    <n v="0.25"/>
  </r>
  <r>
    <x v="2"/>
    <x v="1"/>
    <x v="39"/>
    <x v="3"/>
    <x v="20"/>
    <s v="Belo Horizonte"/>
    <x v="1"/>
    <n v="500"/>
    <n v="8"/>
    <n v="4000"/>
    <n v="1000"/>
    <n v="0.25"/>
  </r>
  <r>
    <x v="0"/>
    <x v="1"/>
    <x v="40"/>
    <x v="3"/>
    <x v="20"/>
    <s v="Belo Horizonte"/>
    <x v="6"/>
    <n v="1500"/>
    <n v="3"/>
    <n v="4500"/>
    <n v="1800"/>
    <n v="0.4"/>
  </r>
  <r>
    <x v="0"/>
    <x v="1"/>
    <x v="41"/>
    <x v="3"/>
    <x v="20"/>
    <s v="Belo Horizonte"/>
    <x v="6"/>
    <n v="1500"/>
    <n v="1"/>
    <n v="1500"/>
    <n v="600"/>
    <n v="0.4"/>
  </r>
  <r>
    <x v="0"/>
    <x v="1"/>
    <x v="42"/>
    <x v="3"/>
    <x v="20"/>
    <s v="Belo Horizonte"/>
    <x v="1"/>
    <n v="500"/>
    <n v="11"/>
    <n v="5500"/>
    <n v="1375"/>
    <n v="0.25"/>
  </r>
  <r>
    <x v="0"/>
    <x v="1"/>
    <x v="43"/>
    <x v="3"/>
    <x v="20"/>
    <s v="Belo Horizonte"/>
    <x v="5"/>
    <n v="1700"/>
    <n v="12"/>
    <n v="20400"/>
    <n v="10200"/>
    <n v="0.5"/>
  </r>
  <r>
    <x v="2"/>
    <x v="0"/>
    <x v="44"/>
    <x v="3"/>
    <x v="20"/>
    <s v="Belo Horizonte"/>
    <x v="2"/>
    <n v="1200"/>
    <n v="4"/>
    <n v="4800"/>
    <n v="1440"/>
    <n v="0.3"/>
  </r>
  <r>
    <x v="0"/>
    <x v="1"/>
    <x v="45"/>
    <x v="3"/>
    <x v="20"/>
    <s v="Belo Horizonte"/>
    <x v="8"/>
    <n v="3400"/>
    <n v="1"/>
    <n v="3400"/>
    <n v="1190"/>
    <n v="0.35"/>
  </r>
  <r>
    <x v="1"/>
    <x v="1"/>
    <x v="46"/>
    <x v="3"/>
    <x v="20"/>
    <s v="Belo Horizonte"/>
    <x v="10"/>
    <n v="3200"/>
    <n v="10"/>
    <n v="32000"/>
    <n v="6400"/>
    <n v="0.2"/>
  </r>
  <r>
    <x v="3"/>
    <x v="1"/>
    <x v="47"/>
    <x v="3"/>
    <x v="20"/>
    <s v="Belo Horizonte"/>
    <x v="4"/>
    <n v="300"/>
    <n v="7"/>
    <n v="2100"/>
    <n v="315"/>
    <n v="0.15"/>
  </r>
  <r>
    <x v="3"/>
    <x v="1"/>
    <x v="48"/>
    <x v="3"/>
    <x v="20"/>
    <s v="Belo Horizonte"/>
    <x v="2"/>
    <n v="1200"/>
    <n v="5"/>
    <n v="6000"/>
    <n v="1800"/>
    <n v="0.3"/>
  </r>
  <r>
    <x v="4"/>
    <x v="1"/>
    <x v="49"/>
    <x v="3"/>
    <x v="20"/>
    <s v="Belo Horizonte"/>
    <x v="12"/>
    <n v="4500"/>
    <n v="3"/>
    <n v="13500"/>
    <n v="3375"/>
    <n v="0.25"/>
  </r>
  <r>
    <x v="1"/>
    <x v="0"/>
    <x v="50"/>
    <x v="3"/>
    <x v="20"/>
    <s v="Belo Horizonte"/>
    <x v="7"/>
    <n v="5340"/>
    <n v="5"/>
    <n v="26700"/>
    <n v="8010"/>
    <n v="0.3"/>
  </r>
  <r>
    <x v="2"/>
    <x v="0"/>
    <x v="51"/>
    <x v="3"/>
    <x v="20"/>
    <s v="Belo Horizonte"/>
    <x v="4"/>
    <n v="300"/>
    <n v="8"/>
    <n v="2400"/>
    <n v="360"/>
    <n v="0.15"/>
  </r>
  <r>
    <x v="3"/>
    <x v="1"/>
    <x v="52"/>
    <x v="3"/>
    <x v="20"/>
    <s v="Belo Horizonte"/>
    <x v="10"/>
    <n v="3200"/>
    <n v="6"/>
    <n v="19200"/>
    <n v="3840"/>
    <n v="0.2"/>
  </r>
  <r>
    <x v="3"/>
    <x v="0"/>
    <x v="53"/>
    <x v="3"/>
    <x v="20"/>
    <s v="Belo Horizonte"/>
    <x v="9"/>
    <n v="5300"/>
    <n v="8"/>
    <n v="42400"/>
    <n v="12720"/>
    <n v="0.3"/>
  </r>
  <r>
    <x v="0"/>
    <x v="1"/>
    <x v="54"/>
    <x v="3"/>
    <x v="20"/>
    <s v="Belo Horizonte"/>
    <x v="3"/>
    <n v="5130"/>
    <n v="4"/>
    <n v="20520"/>
    <n v="8208"/>
    <n v="0.4"/>
  </r>
  <r>
    <x v="1"/>
    <x v="1"/>
    <x v="55"/>
    <x v="3"/>
    <x v="20"/>
    <s v="Belo Horizonte"/>
    <x v="6"/>
    <n v="1500"/>
    <n v="7"/>
    <n v="10500"/>
    <n v="4200"/>
    <n v="0.4"/>
  </r>
  <r>
    <x v="0"/>
    <x v="1"/>
    <x v="56"/>
    <x v="3"/>
    <x v="20"/>
    <s v="Belo Horizonte"/>
    <x v="0"/>
    <n v="8902"/>
    <n v="2"/>
    <n v="17804"/>
    <n v="6231.4"/>
    <n v="0.35"/>
  </r>
  <r>
    <x v="1"/>
    <x v="1"/>
    <x v="57"/>
    <x v="3"/>
    <x v="20"/>
    <s v="Belo Horizonte"/>
    <x v="3"/>
    <n v="5130"/>
    <n v="9"/>
    <n v="46170"/>
    <n v="18468"/>
    <n v="0.4"/>
  </r>
  <r>
    <x v="1"/>
    <x v="0"/>
    <x v="58"/>
    <x v="3"/>
    <x v="20"/>
    <s v="Belo Horizonte"/>
    <x v="9"/>
    <n v="5300"/>
    <n v="1"/>
    <n v="5300"/>
    <n v="1590"/>
    <n v="0.3"/>
  </r>
  <r>
    <x v="0"/>
    <x v="1"/>
    <x v="59"/>
    <x v="3"/>
    <x v="20"/>
    <s v="Belo Horizonte"/>
    <x v="1"/>
    <n v="500"/>
    <n v="3"/>
    <n v="1500"/>
    <n v="375"/>
    <n v="0.25"/>
  </r>
  <r>
    <x v="0"/>
    <x v="0"/>
    <x v="60"/>
    <x v="3"/>
    <x v="20"/>
    <s v="Belo Horizonte"/>
    <x v="11"/>
    <n v="4600"/>
    <n v="11"/>
    <n v="50600"/>
    <n v="12650"/>
    <n v="0.25"/>
  </r>
  <r>
    <x v="0"/>
    <x v="1"/>
    <x v="61"/>
    <x v="3"/>
    <x v="20"/>
    <s v="Belo Horizonte"/>
    <x v="12"/>
    <n v="4500"/>
    <n v="10"/>
    <n v="45000"/>
    <n v="11250"/>
    <n v="0.25"/>
  </r>
  <r>
    <x v="0"/>
    <x v="1"/>
    <x v="62"/>
    <x v="3"/>
    <x v="20"/>
    <s v="Belo Horizonte"/>
    <x v="6"/>
    <n v="1500"/>
    <n v="2"/>
    <n v="3000"/>
    <n v="1200"/>
    <n v="0.4"/>
  </r>
  <r>
    <x v="1"/>
    <x v="1"/>
    <x v="63"/>
    <x v="3"/>
    <x v="20"/>
    <s v="Belo Horizonte"/>
    <x v="3"/>
    <n v="5130"/>
    <n v="7"/>
    <n v="35910"/>
    <n v="14364"/>
    <n v="0.4"/>
  </r>
  <r>
    <x v="3"/>
    <x v="0"/>
    <x v="64"/>
    <x v="3"/>
    <x v="20"/>
    <s v="Belo Horizonte"/>
    <x v="9"/>
    <n v="5300"/>
    <n v="9"/>
    <n v="47700"/>
    <n v="14310"/>
    <n v="0.3"/>
  </r>
  <r>
    <x v="0"/>
    <x v="1"/>
    <x v="65"/>
    <x v="3"/>
    <x v="20"/>
    <s v="Belo Horizonte"/>
    <x v="0"/>
    <n v="8902"/>
    <n v="3"/>
    <n v="26706"/>
    <n v="9347.0999999999985"/>
    <n v="0.35"/>
  </r>
  <r>
    <x v="0"/>
    <x v="1"/>
    <x v="66"/>
    <x v="3"/>
    <x v="20"/>
    <s v="Belo Horizonte"/>
    <x v="11"/>
    <n v="4600"/>
    <n v="1"/>
    <n v="4600"/>
    <n v="1150"/>
    <n v="0.25"/>
  </r>
  <r>
    <x v="0"/>
    <x v="1"/>
    <x v="67"/>
    <x v="3"/>
    <x v="20"/>
    <s v="Belo Horizonte"/>
    <x v="7"/>
    <n v="5340"/>
    <n v="6"/>
    <n v="32040"/>
    <n v="9612"/>
    <n v="0.3"/>
  </r>
  <r>
    <x v="0"/>
    <x v="0"/>
    <x v="68"/>
    <x v="3"/>
    <x v="20"/>
    <s v="Belo Horizonte"/>
    <x v="3"/>
    <n v="5130"/>
    <n v="4"/>
    <n v="20520"/>
    <n v="8208"/>
    <n v="0.4"/>
  </r>
  <r>
    <x v="0"/>
    <x v="1"/>
    <x v="69"/>
    <x v="3"/>
    <x v="20"/>
    <s v="Belo Horizonte"/>
    <x v="3"/>
    <n v="5130"/>
    <n v="12"/>
    <n v="61560"/>
    <n v="24624"/>
    <n v="0.4"/>
  </r>
  <r>
    <x v="2"/>
    <x v="1"/>
    <x v="70"/>
    <x v="3"/>
    <x v="20"/>
    <s v="Belo Horizonte"/>
    <x v="4"/>
    <n v="300"/>
    <n v="9"/>
    <n v="2700"/>
    <n v="405"/>
    <n v="0.15"/>
  </r>
  <r>
    <x v="1"/>
    <x v="1"/>
    <x v="71"/>
    <x v="3"/>
    <x v="20"/>
    <s v="Belo Horizonte"/>
    <x v="9"/>
    <n v="5300"/>
    <n v="11"/>
    <n v="58300"/>
    <n v="17490"/>
    <n v="0.3"/>
  </r>
  <r>
    <x v="0"/>
    <x v="0"/>
    <x v="72"/>
    <x v="3"/>
    <x v="20"/>
    <s v="Belo Horizonte"/>
    <x v="4"/>
    <n v="300"/>
    <n v="2"/>
    <n v="600"/>
    <n v="90"/>
    <n v="0.15"/>
  </r>
  <r>
    <x v="3"/>
    <x v="1"/>
    <x v="73"/>
    <x v="3"/>
    <x v="20"/>
    <s v="Belo Horizonte"/>
    <x v="10"/>
    <n v="3200"/>
    <n v="10"/>
    <n v="32000"/>
    <n v="6400"/>
    <n v="0.2"/>
  </r>
  <r>
    <x v="0"/>
    <x v="1"/>
    <x v="74"/>
    <x v="3"/>
    <x v="20"/>
    <s v="Belo Horizonte"/>
    <x v="7"/>
    <n v="5340"/>
    <n v="3"/>
    <n v="16020"/>
    <n v="4806"/>
    <n v="0.3"/>
  </r>
  <r>
    <x v="2"/>
    <x v="1"/>
    <x v="75"/>
    <x v="3"/>
    <x v="20"/>
    <s v="Belo Horizonte"/>
    <x v="10"/>
    <n v="3200"/>
    <n v="20"/>
    <n v="64000"/>
    <n v="12800"/>
    <n v="0.2"/>
  </r>
  <r>
    <x v="0"/>
    <x v="0"/>
    <x v="76"/>
    <x v="3"/>
    <x v="20"/>
    <s v="Belo Horizonte"/>
    <x v="11"/>
    <n v="4600"/>
    <n v="10"/>
    <n v="46000"/>
    <n v="11500"/>
    <n v="0.25"/>
  </r>
  <r>
    <x v="4"/>
    <x v="0"/>
    <x v="77"/>
    <x v="3"/>
    <x v="20"/>
    <s v="Belo Horizonte"/>
    <x v="9"/>
    <n v="5300"/>
    <n v="12"/>
    <n v="63600"/>
    <n v="19080"/>
    <n v="0.3"/>
  </r>
  <r>
    <x v="0"/>
    <x v="1"/>
    <x v="78"/>
    <x v="3"/>
    <x v="20"/>
    <s v="Belo Horizonte"/>
    <x v="2"/>
    <n v="1200"/>
    <n v="8"/>
    <n v="9600"/>
    <n v="2880"/>
    <n v="0.3"/>
  </r>
  <r>
    <x v="3"/>
    <x v="0"/>
    <x v="79"/>
    <x v="3"/>
    <x v="20"/>
    <s v="Belo Horizonte"/>
    <x v="9"/>
    <n v="5300"/>
    <n v="11"/>
    <n v="58300"/>
    <n v="17490"/>
    <n v="0.3"/>
  </r>
  <r>
    <x v="0"/>
    <x v="1"/>
    <x v="80"/>
    <x v="3"/>
    <x v="20"/>
    <s v="Belo Horizonte"/>
    <x v="9"/>
    <n v="5300"/>
    <n v="9"/>
    <n v="47700"/>
    <n v="14310"/>
    <n v="0.3"/>
  </r>
  <r>
    <x v="4"/>
    <x v="1"/>
    <x v="81"/>
    <x v="3"/>
    <x v="20"/>
    <s v="Belo Horizonte"/>
    <x v="4"/>
    <n v="300"/>
    <n v="5"/>
    <n v="1500"/>
    <n v="225"/>
    <n v="0.15"/>
  </r>
  <r>
    <x v="4"/>
    <x v="0"/>
    <x v="82"/>
    <x v="3"/>
    <x v="20"/>
    <s v="Belo Horizonte"/>
    <x v="0"/>
    <n v="8902"/>
    <n v="8"/>
    <n v="71216"/>
    <n v="24925.599999999999"/>
    <n v="0.35"/>
  </r>
  <r>
    <x v="1"/>
    <x v="1"/>
    <x v="83"/>
    <x v="3"/>
    <x v="20"/>
    <s v="Belo Horizonte"/>
    <x v="8"/>
    <n v="3400"/>
    <n v="6"/>
    <n v="20400"/>
    <n v="7140"/>
    <n v="0.35"/>
  </r>
  <r>
    <x v="2"/>
    <x v="1"/>
    <x v="84"/>
    <x v="3"/>
    <x v="20"/>
    <s v="Belo Horizonte"/>
    <x v="6"/>
    <n v="1500"/>
    <n v="11"/>
    <n v="16500"/>
    <n v="6600"/>
    <n v="0.4"/>
  </r>
  <r>
    <x v="0"/>
    <x v="1"/>
    <x v="85"/>
    <x v="3"/>
    <x v="20"/>
    <s v="Belo Horizonte"/>
    <x v="8"/>
    <n v="3400"/>
    <n v="7"/>
    <n v="23800"/>
    <n v="8330"/>
    <n v="0.35"/>
  </r>
  <r>
    <x v="0"/>
    <x v="1"/>
    <x v="0"/>
    <x v="3"/>
    <x v="22"/>
    <s v="Rio de Janeiro"/>
    <x v="2"/>
    <n v="1200"/>
    <n v="2"/>
    <n v="2400"/>
    <n v="720"/>
    <n v="0.3"/>
  </r>
  <r>
    <x v="2"/>
    <x v="1"/>
    <x v="0"/>
    <x v="3"/>
    <x v="22"/>
    <s v="Rio de Janeiro"/>
    <x v="10"/>
    <n v="3200"/>
    <n v="6"/>
    <n v="19200"/>
    <n v="3840"/>
    <n v="0.2"/>
  </r>
  <r>
    <x v="3"/>
    <x v="1"/>
    <x v="0"/>
    <x v="3"/>
    <x v="22"/>
    <s v="Rio de Janeiro"/>
    <x v="8"/>
    <n v="3400"/>
    <n v="6"/>
    <n v="20400"/>
    <n v="7140"/>
    <n v="0.35"/>
  </r>
  <r>
    <x v="1"/>
    <x v="0"/>
    <x v="1"/>
    <x v="3"/>
    <x v="22"/>
    <s v="Rio de Janeiro"/>
    <x v="3"/>
    <n v="5130"/>
    <n v="4"/>
    <n v="20520"/>
    <n v="8208"/>
    <n v="0.4"/>
  </r>
  <r>
    <x v="2"/>
    <x v="1"/>
    <x v="1"/>
    <x v="3"/>
    <x v="22"/>
    <s v="Rio de Janeiro"/>
    <x v="8"/>
    <n v="3400"/>
    <n v="8"/>
    <n v="27200"/>
    <n v="9520"/>
    <n v="0.35"/>
  </r>
  <r>
    <x v="2"/>
    <x v="1"/>
    <x v="1"/>
    <x v="3"/>
    <x v="22"/>
    <s v="Rio de Janeiro"/>
    <x v="8"/>
    <n v="3400"/>
    <n v="8"/>
    <n v="27200"/>
    <n v="9520"/>
    <n v="0.35"/>
  </r>
  <r>
    <x v="2"/>
    <x v="0"/>
    <x v="2"/>
    <x v="3"/>
    <x v="22"/>
    <s v="Rio de Janeiro"/>
    <x v="2"/>
    <n v="1200"/>
    <n v="12"/>
    <n v="14400"/>
    <n v="4320"/>
    <n v="0.3"/>
  </r>
  <r>
    <x v="0"/>
    <x v="0"/>
    <x v="2"/>
    <x v="3"/>
    <x v="22"/>
    <s v="Rio de Janeiro"/>
    <x v="9"/>
    <n v="5300"/>
    <n v="4"/>
    <n v="21200"/>
    <n v="6360"/>
    <n v="0.3"/>
  </r>
  <r>
    <x v="3"/>
    <x v="1"/>
    <x v="2"/>
    <x v="3"/>
    <x v="22"/>
    <s v="Rio de Janeiro"/>
    <x v="9"/>
    <n v="5300"/>
    <n v="9"/>
    <n v="47700"/>
    <n v="14310"/>
    <n v="0.3"/>
  </r>
  <r>
    <x v="2"/>
    <x v="0"/>
    <x v="3"/>
    <x v="3"/>
    <x v="22"/>
    <s v="Rio de Janeiro"/>
    <x v="5"/>
    <n v="1700"/>
    <n v="6"/>
    <n v="10200"/>
    <n v="5100"/>
    <n v="0.5"/>
  </r>
  <r>
    <x v="0"/>
    <x v="0"/>
    <x v="3"/>
    <x v="3"/>
    <x v="22"/>
    <s v="Rio de Janeiro"/>
    <x v="12"/>
    <n v="4500"/>
    <n v="6"/>
    <n v="27000"/>
    <n v="6750"/>
    <n v="0.25"/>
  </r>
  <r>
    <x v="3"/>
    <x v="0"/>
    <x v="3"/>
    <x v="3"/>
    <x v="22"/>
    <s v="Rio de Janeiro"/>
    <x v="10"/>
    <n v="3200"/>
    <n v="11"/>
    <n v="35200"/>
    <n v="7040"/>
    <n v="0.2"/>
  </r>
  <r>
    <x v="2"/>
    <x v="0"/>
    <x v="4"/>
    <x v="3"/>
    <x v="22"/>
    <s v="Rio de Janeiro"/>
    <x v="1"/>
    <n v="500"/>
    <n v="6"/>
    <n v="3000"/>
    <n v="750"/>
    <n v="0.25"/>
  </r>
  <r>
    <x v="3"/>
    <x v="1"/>
    <x v="4"/>
    <x v="3"/>
    <x v="22"/>
    <s v="Rio de Janeiro"/>
    <x v="3"/>
    <n v="5130"/>
    <n v="4"/>
    <n v="20520"/>
    <n v="8208"/>
    <n v="0.4"/>
  </r>
  <r>
    <x v="2"/>
    <x v="1"/>
    <x v="4"/>
    <x v="3"/>
    <x v="22"/>
    <s v="Rio de Janeiro"/>
    <x v="7"/>
    <n v="5340"/>
    <n v="12"/>
    <n v="64080"/>
    <n v="19224"/>
    <n v="0.3"/>
  </r>
  <r>
    <x v="0"/>
    <x v="1"/>
    <x v="5"/>
    <x v="3"/>
    <x v="22"/>
    <s v="Rio de Janeiro"/>
    <x v="11"/>
    <n v="4600"/>
    <n v="2"/>
    <n v="9200"/>
    <n v="2300"/>
    <n v="0.25"/>
  </r>
  <r>
    <x v="1"/>
    <x v="1"/>
    <x v="5"/>
    <x v="3"/>
    <x v="22"/>
    <s v="Rio de Janeiro"/>
    <x v="8"/>
    <n v="3400"/>
    <n v="10"/>
    <n v="34000"/>
    <n v="11900"/>
    <n v="0.35"/>
  </r>
  <r>
    <x v="4"/>
    <x v="1"/>
    <x v="5"/>
    <x v="3"/>
    <x v="22"/>
    <s v="Rio de Janeiro"/>
    <x v="10"/>
    <n v="3200"/>
    <n v="12"/>
    <n v="38400"/>
    <n v="7680"/>
    <n v="0.2"/>
  </r>
  <r>
    <x v="3"/>
    <x v="1"/>
    <x v="6"/>
    <x v="3"/>
    <x v="22"/>
    <s v="Rio de Janeiro"/>
    <x v="1"/>
    <n v="500"/>
    <n v="9"/>
    <n v="4500"/>
    <n v="1125"/>
    <n v="0.25"/>
  </r>
  <r>
    <x v="4"/>
    <x v="1"/>
    <x v="6"/>
    <x v="3"/>
    <x v="22"/>
    <s v="Rio de Janeiro"/>
    <x v="12"/>
    <n v="4500"/>
    <n v="4"/>
    <n v="18000"/>
    <n v="4500"/>
    <n v="0.25"/>
  </r>
  <r>
    <x v="3"/>
    <x v="1"/>
    <x v="6"/>
    <x v="3"/>
    <x v="22"/>
    <s v="Rio de Janeiro"/>
    <x v="9"/>
    <n v="5300"/>
    <n v="9"/>
    <n v="47700"/>
    <n v="14310"/>
    <n v="0.3"/>
  </r>
  <r>
    <x v="0"/>
    <x v="1"/>
    <x v="7"/>
    <x v="3"/>
    <x v="22"/>
    <s v="Rio de Janeiro"/>
    <x v="1"/>
    <n v="500"/>
    <n v="4"/>
    <n v="2000"/>
    <n v="500"/>
    <n v="0.25"/>
  </r>
  <r>
    <x v="2"/>
    <x v="1"/>
    <x v="7"/>
    <x v="3"/>
    <x v="22"/>
    <s v="Rio de Janeiro"/>
    <x v="5"/>
    <n v="1700"/>
    <n v="6"/>
    <n v="10200"/>
    <n v="5100"/>
    <n v="0.5"/>
  </r>
  <r>
    <x v="0"/>
    <x v="1"/>
    <x v="7"/>
    <x v="3"/>
    <x v="22"/>
    <s v="Rio de Janeiro"/>
    <x v="6"/>
    <n v="1500"/>
    <n v="8"/>
    <n v="12000"/>
    <n v="4800"/>
    <n v="0.4"/>
  </r>
  <r>
    <x v="0"/>
    <x v="1"/>
    <x v="8"/>
    <x v="3"/>
    <x v="22"/>
    <s v="Rio de Janeiro"/>
    <x v="5"/>
    <n v="1700"/>
    <n v="5"/>
    <n v="8500"/>
    <n v="4250"/>
    <n v="0.5"/>
  </r>
  <r>
    <x v="3"/>
    <x v="0"/>
    <x v="8"/>
    <x v="3"/>
    <x v="21"/>
    <s v="Vitória"/>
    <x v="5"/>
    <n v="1700"/>
    <n v="8"/>
    <n v="13600"/>
    <n v="6800"/>
    <n v="0.5"/>
  </r>
  <r>
    <x v="3"/>
    <x v="1"/>
    <x v="8"/>
    <x v="3"/>
    <x v="22"/>
    <s v="Rio de Janeiro"/>
    <x v="9"/>
    <n v="5300"/>
    <n v="9"/>
    <n v="47700"/>
    <n v="14310"/>
    <n v="0.3"/>
  </r>
  <r>
    <x v="2"/>
    <x v="0"/>
    <x v="9"/>
    <x v="3"/>
    <x v="22"/>
    <s v="Rio de Janeiro"/>
    <x v="4"/>
    <n v="300"/>
    <n v="11"/>
    <n v="3300"/>
    <n v="495"/>
    <n v="0.15"/>
  </r>
  <r>
    <x v="4"/>
    <x v="1"/>
    <x v="9"/>
    <x v="3"/>
    <x v="22"/>
    <s v="Rio de Janeiro"/>
    <x v="6"/>
    <n v="1500"/>
    <n v="12"/>
    <n v="18000"/>
    <n v="7200"/>
    <n v="0.4"/>
  </r>
  <r>
    <x v="3"/>
    <x v="1"/>
    <x v="9"/>
    <x v="3"/>
    <x v="22"/>
    <s v="Rio de Janeiro"/>
    <x v="7"/>
    <n v="5340"/>
    <n v="7"/>
    <n v="37380"/>
    <n v="11214"/>
    <n v="0.3"/>
  </r>
  <r>
    <x v="0"/>
    <x v="0"/>
    <x v="10"/>
    <x v="3"/>
    <x v="22"/>
    <s v="Rio de Janeiro"/>
    <x v="2"/>
    <n v="1200"/>
    <n v="5"/>
    <n v="6000"/>
    <n v="1800"/>
    <n v="0.3"/>
  </r>
  <r>
    <x v="3"/>
    <x v="1"/>
    <x v="10"/>
    <x v="3"/>
    <x v="22"/>
    <s v="Rio de Janeiro"/>
    <x v="3"/>
    <n v="5130"/>
    <n v="5"/>
    <n v="25650"/>
    <n v="10260"/>
    <n v="0.4"/>
  </r>
  <r>
    <x v="0"/>
    <x v="0"/>
    <x v="10"/>
    <x v="3"/>
    <x v="22"/>
    <s v="Rio de Janeiro"/>
    <x v="0"/>
    <n v="8902"/>
    <n v="10"/>
    <n v="89020"/>
    <n v="31156.999999999996"/>
    <n v="0.35"/>
  </r>
  <r>
    <x v="2"/>
    <x v="0"/>
    <x v="11"/>
    <x v="3"/>
    <x v="22"/>
    <s v="Rio de Janeiro"/>
    <x v="1"/>
    <n v="500"/>
    <n v="7"/>
    <n v="3500"/>
    <n v="875"/>
    <n v="0.25"/>
  </r>
  <r>
    <x v="2"/>
    <x v="0"/>
    <x v="11"/>
    <x v="3"/>
    <x v="22"/>
    <s v="Rio de Janeiro"/>
    <x v="9"/>
    <n v="5300"/>
    <n v="3"/>
    <n v="15900"/>
    <n v="4770"/>
    <n v="0.3"/>
  </r>
  <r>
    <x v="2"/>
    <x v="0"/>
    <x v="11"/>
    <x v="3"/>
    <x v="22"/>
    <s v="Rio de Janeiro"/>
    <x v="9"/>
    <n v="5300"/>
    <n v="7"/>
    <n v="37100"/>
    <n v="11130"/>
    <n v="0.3"/>
  </r>
  <r>
    <x v="1"/>
    <x v="0"/>
    <x v="12"/>
    <x v="3"/>
    <x v="22"/>
    <s v="Rio de Janeiro"/>
    <x v="1"/>
    <n v="500"/>
    <n v="7"/>
    <n v="3500"/>
    <n v="875"/>
    <n v="0.25"/>
  </r>
  <r>
    <x v="4"/>
    <x v="1"/>
    <x v="12"/>
    <x v="3"/>
    <x v="22"/>
    <s v="Rio de Janeiro"/>
    <x v="2"/>
    <n v="1200"/>
    <n v="4"/>
    <n v="4800"/>
    <n v="1440"/>
    <n v="0.3"/>
  </r>
  <r>
    <x v="0"/>
    <x v="1"/>
    <x v="12"/>
    <x v="3"/>
    <x v="22"/>
    <s v="Rio de Janeiro"/>
    <x v="10"/>
    <n v="3200"/>
    <n v="11"/>
    <n v="35200"/>
    <n v="7040"/>
    <n v="0.2"/>
  </r>
  <r>
    <x v="0"/>
    <x v="1"/>
    <x v="13"/>
    <x v="3"/>
    <x v="22"/>
    <s v="Rio de Janeiro"/>
    <x v="2"/>
    <n v="1200"/>
    <n v="2"/>
    <n v="2400"/>
    <n v="720"/>
    <n v="0.3"/>
  </r>
  <r>
    <x v="1"/>
    <x v="1"/>
    <x v="13"/>
    <x v="3"/>
    <x v="22"/>
    <s v="Rio de Janeiro"/>
    <x v="8"/>
    <n v="3400"/>
    <n v="8"/>
    <n v="27200"/>
    <n v="9520"/>
    <n v="0.35"/>
  </r>
  <r>
    <x v="1"/>
    <x v="1"/>
    <x v="13"/>
    <x v="3"/>
    <x v="22"/>
    <s v="Rio de Janeiro"/>
    <x v="9"/>
    <n v="5300"/>
    <n v="11"/>
    <n v="58300"/>
    <n v="17490"/>
    <n v="0.3"/>
  </r>
  <r>
    <x v="2"/>
    <x v="0"/>
    <x v="14"/>
    <x v="3"/>
    <x v="22"/>
    <s v="Rio de Janeiro"/>
    <x v="5"/>
    <n v="1700"/>
    <n v="1"/>
    <n v="1700"/>
    <n v="850"/>
    <n v="0.5"/>
  </r>
  <r>
    <x v="3"/>
    <x v="1"/>
    <x v="14"/>
    <x v="3"/>
    <x v="22"/>
    <s v="Rio de Janeiro"/>
    <x v="8"/>
    <n v="3400"/>
    <n v="1"/>
    <n v="3400"/>
    <n v="1190"/>
    <n v="0.35"/>
  </r>
  <r>
    <x v="0"/>
    <x v="1"/>
    <x v="14"/>
    <x v="3"/>
    <x v="21"/>
    <s v="Vitória"/>
    <x v="0"/>
    <n v="8902"/>
    <n v="2"/>
    <n v="17804"/>
    <n v="6231.4"/>
    <n v="0.35"/>
  </r>
  <r>
    <x v="0"/>
    <x v="1"/>
    <x v="15"/>
    <x v="3"/>
    <x v="22"/>
    <s v="Rio de Janeiro"/>
    <x v="5"/>
    <n v="1700"/>
    <n v="5"/>
    <n v="8500"/>
    <n v="4250"/>
    <n v="0.5"/>
  </r>
  <r>
    <x v="0"/>
    <x v="0"/>
    <x v="15"/>
    <x v="3"/>
    <x v="22"/>
    <s v="Rio de Janeiro"/>
    <x v="3"/>
    <n v="5130"/>
    <n v="2"/>
    <n v="10260"/>
    <n v="4104"/>
    <n v="0.4"/>
  </r>
  <r>
    <x v="3"/>
    <x v="0"/>
    <x v="15"/>
    <x v="3"/>
    <x v="22"/>
    <s v="Rio de Janeiro"/>
    <x v="3"/>
    <n v="5130"/>
    <n v="6"/>
    <n v="30780"/>
    <n v="12312"/>
    <n v="0.4"/>
  </r>
  <r>
    <x v="1"/>
    <x v="0"/>
    <x v="16"/>
    <x v="3"/>
    <x v="22"/>
    <s v="Rio de Janeiro"/>
    <x v="5"/>
    <n v="1700"/>
    <n v="4"/>
    <n v="6800"/>
    <n v="3400"/>
    <n v="0.5"/>
  </r>
  <r>
    <x v="0"/>
    <x v="0"/>
    <x v="16"/>
    <x v="3"/>
    <x v="22"/>
    <s v="Rio de Janeiro"/>
    <x v="12"/>
    <n v="4500"/>
    <n v="3"/>
    <n v="13500"/>
    <n v="3375"/>
    <n v="0.25"/>
  </r>
  <r>
    <x v="0"/>
    <x v="0"/>
    <x v="16"/>
    <x v="3"/>
    <x v="22"/>
    <s v="Rio de Janeiro"/>
    <x v="9"/>
    <n v="5300"/>
    <n v="12"/>
    <n v="63600"/>
    <n v="19080"/>
    <n v="0.3"/>
  </r>
  <r>
    <x v="0"/>
    <x v="0"/>
    <x v="17"/>
    <x v="3"/>
    <x v="22"/>
    <s v="Rio de Janeiro"/>
    <x v="4"/>
    <n v="300"/>
    <n v="4"/>
    <n v="1200"/>
    <n v="180"/>
    <n v="0.15"/>
  </r>
  <r>
    <x v="2"/>
    <x v="0"/>
    <x v="17"/>
    <x v="3"/>
    <x v="22"/>
    <s v="Rio de Janeiro"/>
    <x v="12"/>
    <n v="4500"/>
    <n v="4"/>
    <n v="18000"/>
    <n v="4500"/>
    <n v="0.25"/>
  </r>
  <r>
    <x v="1"/>
    <x v="1"/>
    <x v="17"/>
    <x v="3"/>
    <x v="22"/>
    <s v="Rio de Janeiro"/>
    <x v="8"/>
    <n v="3400"/>
    <n v="9"/>
    <n v="30600"/>
    <n v="10710"/>
    <n v="0.35"/>
  </r>
  <r>
    <x v="2"/>
    <x v="0"/>
    <x v="18"/>
    <x v="3"/>
    <x v="22"/>
    <s v="Rio de Janeiro"/>
    <x v="4"/>
    <n v="300"/>
    <n v="3"/>
    <n v="900"/>
    <n v="135"/>
    <n v="0.15"/>
  </r>
  <r>
    <x v="3"/>
    <x v="1"/>
    <x v="18"/>
    <x v="3"/>
    <x v="22"/>
    <s v="Rio de Janeiro"/>
    <x v="0"/>
    <n v="8902"/>
    <n v="3"/>
    <n v="26706"/>
    <n v="9347.0999999999985"/>
    <n v="0.35"/>
  </r>
  <r>
    <x v="0"/>
    <x v="0"/>
    <x v="18"/>
    <x v="3"/>
    <x v="22"/>
    <s v="Rio de Janeiro"/>
    <x v="7"/>
    <n v="5340"/>
    <n v="11"/>
    <n v="58740"/>
    <n v="17622"/>
    <n v="0.3"/>
  </r>
  <r>
    <x v="2"/>
    <x v="0"/>
    <x v="19"/>
    <x v="3"/>
    <x v="22"/>
    <s v="Rio de Janeiro"/>
    <x v="3"/>
    <n v="5130"/>
    <n v="9"/>
    <n v="46170"/>
    <n v="18468"/>
    <n v="0.4"/>
  </r>
  <r>
    <x v="0"/>
    <x v="1"/>
    <x v="19"/>
    <x v="3"/>
    <x v="22"/>
    <s v="Rio de Janeiro"/>
    <x v="7"/>
    <n v="5340"/>
    <n v="9"/>
    <n v="48060"/>
    <n v="14418"/>
    <n v="0.3"/>
  </r>
  <r>
    <x v="1"/>
    <x v="1"/>
    <x v="19"/>
    <x v="3"/>
    <x v="21"/>
    <s v="Vitória"/>
    <x v="7"/>
    <n v="5340"/>
    <n v="12"/>
    <n v="64080"/>
    <n v="19224"/>
    <n v="0.3"/>
  </r>
  <r>
    <x v="0"/>
    <x v="1"/>
    <x v="20"/>
    <x v="3"/>
    <x v="22"/>
    <s v="Rio de Janeiro"/>
    <x v="4"/>
    <n v="300"/>
    <n v="12"/>
    <n v="3600"/>
    <n v="540"/>
    <n v="0.15"/>
  </r>
  <r>
    <x v="0"/>
    <x v="1"/>
    <x v="20"/>
    <x v="3"/>
    <x v="22"/>
    <s v="Rio de Janeiro"/>
    <x v="12"/>
    <n v="4500"/>
    <n v="3"/>
    <n v="13500"/>
    <n v="3375"/>
    <n v="0.25"/>
  </r>
  <r>
    <x v="0"/>
    <x v="0"/>
    <x v="20"/>
    <x v="3"/>
    <x v="22"/>
    <s v="Rio de Janeiro"/>
    <x v="5"/>
    <n v="1700"/>
    <n v="12"/>
    <n v="20400"/>
    <n v="10200"/>
    <n v="0.5"/>
  </r>
  <r>
    <x v="0"/>
    <x v="1"/>
    <x v="21"/>
    <x v="3"/>
    <x v="22"/>
    <s v="Rio de Janeiro"/>
    <x v="1"/>
    <n v="500"/>
    <n v="4"/>
    <n v="2000"/>
    <n v="500"/>
    <n v="0.25"/>
  </r>
  <r>
    <x v="4"/>
    <x v="1"/>
    <x v="21"/>
    <x v="3"/>
    <x v="22"/>
    <s v="Rio de Janeiro"/>
    <x v="12"/>
    <n v="4500"/>
    <n v="5"/>
    <n v="22500"/>
    <n v="5625"/>
    <n v="0.25"/>
  </r>
  <r>
    <x v="0"/>
    <x v="1"/>
    <x v="21"/>
    <x v="3"/>
    <x v="22"/>
    <s v="Rio de Janeiro"/>
    <x v="7"/>
    <n v="5340"/>
    <n v="11"/>
    <n v="58740"/>
    <n v="17622"/>
    <n v="0.3"/>
  </r>
  <r>
    <x v="0"/>
    <x v="0"/>
    <x v="22"/>
    <x v="3"/>
    <x v="22"/>
    <s v="Rio de Janeiro"/>
    <x v="5"/>
    <n v="1700"/>
    <n v="5"/>
    <n v="8500"/>
    <n v="4250"/>
    <n v="0.5"/>
  </r>
  <r>
    <x v="2"/>
    <x v="1"/>
    <x v="22"/>
    <x v="3"/>
    <x v="22"/>
    <s v="Rio de Janeiro"/>
    <x v="10"/>
    <n v="3200"/>
    <n v="8"/>
    <n v="25600"/>
    <n v="5120"/>
    <n v="0.2"/>
  </r>
  <r>
    <x v="1"/>
    <x v="1"/>
    <x v="22"/>
    <x v="3"/>
    <x v="22"/>
    <s v="Rio de Janeiro"/>
    <x v="7"/>
    <n v="5340"/>
    <n v="12"/>
    <n v="64080"/>
    <n v="19224"/>
    <n v="0.3"/>
  </r>
  <r>
    <x v="3"/>
    <x v="1"/>
    <x v="23"/>
    <x v="3"/>
    <x v="22"/>
    <s v="Rio de Janeiro"/>
    <x v="2"/>
    <n v="1200"/>
    <n v="8"/>
    <n v="9600"/>
    <n v="2880"/>
    <n v="0.3"/>
  </r>
  <r>
    <x v="1"/>
    <x v="1"/>
    <x v="23"/>
    <x v="3"/>
    <x v="22"/>
    <s v="Rio de Janeiro"/>
    <x v="8"/>
    <n v="3400"/>
    <n v="10"/>
    <n v="34000"/>
    <n v="11900"/>
    <n v="0.35"/>
  </r>
  <r>
    <x v="1"/>
    <x v="1"/>
    <x v="23"/>
    <x v="3"/>
    <x v="22"/>
    <s v="Rio de Janeiro"/>
    <x v="12"/>
    <n v="4500"/>
    <n v="12"/>
    <n v="54000"/>
    <n v="13500"/>
    <n v="0.25"/>
  </r>
  <r>
    <x v="2"/>
    <x v="0"/>
    <x v="24"/>
    <x v="3"/>
    <x v="22"/>
    <s v="Rio de Janeiro"/>
    <x v="12"/>
    <n v="4500"/>
    <n v="5"/>
    <n v="22500"/>
    <n v="5625"/>
    <n v="0.25"/>
  </r>
  <r>
    <x v="0"/>
    <x v="1"/>
    <x v="24"/>
    <x v="3"/>
    <x v="22"/>
    <s v="Rio de Janeiro"/>
    <x v="9"/>
    <n v="5300"/>
    <n v="5"/>
    <n v="26500"/>
    <n v="7950"/>
    <n v="0.3"/>
  </r>
  <r>
    <x v="1"/>
    <x v="1"/>
    <x v="24"/>
    <x v="3"/>
    <x v="22"/>
    <s v="Rio de Janeiro"/>
    <x v="9"/>
    <n v="5300"/>
    <n v="10"/>
    <n v="53000"/>
    <n v="15900"/>
    <n v="0.3"/>
  </r>
  <r>
    <x v="1"/>
    <x v="1"/>
    <x v="25"/>
    <x v="3"/>
    <x v="22"/>
    <s v="Rio de Janeiro"/>
    <x v="9"/>
    <n v="5300"/>
    <n v="7"/>
    <n v="37100"/>
    <n v="11130"/>
    <n v="0.3"/>
  </r>
  <r>
    <x v="2"/>
    <x v="0"/>
    <x v="25"/>
    <x v="3"/>
    <x v="22"/>
    <s v="Rio de Janeiro"/>
    <x v="0"/>
    <n v="8902"/>
    <n v="7"/>
    <n v="62314"/>
    <n v="21809.899999999998"/>
    <n v="0.35"/>
  </r>
  <r>
    <x v="3"/>
    <x v="0"/>
    <x v="25"/>
    <x v="3"/>
    <x v="22"/>
    <s v="Rio de Janeiro"/>
    <x v="0"/>
    <n v="8902"/>
    <n v="9"/>
    <n v="80118"/>
    <n v="28041.3"/>
    <n v="0.35"/>
  </r>
  <r>
    <x v="3"/>
    <x v="0"/>
    <x v="26"/>
    <x v="3"/>
    <x v="22"/>
    <s v="Rio de Janeiro"/>
    <x v="6"/>
    <n v="1500"/>
    <n v="1"/>
    <n v="1500"/>
    <n v="600"/>
    <n v="0.4"/>
  </r>
  <r>
    <x v="0"/>
    <x v="1"/>
    <x v="26"/>
    <x v="3"/>
    <x v="22"/>
    <s v="Rio de Janeiro"/>
    <x v="9"/>
    <n v="5300"/>
    <n v="2"/>
    <n v="10600"/>
    <n v="3180"/>
    <n v="0.3"/>
  </r>
  <r>
    <x v="0"/>
    <x v="1"/>
    <x v="26"/>
    <x v="3"/>
    <x v="21"/>
    <s v="Vitória"/>
    <x v="0"/>
    <n v="8902"/>
    <n v="10"/>
    <n v="89020"/>
    <n v="31156.999999999996"/>
    <n v="0.35"/>
  </r>
  <r>
    <x v="0"/>
    <x v="0"/>
    <x v="27"/>
    <x v="3"/>
    <x v="22"/>
    <s v="Rio de Janeiro"/>
    <x v="6"/>
    <n v="1500"/>
    <n v="3"/>
    <n v="4500"/>
    <n v="1800"/>
    <n v="0.4"/>
  </r>
  <r>
    <x v="0"/>
    <x v="0"/>
    <x v="27"/>
    <x v="3"/>
    <x v="22"/>
    <s v="Rio de Janeiro"/>
    <x v="11"/>
    <n v="4600"/>
    <n v="4"/>
    <n v="18400"/>
    <n v="4600"/>
    <n v="0.25"/>
  </r>
  <r>
    <x v="4"/>
    <x v="1"/>
    <x v="27"/>
    <x v="3"/>
    <x v="22"/>
    <s v="Rio de Janeiro"/>
    <x v="10"/>
    <n v="3200"/>
    <n v="9"/>
    <n v="28800"/>
    <n v="5760"/>
    <n v="0.2"/>
  </r>
  <r>
    <x v="0"/>
    <x v="1"/>
    <x v="28"/>
    <x v="3"/>
    <x v="22"/>
    <s v="Rio de Janeiro"/>
    <x v="2"/>
    <n v="1200"/>
    <n v="1"/>
    <n v="1200"/>
    <n v="360"/>
    <n v="0.3"/>
  </r>
  <r>
    <x v="3"/>
    <x v="0"/>
    <x v="28"/>
    <x v="3"/>
    <x v="22"/>
    <s v="Rio de Janeiro"/>
    <x v="6"/>
    <n v="1500"/>
    <n v="1"/>
    <n v="1500"/>
    <n v="600"/>
    <n v="0.4"/>
  </r>
  <r>
    <x v="0"/>
    <x v="1"/>
    <x v="28"/>
    <x v="3"/>
    <x v="22"/>
    <s v="Rio de Janeiro"/>
    <x v="12"/>
    <n v="4500"/>
    <n v="3"/>
    <n v="13500"/>
    <n v="3375"/>
    <n v="0.25"/>
  </r>
  <r>
    <x v="3"/>
    <x v="1"/>
    <x v="28"/>
    <x v="3"/>
    <x v="22"/>
    <s v="Rio de Janeiro"/>
    <x v="10"/>
    <n v="3200"/>
    <n v="5"/>
    <n v="16000"/>
    <n v="3200"/>
    <n v="0.2"/>
  </r>
  <r>
    <x v="3"/>
    <x v="1"/>
    <x v="28"/>
    <x v="3"/>
    <x v="22"/>
    <s v="Rio de Janeiro"/>
    <x v="0"/>
    <n v="8902"/>
    <n v="3"/>
    <n v="26706"/>
    <n v="9347.0999999999985"/>
    <n v="0.35"/>
  </r>
  <r>
    <x v="0"/>
    <x v="1"/>
    <x v="28"/>
    <x v="3"/>
    <x v="22"/>
    <s v="Rio de Janeiro"/>
    <x v="3"/>
    <n v="5130"/>
    <n v="6"/>
    <n v="30780"/>
    <n v="12312"/>
    <n v="0.4"/>
  </r>
  <r>
    <x v="3"/>
    <x v="1"/>
    <x v="29"/>
    <x v="3"/>
    <x v="22"/>
    <s v="Rio de Janeiro"/>
    <x v="0"/>
    <n v="8902"/>
    <n v="3"/>
    <n v="26706"/>
    <n v="9347.0999999999985"/>
    <n v="0.35"/>
  </r>
  <r>
    <x v="4"/>
    <x v="1"/>
    <x v="29"/>
    <x v="3"/>
    <x v="22"/>
    <s v="Rio de Janeiro"/>
    <x v="10"/>
    <n v="3200"/>
    <n v="9"/>
    <n v="28800"/>
    <n v="5760"/>
    <n v="0.2"/>
  </r>
  <r>
    <x v="3"/>
    <x v="1"/>
    <x v="29"/>
    <x v="3"/>
    <x v="22"/>
    <s v="Rio de Janeiro"/>
    <x v="12"/>
    <n v="4500"/>
    <n v="9"/>
    <n v="40500"/>
    <n v="10125"/>
    <n v="0.25"/>
  </r>
  <r>
    <x v="0"/>
    <x v="1"/>
    <x v="30"/>
    <x v="3"/>
    <x v="22"/>
    <s v="Rio de Janeiro"/>
    <x v="12"/>
    <n v="4500"/>
    <n v="3"/>
    <n v="13500"/>
    <n v="3375"/>
    <n v="0.25"/>
  </r>
  <r>
    <x v="0"/>
    <x v="1"/>
    <x v="30"/>
    <x v="3"/>
    <x v="22"/>
    <s v="Rio de Janeiro"/>
    <x v="9"/>
    <n v="5300"/>
    <n v="5"/>
    <n v="26500"/>
    <n v="7950"/>
    <n v="0.3"/>
  </r>
  <r>
    <x v="2"/>
    <x v="0"/>
    <x v="30"/>
    <x v="3"/>
    <x v="22"/>
    <s v="Rio de Janeiro"/>
    <x v="10"/>
    <n v="3200"/>
    <n v="9"/>
    <n v="28800"/>
    <n v="5760"/>
    <n v="0.2"/>
  </r>
  <r>
    <x v="0"/>
    <x v="0"/>
    <x v="31"/>
    <x v="3"/>
    <x v="22"/>
    <s v="Rio de Janeiro"/>
    <x v="2"/>
    <n v="1200"/>
    <n v="1"/>
    <n v="1200"/>
    <n v="360"/>
    <n v="0.3"/>
  </r>
  <r>
    <x v="3"/>
    <x v="1"/>
    <x v="31"/>
    <x v="3"/>
    <x v="22"/>
    <s v="Rio de Janeiro"/>
    <x v="1"/>
    <n v="500"/>
    <n v="3"/>
    <n v="1500"/>
    <n v="375"/>
    <n v="0.25"/>
  </r>
  <r>
    <x v="0"/>
    <x v="1"/>
    <x v="31"/>
    <x v="3"/>
    <x v="21"/>
    <s v="Vitória"/>
    <x v="12"/>
    <n v="4500"/>
    <n v="1"/>
    <n v="4500"/>
    <n v="1125"/>
    <n v="0.25"/>
  </r>
  <r>
    <x v="0"/>
    <x v="1"/>
    <x v="32"/>
    <x v="3"/>
    <x v="22"/>
    <s v="Rio de Janeiro"/>
    <x v="10"/>
    <n v="3200"/>
    <n v="2"/>
    <n v="6400"/>
    <n v="1280"/>
    <n v="0.2"/>
  </r>
  <r>
    <x v="0"/>
    <x v="1"/>
    <x v="32"/>
    <x v="3"/>
    <x v="22"/>
    <s v="Rio de Janeiro"/>
    <x v="6"/>
    <n v="1500"/>
    <n v="8"/>
    <n v="12000"/>
    <n v="4800"/>
    <n v="0.4"/>
  </r>
  <r>
    <x v="3"/>
    <x v="0"/>
    <x v="32"/>
    <x v="3"/>
    <x v="22"/>
    <s v="Rio de Janeiro"/>
    <x v="0"/>
    <n v="8902"/>
    <n v="5"/>
    <n v="44510"/>
    <n v="15578.499999999998"/>
    <n v="0.35"/>
  </r>
  <r>
    <x v="0"/>
    <x v="1"/>
    <x v="33"/>
    <x v="3"/>
    <x v="22"/>
    <s v="Rio de Janeiro"/>
    <x v="6"/>
    <n v="1500"/>
    <n v="1"/>
    <n v="1500"/>
    <n v="600"/>
    <n v="0.4"/>
  </r>
  <r>
    <x v="0"/>
    <x v="1"/>
    <x v="33"/>
    <x v="3"/>
    <x v="22"/>
    <s v="Rio de Janeiro"/>
    <x v="9"/>
    <n v="5300"/>
    <n v="5"/>
    <n v="26500"/>
    <n v="7950"/>
    <n v="0.3"/>
  </r>
  <r>
    <x v="0"/>
    <x v="1"/>
    <x v="33"/>
    <x v="3"/>
    <x v="22"/>
    <s v="Rio de Janeiro"/>
    <x v="7"/>
    <n v="5340"/>
    <n v="11"/>
    <n v="58740"/>
    <n v="17622"/>
    <n v="0.3"/>
  </r>
  <r>
    <x v="0"/>
    <x v="1"/>
    <x v="34"/>
    <x v="3"/>
    <x v="22"/>
    <s v="Rio de Janeiro"/>
    <x v="9"/>
    <n v="5300"/>
    <n v="1"/>
    <n v="5300"/>
    <n v="1590"/>
    <n v="0.3"/>
  </r>
  <r>
    <x v="2"/>
    <x v="1"/>
    <x v="34"/>
    <x v="3"/>
    <x v="22"/>
    <s v="Rio de Janeiro"/>
    <x v="12"/>
    <n v="4500"/>
    <n v="5"/>
    <n v="22500"/>
    <n v="5625"/>
    <n v="0.25"/>
  </r>
  <r>
    <x v="0"/>
    <x v="0"/>
    <x v="34"/>
    <x v="3"/>
    <x v="22"/>
    <s v="Rio de Janeiro"/>
    <x v="0"/>
    <n v="8902"/>
    <n v="3"/>
    <n v="26706"/>
    <n v="9347.0999999999985"/>
    <n v="0.35"/>
  </r>
  <r>
    <x v="2"/>
    <x v="1"/>
    <x v="35"/>
    <x v="3"/>
    <x v="22"/>
    <s v="Rio de Janeiro"/>
    <x v="10"/>
    <n v="3200"/>
    <n v="9"/>
    <n v="28800"/>
    <n v="5760"/>
    <n v="0.2"/>
  </r>
  <r>
    <x v="0"/>
    <x v="1"/>
    <x v="35"/>
    <x v="3"/>
    <x v="22"/>
    <s v="Rio de Janeiro"/>
    <x v="7"/>
    <n v="5340"/>
    <n v="8"/>
    <n v="42720"/>
    <n v="12816"/>
    <n v="0.3"/>
  </r>
  <r>
    <x v="3"/>
    <x v="1"/>
    <x v="35"/>
    <x v="3"/>
    <x v="22"/>
    <s v="Rio de Janeiro"/>
    <x v="0"/>
    <n v="8902"/>
    <n v="9"/>
    <n v="80118"/>
    <n v="28041.3"/>
    <n v="0.35"/>
  </r>
  <r>
    <x v="0"/>
    <x v="1"/>
    <x v="36"/>
    <x v="3"/>
    <x v="22"/>
    <s v="Rio de Janeiro"/>
    <x v="11"/>
    <n v="4600"/>
    <n v="1"/>
    <n v="4600"/>
    <n v="1150"/>
    <n v="0.25"/>
  </r>
  <r>
    <x v="3"/>
    <x v="0"/>
    <x v="36"/>
    <x v="3"/>
    <x v="22"/>
    <s v="Rio de Janeiro"/>
    <x v="6"/>
    <n v="1500"/>
    <n v="6"/>
    <n v="9000"/>
    <n v="3600"/>
    <n v="0.4"/>
  </r>
  <r>
    <x v="0"/>
    <x v="1"/>
    <x v="36"/>
    <x v="3"/>
    <x v="22"/>
    <s v="Rio de Janeiro"/>
    <x v="12"/>
    <n v="4500"/>
    <n v="7"/>
    <n v="31500"/>
    <n v="7875"/>
    <n v="0.25"/>
  </r>
  <r>
    <x v="2"/>
    <x v="1"/>
    <x v="37"/>
    <x v="3"/>
    <x v="22"/>
    <s v="Rio de Janeiro"/>
    <x v="4"/>
    <n v="300"/>
    <n v="3"/>
    <n v="900"/>
    <n v="135"/>
    <n v="0.15"/>
  </r>
  <r>
    <x v="2"/>
    <x v="0"/>
    <x v="37"/>
    <x v="3"/>
    <x v="22"/>
    <s v="Rio de Janeiro"/>
    <x v="7"/>
    <n v="5340"/>
    <n v="5"/>
    <n v="26700"/>
    <n v="8010"/>
    <n v="0.3"/>
  </r>
  <r>
    <x v="1"/>
    <x v="1"/>
    <x v="37"/>
    <x v="3"/>
    <x v="21"/>
    <s v="Vitória"/>
    <x v="12"/>
    <n v="4500"/>
    <n v="11"/>
    <n v="49500"/>
    <n v="12375"/>
    <n v="0.25"/>
  </r>
  <r>
    <x v="3"/>
    <x v="1"/>
    <x v="38"/>
    <x v="3"/>
    <x v="22"/>
    <s v="Rio de Janeiro"/>
    <x v="1"/>
    <n v="500"/>
    <n v="5"/>
    <n v="2500"/>
    <n v="625"/>
    <n v="0.25"/>
  </r>
  <r>
    <x v="0"/>
    <x v="0"/>
    <x v="38"/>
    <x v="3"/>
    <x v="22"/>
    <s v="Rio de Janeiro"/>
    <x v="3"/>
    <n v="5130"/>
    <n v="4"/>
    <n v="20520"/>
    <n v="8208"/>
    <n v="0.4"/>
  </r>
  <r>
    <x v="0"/>
    <x v="1"/>
    <x v="38"/>
    <x v="3"/>
    <x v="22"/>
    <s v="Rio de Janeiro"/>
    <x v="0"/>
    <n v="8902"/>
    <n v="8"/>
    <n v="71216"/>
    <n v="24925.599999999999"/>
    <n v="0.35"/>
  </r>
  <r>
    <x v="3"/>
    <x v="1"/>
    <x v="39"/>
    <x v="3"/>
    <x v="22"/>
    <s v="Rio de Janeiro"/>
    <x v="2"/>
    <n v="1200"/>
    <n v="7"/>
    <n v="8400"/>
    <n v="2520"/>
    <n v="0.3"/>
  </r>
  <r>
    <x v="1"/>
    <x v="1"/>
    <x v="39"/>
    <x v="3"/>
    <x v="22"/>
    <s v="Rio de Janeiro"/>
    <x v="10"/>
    <n v="3200"/>
    <n v="12"/>
    <n v="38400"/>
    <n v="7680"/>
    <n v="0.2"/>
  </r>
  <r>
    <x v="0"/>
    <x v="1"/>
    <x v="39"/>
    <x v="3"/>
    <x v="22"/>
    <s v="Rio de Janeiro"/>
    <x v="7"/>
    <n v="5340"/>
    <n v="11"/>
    <n v="58740"/>
    <n v="17622"/>
    <n v="0.3"/>
  </r>
  <r>
    <x v="3"/>
    <x v="1"/>
    <x v="40"/>
    <x v="3"/>
    <x v="22"/>
    <s v="Rio de Janeiro"/>
    <x v="1"/>
    <n v="500"/>
    <n v="5"/>
    <n v="2500"/>
    <n v="625"/>
    <n v="0.25"/>
  </r>
  <r>
    <x v="4"/>
    <x v="1"/>
    <x v="40"/>
    <x v="3"/>
    <x v="22"/>
    <s v="Rio de Janeiro"/>
    <x v="10"/>
    <n v="3200"/>
    <n v="2"/>
    <n v="6400"/>
    <n v="1280"/>
    <n v="0.2"/>
  </r>
  <r>
    <x v="0"/>
    <x v="1"/>
    <x v="40"/>
    <x v="3"/>
    <x v="22"/>
    <s v="Rio de Janeiro"/>
    <x v="7"/>
    <n v="5340"/>
    <n v="6"/>
    <n v="32040"/>
    <n v="9612"/>
    <n v="0.3"/>
  </r>
  <r>
    <x v="0"/>
    <x v="1"/>
    <x v="41"/>
    <x v="3"/>
    <x v="22"/>
    <s v="Rio de Janeiro"/>
    <x v="4"/>
    <n v="300"/>
    <n v="6"/>
    <n v="1800"/>
    <n v="270"/>
    <n v="0.15"/>
  </r>
  <r>
    <x v="0"/>
    <x v="1"/>
    <x v="41"/>
    <x v="3"/>
    <x v="22"/>
    <s v="Rio de Janeiro"/>
    <x v="3"/>
    <n v="5130"/>
    <n v="1"/>
    <n v="5130"/>
    <n v="2052"/>
    <n v="0.4"/>
  </r>
  <r>
    <x v="1"/>
    <x v="1"/>
    <x v="41"/>
    <x v="3"/>
    <x v="22"/>
    <s v="Rio de Janeiro"/>
    <x v="10"/>
    <n v="3200"/>
    <n v="4"/>
    <n v="12800"/>
    <n v="2560"/>
    <n v="0.2"/>
  </r>
  <r>
    <x v="0"/>
    <x v="1"/>
    <x v="42"/>
    <x v="3"/>
    <x v="22"/>
    <s v="Rio de Janeiro"/>
    <x v="3"/>
    <n v="5130"/>
    <n v="4"/>
    <n v="20520"/>
    <n v="8208"/>
    <n v="0.4"/>
  </r>
  <r>
    <x v="0"/>
    <x v="0"/>
    <x v="42"/>
    <x v="3"/>
    <x v="22"/>
    <s v="Rio de Janeiro"/>
    <x v="11"/>
    <n v="4600"/>
    <n v="7"/>
    <n v="32200"/>
    <n v="8050"/>
    <n v="0.25"/>
  </r>
  <r>
    <x v="0"/>
    <x v="0"/>
    <x v="42"/>
    <x v="3"/>
    <x v="22"/>
    <s v="Rio de Janeiro"/>
    <x v="11"/>
    <n v="4600"/>
    <n v="7"/>
    <n v="32200"/>
    <n v="8050"/>
    <n v="0.25"/>
  </r>
  <r>
    <x v="4"/>
    <x v="0"/>
    <x v="43"/>
    <x v="3"/>
    <x v="22"/>
    <s v="Rio de Janeiro"/>
    <x v="4"/>
    <n v="300"/>
    <n v="8"/>
    <n v="2400"/>
    <n v="360"/>
    <n v="0.15"/>
  </r>
  <r>
    <x v="2"/>
    <x v="1"/>
    <x v="43"/>
    <x v="3"/>
    <x v="22"/>
    <s v="Rio de Janeiro"/>
    <x v="11"/>
    <n v="4600"/>
    <n v="2"/>
    <n v="9200"/>
    <n v="2300"/>
    <n v="0.25"/>
  </r>
  <r>
    <x v="0"/>
    <x v="1"/>
    <x v="43"/>
    <x v="3"/>
    <x v="22"/>
    <s v="Rio de Janeiro"/>
    <x v="6"/>
    <n v="1500"/>
    <n v="9"/>
    <n v="13500"/>
    <n v="5400"/>
    <n v="0.4"/>
  </r>
  <r>
    <x v="0"/>
    <x v="0"/>
    <x v="44"/>
    <x v="3"/>
    <x v="22"/>
    <s v="Rio de Janeiro"/>
    <x v="11"/>
    <n v="4600"/>
    <n v="4"/>
    <n v="18400"/>
    <n v="4600"/>
    <n v="0.25"/>
  </r>
  <r>
    <x v="2"/>
    <x v="1"/>
    <x v="44"/>
    <x v="3"/>
    <x v="22"/>
    <s v="Rio de Janeiro"/>
    <x v="10"/>
    <n v="3200"/>
    <n v="8"/>
    <n v="25600"/>
    <n v="5120"/>
    <n v="0.2"/>
  </r>
  <r>
    <x v="0"/>
    <x v="1"/>
    <x v="44"/>
    <x v="3"/>
    <x v="22"/>
    <s v="Rio de Janeiro"/>
    <x v="0"/>
    <n v="8902"/>
    <n v="4"/>
    <n v="35608"/>
    <n v="12462.8"/>
    <n v="0.35"/>
  </r>
  <r>
    <x v="3"/>
    <x v="0"/>
    <x v="45"/>
    <x v="3"/>
    <x v="22"/>
    <s v="Rio de Janeiro"/>
    <x v="4"/>
    <n v="300"/>
    <n v="7"/>
    <n v="2100"/>
    <n v="315"/>
    <n v="0.15"/>
  </r>
  <r>
    <x v="0"/>
    <x v="1"/>
    <x v="45"/>
    <x v="3"/>
    <x v="22"/>
    <s v="Rio de Janeiro"/>
    <x v="6"/>
    <n v="1500"/>
    <n v="6"/>
    <n v="9000"/>
    <n v="3600"/>
    <n v="0.4"/>
  </r>
  <r>
    <x v="1"/>
    <x v="1"/>
    <x v="45"/>
    <x v="3"/>
    <x v="22"/>
    <s v="Rio de Janeiro"/>
    <x v="12"/>
    <n v="4500"/>
    <n v="4"/>
    <n v="18000"/>
    <n v="4500"/>
    <n v="0.25"/>
  </r>
  <r>
    <x v="1"/>
    <x v="1"/>
    <x v="46"/>
    <x v="3"/>
    <x v="22"/>
    <s v="Rio de Janeiro"/>
    <x v="1"/>
    <n v="500"/>
    <n v="7"/>
    <n v="3500"/>
    <n v="875"/>
    <n v="0.25"/>
  </r>
  <r>
    <x v="4"/>
    <x v="1"/>
    <x v="46"/>
    <x v="3"/>
    <x v="22"/>
    <s v="Rio de Janeiro"/>
    <x v="6"/>
    <n v="1500"/>
    <n v="11"/>
    <n v="16500"/>
    <n v="6600"/>
    <n v="0.4"/>
  </r>
  <r>
    <x v="2"/>
    <x v="1"/>
    <x v="46"/>
    <x v="3"/>
    <x v="22"/>
    <s v="Rio de Janeiro"/>
    <x v="9"/>
    <n v="5300"/>
    <n v="4"/>
    <n v="21200"/>
    <n v="6360"/>
    <n v="0.3"/>
  </r>
  <r>
    <x v="0"/>
    <x v="1"/>
    <x v="47"/>
    <x v="3"/>
    <x v="22"/>
    <s v="Rio de Janeiro"/>
    <x v="4"/>
    <n v="300"/>
    <n v="5"/>
    <n v="1500"/>
    <n v="225"/>
    <n v="0.15"/>
  </r>
  <r>
    <x v="0"/>
    <x v="1"/>
    <x v="47"/>
    <x v="3"/>
    <x v="22"/>
    <s v="Rio de Janeiro"/>
    <x v="8"/>
    <n v="3400"/>
    <n v="6"/>
    <n v="20400"/>
    <n v="7140"/>
    <n v="0.35"/>
  </r>
  <r>
    <x v="3"/>
    <x v="0"/>
    <x v="47"/>
    <x v="3"/>
    <x v="22"/>
    <s v="Rio de Janeiro"/>
    <x v="12"/>
    <n v="4500"/>
    <n v="10"/>
    <n v="45000"/>
    <n v="11250"/>
    <n v="0.25"/>
  </r>
  <r>
    <x v="2"/>
    <x v="1"/>
    <x v="48"/>
    <x v="3"/>
    <x v="22"/>
    <s v="Rio de Janeiro"/>
    <x v="6"/>
    <n v="1500"/>
    <n v="3"/>
    <n v="4500"/>
    <n v="1800"/>
    <n v="0.4"/>
  </r>
  <r>
    <x v="0"/>
    <x v="0"/>
    <x v="48"/>
    <x v="3"/>
    <x v="22"/>
    <s v="Rio de Janeiro"/>
    <x v="11"/>
    <n v="4600"/>
    <n v="1"/>
    <n v="4600"/>
    <n v="1150"/>
    <n v="0.25"/>
  </r>
  <r>
    <x v="0"/>
    <x v="0"/>
    <x v="48"/>
    <x v="3"/>
    <x v="22"/>
    <s v="Rio de Janeiro"/>
    <x v="8"/>
    <n v="3400"/>
    <n v="11"/>
    <n v="37400"/>
    <n v="13090"/>
    <n v="0.35"/>
  </r>
  <r>
    <x v="1"/>
    <x v="1"/>
    <x v="49"/>
    <x v="3"/>
    <x v="22"/>
    <s v="Rio de Janeiro"/>
    <x v="7"/>
    <n v="5340"/>
    <n v="5"/>
    <n v="26700"/>
    <n v="8010"/>
    <n v="0.3"/>
  </r>
  <r>
    <x v="3"/>
    <x v="0"/>
    <x v="49"/>
    <x v="3"/>
    <x v="22"/>
    <s v="Rio de Janeiro"/>
    <x v="12"/>
    <n v="4500"/>
    <n v="12"/>
    <n v="54000"/>
    <n v="13500"/>
    <n v="0.25"/>
  </r>
  <r>
    <x v="0"/>
    <x v="1"/>
    <x v="49"/>
    <x v="3"/>
    <x v="22"/>
    <s v="Rio de Janeiro"/>
    <x v="9"/>
    <n v="5300"/>
    <n v="12"/>
    <n v="63600"/>
    <n v="19080"/>
    <n v="0.3"/>
  </r>
  <r>
    <x v="0"/>
    <x v="1"/>
    <x v="50"/>
    <x v="3"/>
    <x v="21"/>
    <s v="Vitória"/>
    <x v="6"/>
    <n v="1500"/>
    <n v="1"/>
    <n v="1500"/>
    <n v="600"/>
    <n v="0.4"/>
  </r>
  <r>
    <x v="3"/>
    <x v="0"/>
    <x v="50"/>
    <x v="3"/>
    <x v="22"/>
    <s v="Rio de Janeiro"/>
    <x v="5"/>
    <n v="1700"/>
    <n v="4"/>
    <n v="6800"/>
    <n v="3400"/>
    <n v="0.5"/>
  </r>
  <r>
    <x v="3"/>
    <x v="1"/>
    <x v="50"/>
    <x v="3"/>
    <x v="22"/>
    <s v="Rio de Janeiro"/>
    <x v="7"/>
    <n v="5340"/>
    <n v="12"/>
    <n v="64080"/>
    <n v="19224"/>
    <n v="0.3"/>
  </r>
  <r>
    <x v="2"/>
    <x v="0"/>
    <x v="51"/>
    <x v="3"/>
    <x v="22"/>
    <s v="Rio de Janeiro"/>
    <x v="3"/>
    <n v="5130"/>
    <n v="9"/>
    <n v="46170"/>
    <n v="18468"/>
    <n v="0.4"/>
  </r>
  <r>
    <x v="2"/>
    <x v="1"/>
    <x v="51"/>
    <x v="3"/>
    <x v="22"/>
    <s v="Rio de Janeiro"/>
    <x v="7"/>
    <n v="5340"/>
    <n v="9"/>
    <n v="48060"/>
    <n v="14418"/>
    <n v="0.3"/>
  </r>
  <r>
    <x v="4"/>
    <x v="1"/>
    <x v="51"/>
    <x v="3"/>
    <x v="22"/>
    <s v="Rio de Janeiro"/>
    <x v="3"/>
    <n v="5130"/>
    <n v="11"/>
    <n v="56430"/>
    <n v="22572"/>
    <n v="0.4"/>
  </r>
  <r>
    <x v="0"/>
    <x v="0"/>
    <x v="52"/>
    <x v="3"/>
    <x v="22"/>
    <s v="Rio de Janeiro"/>
    <x v="8"/>
    <n v="3400"/>
    <n v="7"/>
    <n v="23800"/>
    <n v="8330"/>
    <n v="0.35"/>
  </r>
  <r>
    <x v="1"/>
    <x v="1"/>
    <x v="52"/>
    <x v="3"/>
    <x v="22"/>
    <s v="Rio de Janeiro"/>
    <x v="9"/>
    <n v="5300"/>
    <n v="7"/>
    <n v="37100"/>
    <n v="11130"/>
    <n v="0.3"/>
  </r>
  <r>
    <x v="3"/>
    <x v="0"/>
    <x v="52"/>
    <x v="3"/>
    <x v="22"/>
    <s v="Rio de Janeiro"/>
    <x v="12"/>
    <n v="4500"/>
    <n v="11"/>
    <n v="49500"/>
    <n v="12375"/>
    <n v="0.25"/>
  </r>
  <r>
    <x v="0"/>
    <x v="1"/>
    <x v="53"/>
    <x v="3"/>
    <x v="22"/>
    <s v="Rio de Janeiro"/>
    <x v="6"/>
    <n v="1500"/>
    <n v="6"/>
    <n v="9000"/>
    <n v="3600"/>
    <n v="0.4"/>
  </r>
  <r>
    <x v="3"/>
    <x v="1"/>
    <x v="53"/>
    <x v="3"/>
    <x v="22"/>
    <s v="Rio de Janeiro"/>
    <x v="8"/>
    <n v="3400"/>
    <n v="10"/>
    <n v="34000"/>
    <n v="11900"/>
    <n v="0.35"/>
  </r>
  <r>
    <x v="3"/>
    <x v="1"/>
    <x v="53"/>
    <x v="3"/>
    <x v="22"/>
    <s v="Rio de Janeiro"/>
    <x v="9"/>
    <n v="5300"/>
    <n v="7"/>
    <n v="37100"/>
    <n v="11130"/>
    <n v="0.3"/>
  </r>
  <r>
    <x v="3"/>
    <x v="1"/>
    <x v="54"/>
    <x v="3"/>
    <x v="22"/>
    <s v="Rio de Janeiro"/>
    <x v="5"/>
    <n v="1700"/>
    <n v="4"/>
    <n v="6800"/>
    <n v="3400"/>
    <n v="0.5"/>
  </r>
  <r>
    <x v="2"/>
    <x v="1"/>
    <x v="54"/>
    <x v="3"/>
    <x v="22"/>
    <s v="Rio de Janeiro"/>
    <x v="11"/>
    <n v="4600"/>
    <n v="2"/>
    <n v="9200"/>
    <n v="2300"/>
    <n v="0.25"/>
  </r>
  <r>
    <x v="1"/>
    <x v="1"/>
    <x v="54"/>
    <x v="3"/>
    <x v="22"/>
    <s v="Rio de Janeiro"/>
    <x v="6"/>
    <n v="1500"/>
    <n v="7"/>
    <n v="10500"/>
    <n v="4200"/>
    <n v="0.4"/>
  </r>
  <r>
    <x v="3"/>
    <x v="1"/>
    <x v="55"/>
    <x v="3"/>
    <x v="22"/>
    <s v="Rio de Janeiro"/>
    <x v="5"/>
    <n v="1700"/>
    <n v="1"/>
    <n v="1700"/>
    <n v="850"/>
    <n v="0.5"/>
  </r>
  <r>
    <x v="2"/>
    <x v="1"/>
    <x v="55"/>
    <x v="3"/>
    <x v="22"/>
    <s v="Rio de Janeiro"/>
    <x v="9"/>
    <n v="5300"/>
    <n v="1"/>
    <n v="5300"/>
    <n v="1590"/>
    <n v="0.3"/>
  </r>
  <r>
    <x v="0"/>
    <x v="1"/>
    <x v="55"/>
    <x v="3"/>
    <x v="22"/>
    <s v="Rio de Janeiro"/>
    <x v="1"/>
    <n v="500"/>
    <n v="11"/>
    <n v="5500"/>
    <n v="1375"/>
    <n v="0.25"/>
  </r>
  <r>
    <x v="0"/>
    <x v="0"/>
    <x v="56"/>
    <x v="3"/>
    <x v="22"/>
    <s v="Rio de Janeiro"/>
    <x v="10"/>
    <n v="3200"/>
    <n v="3"/>
    <n v="9600"/>
    <n v="1920"/>
    <n v="0.2"/>
  </r>
  <r>
    <x v="3"/>
    <x v="1"/>
    <x v="56"/>
    <x v="3"/>
    <x v="22"/>
    <s v="Rio de Janeiro"/>
    <x v="12"/>
    <n v="4500"/>
    <n v="4"/>
    <n v="18000"/>
    <n v="4500"/>
    <n v="0.25"/>
  </r>
  <r>
    <x v="3"/>
    <x v="1"/>
    <x v="56"/>
    <x v="3"/>
    <x v="22"/>
    <s v="Rio de Janeiro"/>
    <x v="0"/>
    <n v="8902"/>
    <n v="7"/>
    <n v="62314"/>
    <n v="21809.899999999998"/>
    <n v="0.35"/>
  </r>
  <r>
    <x v="2"/>
    <x v="1"/>
    <x v="57"/>
    <x v="3"/>
    <x v="22"/>
    <s v="Rio de Janeiro"/>
    <x v="11"/>
    <n v="4600"/>
    <n v="2"/>
    <n v="9200"/>
    <n v="2300"/>
    <n v="0.25"/>
  </r>
  <r>
    <x v="0"/>
    <x v="1"/>
    <x v="57"/>
    <x v="3"/>
    <x v="22"/>
    <s v="Rio de Janeiro"/>
    <x v="5"/>
    <n v="1700"/>
    <n v="12"/>
    <n v="20400"/>
    <n v="10200"/>
    <n v="0.5"/>
  </r>
  <r>
    <x v="0"/>
    <x v="1"/>
    <x v="57"/>
    <x v="3"/>
    <x v="22"/>
    <s v="Rio de Janeiro"/>
    <x v="11"/>
    <n v="4600"/>
    <n v="6"/>
    <n v="27600"/>
    <n v="6900"/>
    <n v="0.25"/>
  </r>
  <r>
    <x v="0"/>
    <x v="1"/>
    <x v="58"/>
    <x v="3"/>
    <x v="22"/>
    <s v="Rio de Janeiro"/>
    <x v="4"/>
    <n v="300"/>
    <n v="12"/>
    <n v="3600"/>
    <n v="540"/>
    <n v="0.15"/>
  </r>
  <r>
    <x v="0"/>
    <x v="1"/>
    <x v="58"/>
    <x v="3"/>
    <x v="22"/>
    <s v="Rio de Janeiro"/>
    <x v="12"/>
    <n v="4500"/>
    <n v="6"/>
    <n v="27000"/>
    <n v="6750"/>
    <n v="0.25"/>
  </r>
  <r>
    <x v="1"/>
    <x v="1"/>
    <x v="58"/>
    <x v="3"/>
    <x v="22"/>
    <s v="Rio de Janeiro"/>
    <x v="8"/>
    <n v="3400"/>
    <n v="9"/>
    <n v="30600"/>
    <n v="10710"/>
    <n v="0.35"/>
  </r>
  <r>
    <x v="0"/>
    <x v="1"/>
    <x v="59"/>
    <x v="3"/>
    <x v="22"/>
    <s v="Rio de Janeiro"/>
    <x v="8"/>
    <n v="3400"/>
    <n v="4"/>
    <n v="13600"/>
    <n v="4760"/>
    <n v="0.35"/>
  </r>
  <r>
    <x v="0"/>
    <x v="0"/>
    <x v="59"/>
    <x v="3"/>
    <x v="22"/>
    <s v="Rio de Janeiro"/>
    <x v="0"/>
    <n v="8902"/>
    <n v="2"/>
    <n v="17804"/>
    <n v="6231.4"/>
    <n v="0.35"/>
  </r>
  <r>
    <x v="4"/>
    <x v="1"/>
    <x v="59"/>
    <x v="3"/>
    <x v="22"/>
    <s v="Rio de Janeiro"/>
    <x v="11"/>
    <n v="4600"/>
    <n v="7"/>
    <n v="32200"/>
    <n v="8050"/>
    <n v="0.25"/>
  </r>
  <r>
    <x v="3"/>
    <x v="1"/>
    <x v="60"/>
    <x v="3"/>
    <x v="22"/>
    <s v="Rio de Janeiro"/>
    <x v="4"/>
    <n v="300"/>
    <n v="10"/>
    <n v="3000"/>
    <n v="450"/>
    <n v="0.15"/>
  </r>
  <r>
    <x v="0"/>
    <x v="1"/>
    <x v="60"/>
    <x v="3"/>
    <x v="22"/>
    <s v="Rio de Janeiro"/>
    <x v="8"/>
    <n v="3400"/>
    <n v="1"/>
    <n v="3400"/>
    <n v="1190"/>
    <n v="0.35"/>
  </r>
  <r>
    <x v="0"/>
    <x v="0"/>
    <x v="60"/>
    <x v="3"/>
    <x v="22"/>
    <s v="Rio de Janeiro"/>
    <x v="8"/>
    <n v="3400"/>
    <n v="6"/>
    <n v="20400"/>
    <n v="7140"/>
    <n v="0.35"/>
  </r>
  <r>
    <x v="1"/>
    <x v="1"/>
    <x v="61"/>
    <x v="3"/>
    <x v="22"/>
    <s v="Rio de Janeiro"/>
    <x v="6"/>
    <n v="1500"/>
    <n v="3"/>
    <n v="4500"/>
    <n v="1800"/>
    <n v="0.4"/>
  </r>
  <r>
    <x v="3"/>
    <x v="1"/>
    <x v="61"/>
    <x v="3"/>
    <x v="22"/>
    <s v="Rio de Janeiro"/>
    <x v="2"/>
    <n v="1200"/>
    <n v="7"/>
    <n v="8400"/>
    <n v="2520"/>
    <n v="0.3"/>
  </r>
  <r>
    <x v="1"/>
    <x v="1"/>
    <x v="61"/>
    <x v="3"/>
    <x v="22"/>
    <s v="Rio de Janeiro"/>
    <x v="11"/>
    <n v="4600"/>
    <n v="9"/>
    <n v="41400"/>
    <n v="10350"/>
    <n v="0.25"/>
  </r>
  <r>
    <x v="3"/>
    <x v="1"/>
    <x v="62"/>
    <x v="3"/>
    <x v="22"/>
    <s v="Rio de Janeiro"/>
    <x v="1"/>
    <n v="500"/>
    <n v="7"/>
    <n v="3500"/>
    <n v="875"/>
    <n v="0.25"/>
  </r>
  <r>
    <x v="1"/>
    <x v="1"/>
    <x v="62"/>
    <x v="3"/>
    <x v="22"/>
    <s v="Rio de Janeiro"/>
    <x v="6"/>
    <n v="1500"/>
    <n v="7"/>
    <n v="10500"/>
    <n v="4200"/>
    <n v="0.4"/>
  </r>
  <r>
    <x v="2"/>
    <x v="0"/>
    <x v="62"/>
    <x v="3"/>
    <x v="22"/>
    <s v="Rio de Janeiro"/>
    <x v="11"/>
    <n v="4600"/>
    <n v="7"/>
    <n v="32200"/>
    <n v="8050"/>
    <n v="0.25"/>
  </r>
  <r>
    <x v="0"/>
    <x v="1"/>
    <x v="63"/>
    <x v="3"/>
    <x v="22"/>
    <s v="Rio de Janeiro"/>
    <x v="5"/>
    <n v="1700"/>
    <n v="5"/>
    <n v="8500"/>
    <n v="4250"/>
    <n v="0.5"/>
  </r>
  <r>
    <x v="2"/>
    <x v="1"/>
    <x v="63"/>
    <x v="3"/>
    <x v="22"/>
    <s v="Rio de Janeiro"/>
    <x v="7"/>
    <n v="5340"/>
    <n v="8"/>
    <n v="42720"/>
    <n v="12816"/>
    <n v="0.3"/>
  </r>
  <r>
    <x v="0"/>
    <x v="1"/>
    <x v="63"/>
    <x v="3"/>
    <x v="22"/>
    <s v="Rio de Janeiro"/>
    <x v="12"/>
    <n v="4500"/>
    <n v="10"/>
    <n v="45000"/>
    <n v="11250"/>
    <n v="0.25"/>
  </r>
  <r>
    <x v="2"/>
    <x v="0"/>
    <x v="64"/>
    <x v="3"/>
    <x v="22"/>
    <s v="Rio de Janeiro"/>
    <x v="2"/>
    <n v="1200"/>
    <n v="1"/>
    <n v="1200"/>
    <n v="360"/>
    <n v="0.3"/>
  </r>
  <r>
    <x v="3"/>
    <x v="1"/>
    <x v="64"/>
    <x v="3"/>
    <x v="22"/>
    <s v="Rio de Janeiro"/>
    <x v="5"/>
    <n v="1700"/>
    <n v="1"/>
    <n v="1700"/>
    <n v="850"/>
    <n v="0.5"/>
  </r>
  <r>
    <x v="3"/>
    <x v="0"/>
    <x v="64"/>
    <x v="3"/>
    <x v="22"/>
    <s v="Rio de Janeiro"/>
    <x v="1"/>
    <n v="500"/>
    <n v="9"/>
    <n v="4500"/>
    <n v="1125"/>
    <n v="0.25"/>
  </r>
  <r>
    <x v="0"/>
    <x v="1"/>
    <x v="65"/>
    <x v="3"/>
    <x v="22"/>
    <s v="Rio de Janeiro"/>
    <x v="1"/>
    <n v="500"/>
    <n v="6"/>
    <n v="3000"/>
    <n v="750"/>
    <n v="0.25"/>
  </r>
  <r>
    <x v="2"/>
    <x v="0"/>
    <x v="65"/>
    <x v="3"/>
    <x v="22"/>
    <s v="Rio de Janeiro"/>
    <x v="9"/>
    <n v="5300"/>
    <n v="3"/>
    <n v="15900"/>
    <n v="4770"/>
    <n v="0.3"/>
  </r>
  <r>
    <x v="0"/>
    <x v="1"/>
    <x v="65"/>
    <x v="3"/>
    <x v="22"/>
    <s v="Rio de Janeiro"/>
    <x v="12"/>
    <n v="4500"/>
    <n v="7"/>
    <n v="31500"/>
    <n v="7875"/>
    <n v="0.25"/>
  </r>
  <r>
    <x v="0"/>
    <x v="1"/>
    <x v="66"/>
    <x v="3"/>
    <x v="22"/>
    <s v="Rio de Janeiro"/>
    <x v="1"/>
    <n v="500"/>
    <n v="1"/>
    <n v="500"/>
    <n v="125"/>
    <n v="0.25"/>
  </r>
  <r>
    <x v="4"/>
    <x v="1"/>
    <x v="66"/>
    <x v="3"/>
    <x v="22"/>
    <s v="Rio de Janeiro"/>
    <x v="6"/>
    <n v="1500"/>
    <n v="5"/>
    <n v="7500"/>
    <n v="3000"/>
    <n v="0.4"/>
  </r>
  <r>
    <x v="3"/>
    <x v="0"/>
    <x v="66"/>
    <x v="3"/>
    <x v="22"/>
    <s v="Rio de Janeiro"/>
    <x v="0"/>
    <n v="8902"/>
    <n v="12"/>
    <n v="106824"/>
    <n v="37388.399999999994"/>
    <n v="0.35"/>
  </r>
  <r>
    <x v="3"/>
    <x v="1"/>
    <x v="67"/>
    <x v="3"/>
    <x v="22"/>
    <s v="Rio de Janeiro"/>
    <x v="5"/>
    <n v="1700"/>
    <n v="1"/>
    <n v="1700"/>
    <n v="850"/>
    <n v="0.5"/>
  </r>
  <r>
    <x v="3"/>
    <x v="0"/>
    <x v="67"/>
    <x v="3"/>
    <x v="22"/>
    <s v="Rio de Janeiro"/>
    <x v="8"/>
    <n v="3400"/>
    <n v="2"/>
    <n v="6800"/>
    <n v="2380"/>
    <n v="0.35"/>
  </r>
  <r>
    <x v="0"/>
    <x v="1"/>
    <x v="67"/>
    <x v="3"/>
    <x v="22"/>
    <s v="Rio de Janeiro"/>
    <x v="9"/>
    <n v="5300"/>
    <n v="9"/>
    <n v="47700"/>
    <n v="14310"/>
    <n v="0.3"/>
  </r>
  <r>
    <x v="3"/>
    <x v="1"/>
    <x v="68"/>
    <x v="3"/>
    <x v="22"/>
    <s v="Rio de Janeiro"/>
    <x v="12"/>
    <n v="4500"/>
    <n v="1"/>
    <n v="4500"/>
    <n v="1125"/>
    <n v="0.25"/>
  </r>
  <r>
    <x v="1"/>
    <x v="1"/>
    <x v="68"/>
    <x v="3"/>
    <x v="22"/>
    <s v="Rio de Janeiro"/>
    <x v="2"/>
    <n v="1200"/>
    <n v="4"/>
    <n v="4800"/>
    <n v="1440"/>
    <n v="0.3"/>
  </r>
  <r>
    <x v="3"/>
    <x v="1"/>
    <x v="68"/>
    <x v="3"/>
    <x v="22"/>
    <s v="Rio de Janeiro"/>
    <x v="6"/>
    <n v="1500"/>
    <n v="7"/>
    <n v="10500"/>
    <n v="4200"/>
    <n v="0.4"/>
  </r>
  <r>
    <x v="0"/>
    <x v="0"/>
    <x v="69"/>
    <x v="3"/>
    <x v="22"/>
    <s v="Rio de Janeiro"/>
    <x v="4"/>
    <n v="300"/>
    <n v="12"/>
    <n v="3600"/>
    <n v="540"/>
    <n v="0.15"/>
  </r>
  <r>
    <x v="4"/>
    <x v="1"/>
    <x v="69"/>
    <x v="3"/>
    <x v="22"/>
    <s v="Rio de Janeiro"/>
    <x v="5"/>
    <n v="1700"/>
    <n v="12"/>
    <n v="20400"/>
    <n v="10200"/>
    <n v="0.5"/>
  </r>
  <r>
    <x v="3"/>
    <x v="1"/>
    <x v="69"/>
    <x v="3"/>
    <x v="22"/>
    <s v="Rio de Janeiro"/>
    <x v="7"/>
    <n v="5340"/>
    <n v="4"/>
    <n v="21360"/>
    <n v="6408"/>
    <n v="0.3"/>
  </r>
  <r>
    <x v="4"/>
    <x v="1"/>
    <x v="70"/>
    <x v="3"/>
    <x v="22"/>
    <s v="Rio de Janeiro"/>
    <x v="5"/>
    <n v="1700"/>
    <n v="11"/>
    <n v="18700"/>
    <n v="9350"/>
    <n v="0.5"/>
  </r>
  <r>
    <x v="3"/>
    <x v="0"/>
    <x v="70"/>
    <x v="3"/>
    <x v="22"/>
    <s v="Rio de Janeiro"/>
    <x v="7"/>
    <n v="5340"/>
    <n v="4"/>
    <n v="21360"/>
    <n v="6408"/>
    <n v="0.3"/>
  </r>
  <r>
    <x v="3"/>
    <x v="1"/>
    <x v="70"/>
    <x v="3"/>
    <x v="22"/>
    <s v="Rio de Janeiro"/>
    <x v="8"/>
    <n v="3400"/>
    <n v="9"/>
    <n v="30600"/>
    <n v="10710"/>
    <n v="0.35"/>
  </r>
  <r>
    <x v="1"/>
    <x v="1"/>
    <x v="71"/>
    <x v="3"/>
    <x v="22"/>
    <s v="Rio de Janeiro"/>
    <x v="11"/>
    <n v="4600"/>
    <n v="2"/>
    <n v="9200"/>
    <n v="2300"/>
    <n v="0.25"/>
  </r>
  <r>
    <x v="1"/>
    <x v="1"/>
    <x v="71"/>
    <x v="3"/>
    <x v="22"/>
    <s v="Rio de Janeiro"/>
    <x v="7"/>
    <n v="5340"/>
    <n v="5"/>
    <n v="26700"/>
    <n v="8010"/>
    <n v="0.3"/>
  </r>
  <r>
    <x v="4"/>
    <x v="0"/>
    <x v="71"/>
    <x v="3"/>
    <x v="22"/>
    <s v="Rio de Janeiro"/>
    <x v="3"/>
    <n v="5130"/>
    <n v="12"/>
    <n v="61560"/>
    <n v="24624"/>
    <n v="0.4"/>
  </r>
  <r>
    <x v="0"/>
    <x v="1"/>
    <x v="72"/>
    <x v="3"/>
    <x v="22"/>
    <s v="Rio de Janeiro"/>
    <x v="6"/>
    <n v="1500"/>
    <n v="2"/>
    <n v="3000"/>
    <n v="1200"/>
    <n v="0.4"/>
  </r>
  <r>
    <x v="0"/>
    <x v="0"/>
    <x v="72"/>
    <x v="3"/>
    <x v="22"/>
    <s v="Rio de Janeiro"/>
    <x v="5"/>
    <n v="1700"/>
    <n v="5"/>
    <n v="8500"/>
    <n v="4250"/>
    <n v="0.5"/>
  </r>
  <r>
    <x v="0"/>
    <x v="0"/>
    <x v="72"/>
    <x v="3"/>
    <x v="22"/>
    <s v="Rio de Janeiro"/>
    <x v="5"/>
    <n v="1700"/>
    <n v="10"/>
    <n v="17000"/>
    <n v="8500"/>
    <n v="0.5"/>
  </r>
  <r>
    <x v="3"/>
    <x v="1"/>
    <x v="73"/>
    <x v="3"/>
    <x v="22"/>
    <s v="Rio de Janeiro"/>
    <x v="2"/>
    <n v="1200"/>
    <n v="4"/>
    <n v="4800"/>
    <n v="1440"/>
    <n v="0.3"/>
  </r>
  <r>
    <x v="0"/>
    <x v="1"/>
    <x v="73"/>
    <x v="3"/>
    <x v="22"/>
    <s v="Rio de Janeiro"/>
    <x v="11"/>
    <n v="4600"/>
    <n v="3"/>
    <n v="13800"/>
    <n v="3450"/>
    <n v="0.25"/>
  </r>
  <r>
    <x v="3"/>
    <x v="0"/>
    <x v="73"/>
    <x v="3"/>
    <x v="22"/>
    <s v="Rio de Janeiro"/>
    <x v="6"/>
    <n v="1500"/>
    <n v="10"/>
    <n v="15000"/>
    <n v="6000"/>
    <n v="0.4"/>
  </r>
  <r>
    <x v="2"/>
    <x v="0"/>
    <x v="74"/>
    <x v="3"/>
    <x v="22"/>
    <s v="Rio de Janeiro"/>
    <x v="5"/>
    <n v="1700"/>
    <n v="12"/>
    <n v="20400"/>
    <n v="10200"/>
    <n v="0.5"/>
  </r>
  <r>
    <x v="3"/>
    <x v="1"/>
    <x v="74"/>
    <x v="3"/>
    <x v="22"/>
    <s v="Rio de Janeiro"/>
    <x v="8"/>
    <n v="3400"/>
    <n v="9"/>
    <n v="30600"/>
    <n v="10710"/>
    <n v="0.35"/>
  </r>
  <r>
    <x v="3"/>
    <x v="0"/>
    <x v="74"/>
    <x v="3"/>
    <x v="22"/>
    <s v="Rio de Janeiro"/>
    <x v="8"/>
    <n v="3400"/>
    <n v="10"/>
    <n v="34000"/>
    <n v="11900"/>
    <n v="0.35"/>
  </r>
  <r>
    <x v="3"/>
    <x v="0"/>
    <x v="75"/>
    <x v="3"/>
    <x v="22"/>
    <s v="Rio de Janeiro"/>
    <x v="1"/>
    <n v="500"/>
    <n v="7"/>
    <n v="3500"/>
    <n v="875"/>
    <n v="0.25"/>
  </r>
  <r>
    <x v="0"/>
    <x v="1"/>
    <x v="75"/>
    <x v="3"/>
    <x v="22"/>
    <s v="Rio de Janeiro"/>
    <x v="5"/>
    <n v="1700"/>
    <n v="5"/>
    <n v="8500"/>
    <n v="4250"/>
    <n v="0.5"/>
  </r>
  <r>
    <x v="0"/>
    <x v="1"/>
    <x v="75"/>
    <x v="3"/>
    <x v="22"/>
    <s v="Rio de Janeiro"/>
    <x v="7"/>
    <n v="5340"/>
    <n v="13"/>
    <n v="69420"/>
    <n v="20826"/>
    <n v="0.3"/>
  </r>
  <r>
    <x v="0"/>
    <x v="0"/>
    <x v="76"/>
    <x v="3"/>
    <x v="22"/>
    <s v="Rio de Janeiro"/>
    <x v="5"/>
    <n v="1700"/>
    <n v="3"/>
    <n v="5100"/>
    <n v="2550"/>
    <n v="0.5"/>
  </r>
  <r>
    <x v="3"/>
    <x v="1"/>
    <x v="76"/>
    <x v="3"/>
    <x v="22"/>
    <s v="Rio de Janeiro"/>
    <x v="2"/>
    <n v="1200"/>
    <n v="7"/>
    <n v="8400"/>
    <n v="2520"/>
    <n v="0.3"/>
  </r>
  <r>
    <x v="0"/>
    <x v="1"/>
    <x v="76"/>
    <x v="3"/>
    <x v="22"/>
    <s v="Rio de Janeiro"/>
    <x v="11"/>
    <n v="4600"/>
    <n v="5"/>
    <n v="23000"/>
    <n v="5750"/>
    <n v="0.25"/>
  </r>
  <r>
    <x v="3"/>
    <x v="0"/>
    <x v="77"/>
    <x v="3"/>
    <x v="22"/>
    <s v="Rio de Janeiro"/>
    <x v="7"/>
    <n v="5340"/>
    <n v="10"/>
    <n v="53400"/>
    <n v="16020"/>
    <n v="0.3"/>
  </r>
  <r>
    <x v="0"/>
    <x v="1"/>
    <x v="77"/>
    <x v="3"/>
    <x v="22"/>
    <s v="Rio de Janeiro"/>
    <x v="7"/>
    <n v="5340"/>
    <n v="10"/>
    <n v="53400"/>
    <n v="16020"/>
    <n v="0.3"/>
  </r>
  <r>
    <x v="0"/>
    <x v="1"/>
    <x v="77"/>
    <x v="3"/>
    <x v="22"/>
    <s v="Rio de Janeiro"/>
    <x v="9"/>
    <n v="5300"/>
    <n v="12"/>
    <n v="63600"/>
    <n v="19080"/>
    <n v="0.3"/>
  </r>
  <r>
    <x v="0"/>
    <x v="1"/>
    <x v="78"/>
    <x v="3"/>
    <x v="22"/>
    <s v="Rio de Janeiro"/>
    <x v="10"/>
    <n v="3200"/>
    <n v="3"/>
    <n v="9600"/>
    <n v="1920"/>
    <n v="0.2"/>
  </r>
  <r>
    <x v="3"/>
    <x v="0"/>
    <x v="78"/>
    <x v="3"/>
    <x v="22"/>
    <s v="Rio de Janeiro"/>
    <x v="6"/>
    <n v="1500"/>
    <n v="7"/>
    <n v="10500"/>
    <n v="4200"/>
    <n v="0.4"/>
  </r>
  <r>
    <x v="0"/>
    <x v="0"/>
    <x v="78"/>
    <x v="3"/>
    <x v="22"/>
    <s v="Rio de Janeiro"/>
    <x v="9"/>
    <n v="5300"/>
    <n v="5"/>
    <n v="26500"/>
    <n v="7950"/>
    <n v="0.3"/>
  </r>
  <r>
    <x v="4"/>
    <x v="1"/>
    <x v="79"/>
    <x v="3"/>
    <x v="22"/>
    <s v="Rio de Janeiro"/>
    <x v="3"/>
    <n v="5130"/>
    <n v="3"/>
    <n v="15390"/>
    <n v="6156"/>
    <n v="0.4"/>
  </r>
  <r>
    <x v="3"/>
    <x v="1"/>
    <x v="79"/>
    <x v="3"/>
    <x v="22"/>
    <s v="Rio de Janeiro"/>
    <x v="12"/>
    <n v="4500"/>
    <n v="4"/>
    <n v="18000"/>
    <n v="4500"/>
    <n v="0.25"/>
  </r>
  <r>
    <x v="0"/>
    <x v="1"/>
    <x v="79"/>
    <x v="3"/>
    <x v="22"/>
    <s v="Rio de Janeiro"/>
    <x v="7"/>
    <n v="5340"/>
    <n v="7"/>
    <n v="37380"/>
    <n v="11214"/>
    <n v="0.3"/>
  </r>
  <r>
    <x v="2"/>
    <x v="1"/>
    <x v="80"/>
    <x v="3"/>
    <x v="22"/>
    <s v="Rio de Janeiro"/>
    <x v="8"/>
    <n v="3400"/>
    <n v="1"/>
    <n v="3400"/>
    <n v="1190"/>
    <n v="0.35"/>
  </r>
  <r>
    <x v="0"/>
    <x v="1"/>
    <x v="80"/>
    <x v="3"/>
    <x v="22"/>
    <s v="Rio de Janeiro"/>
    <x v="12"/>
    <n v="4500"/>
    <n v="9"/>
    <n v="40500"/>
    <n v="10125"/>
    <n v="0.25"/>
  </r>
  <r>
    <x v="4"/>
    <x v="1"/>
    <x v="80"/>
    <x v="3"/>
    <x v="22"/>
    <s v="Rio de Janeiro"/>
    <x v="9"/>
    <n v="5300"/>
    <n v="12"/>
    <n v="63600"/>
    <n v="19080"/>
    <n v="0.3"/>
  </r>
  <r>
    <x v="0"/>
    <x v="1"/>
    <x v="81"/>
    <x v="3"/>
    <x v="22"/>
    <s v="Rio de Janeiro"/>
    <x v="5"/>
    <n v="1700"/>
    <n v="5"/>
    <n v="8500"/>
    <n v="4250"/>
    <n v="0.5"/>
  </r>
  <r>
    <x v="3"/>
    <x v="1"/>
    <x v="81"/>
    <x v="3"/>
    <x v="22"/>
    <s v="Rio de Janeiro"/>
    <x v="10"/>
    <n v="3200"/>
    <n v="10"/>
    <n v="32000"/>
    <n v="6400"/>
    <n v="0.2"/>
  </r>
  <r>
    <x v="0"/>
    <x v="0"/>
    <x v="81"/>
    <x v="3"/>
    <x v="22"/>
    <s v="Rio de Janeiro"/>
    <x v="8"/>
    <n v="3400"/>
    <n v="12"/>
    <n v="40800"/>
    <n v="14280"/>
    <n v="0.35"/>
  </r>
  <r>
    <x v="0"/>
    <x v="1"/>
    <x v="82"/>
    <x v="3"/>
    <x v="22"/>
    <s v="Rio de Janeiro"/>
    <x v="5"/>
    <n v="1700"/>
    <n v="8"/>
    <n v="13600"/>
    <n v="6800"/>
    <n v="0.5"/>
  </r>
  <r>
    <x v="0"/>
    <x v="1"/>
    <x v="82"/>
    <x v="3"/>
    <x v="22"/>
    <s v="Rio de Janeiro"/>
    <x v="8"/>
    <n v="3400"/>
    <n v="5"/>
    <n v="17000"/>
    <n v="5950"/>
    <n v="0.35"/>
  </r>
  <r>
    <x v="0"/>
    <x v="0"/>
    <x v="82"/>
    <x v="3"/>
    <x v="22"/>
    <s v="Rio de Janeiro"/>
    <x v="11"/>
    <n v="4600"/>
    <n v="4"/>
    <n v="18400"/>
    <n v="4600"/>
    <n v="0.25"/>
  </r>
  <r>
    <x v="3"/>
    <x v="0"/>
    <x v="83"/>
    <x v="3"/>
    <x v="22"/>
    <s v="Rio de Janeiro"/>
    <x v="6"/>
    <n v="1500"/>
    <n v="7"/>
    <n v="10500"/>
    <n v="4200"/>
    <n v="0.4"/>
  </r>
  <r>
    <x v="1"/>
    <x v="1"/>
    <x v="83"/>
    <x v="3"/>
    <x v="22"/>
    <s v="Rio de Janeiro"/>
    <x v="10"/>
    <n v="3200"/>
    <n v="4"/>
    <n v="12800"/>
    <n v="2560"/>
    <n v="0.2"/>
  </r>
  <r>
    <x v="0"/>
    <x v="1"/>
    <x v="83"/>
    <x v="3"/>
    <x v="22"/>
    <s v="Rio de Janeiro"/>
    <x v="7"/>
    <n v="5340"/>
    <n v="3"/>
    <n v="16020"/>
    <n v="4806"/>
    <n v="0.3"/>
  </r>
  <r>
    <x v="3"/>
    <x v="1"/>
    <x v="84"/>
    <x v="3"/>
    <x v="22"/>
    <s v="Rio de Janeiro"/>
    <x v="6"/>
    <n v="1500"/>
    <n v="7"/>
    <n v="10500"/>
    <n v="4200"/>
    <n v="0.4"/>
  </r>
  <r>
    <x v="4"/>
    <x v="1"/>
    <x v="84"/>
    <x v="3"/>
    <x v="22"/>
    <s v="Rio de Janeiro"/>
    <x v="5"/>
    <n v="1700"/>
    <n v="15"/>
    <n v="25500"/>
    <n v="12750"/>
    <n v="0.5"/>
  </r>
  <r>
    <x v="4"/>
    <x v="0"/>
    <x v="84"/>
    <x v="3"/>
    <x v="22"/>
    <s v="Rio de Janeiro"/>
    <x v="3"/>
    <n v="5130"/>
    <n v="12"/>
    <n v="61560"/>
    <n v="24624"/>
    <n v="0.4"/>
  </r>
  <r>
    <x v="3"/>
    <x v="0"/>
    <x v="85"/>
    <x v="3"/>
    <x v="22"/>
    <s v="Rio de Janeiro"/>
    <x v="5"/>
    <n v="1700"/>
    <n v="1"/>
    <n v="1700"/>
    <n v="850"/>
    <n v="0.5"/>
  </r>
  <r>
    <x v="3"/>
    <x v="1"/>
    <x v="85"/>
    <x v="3"/>
    <x v="22"/>
    <s v="Rio de Janeiro"/>
    <x v="10"/>
    <n v="3200"/>
    <n v="8"/>
    <n v="25600"/>
    <n v="5120"/>
    <n v="0.2"/>
  </r>
  <r>
    <x v="4"/>
    <x v="0"/>
    <x v="85"/>
    <x v="3"/>
    <x v="22"/>
    <s v="Rio de Janeiro"/>
    <x v="12"/>
    <n v="4500"/>
    <n v="16"/>
    <n v="72000"/>
    <n v="18000"/>
    <n v="0.25"/>
  </r>
  <r>
    <x v="3"/>
    <x v="1"/>
    <x v="0"/>
    <x v="3"/>
    <x v="23"/>
    <s v="São Paulo"/>
    <x v="8"/>
    <n v="3400"/>
    <n v="1"/>
    <n v="3400"/>
    <n v="1190"/>
    <n v="0.35"/>
  </r>
  <r>
    <x v="0"/>
    <x v="1"/>
    <x v="0"/>
    <x v="3"/>
    <x v="23"/>
    <s v="São Paulo"/>
    <x v="1"/>
    <n v="500"/>
    <n v="8"/>
    <n v="4000"/>
    <n v="1000"/>
    <n v="0.25"/>
  </r>
  <r>
    <x v="0"/>
    <x v="1"/>
    <x v="0"/>
    <x v="3"/>
    <x v="23"/>
    <s v="São Paulo"/>
    <x v="3"/>
    <n v="5130"/>
    <n v="9"/>
    <n v="46170"/>
    <n v="18468"/>
    <n v="0.4"/>
  </r>
  <r>
    <x v="2"/>
    <x v="0"/>
    <x v="0"/>
    <x v="3"/>
    <x v="23"/>
    <s v="São Paulo"/>
    <x v="12"/>
    <n v="4500"/>
    <n v="12"/>
    <n v="54000"/>
    <n v="13500"/>
    <n v="0.25"/>
  </r>
  <r>
    <x v="2"/>
    <x v="1"/>
    <x v="1"/>
    <x v="3"/>
    <x v="23"/>
    <s v="São Paulo"/>
    <x v="4"/>
    <n v="300"/>
    <n v="10"/>
    <n v="3000"/>
    <n v="450"/>
    <n v="0.15"/>
  </r>
  <r>
    <x v="3"/>
    <x v="1"/>
    <x v="1"/>
    <x v="3"/>
    <x v="23"/>
    <s v="São Paulo"/>
    <x v="2"/>
    <n v="1200"/>
    <n v="8"/>
    <n v="9600"/>
    <n v="2880"/>
    <n v="0.3"/>
  </r>
  <r>
    <x v="1"/>
    <x v="1"/>
    <x v="1"/>
    <x v="3"/>
    <x v="23"/>
    <s v="São Paulo"/>
    <x v="8"/>
    <n v="3400"/>
    <n v="10"/>
    <n v="34000"/>
    <n v="11900"/>
    <n v="0.35"/>
  </r>
  <r>
    <x v="1"/>
    <x v="1"/>
    <x v="1"/>
    <x v="3"/>
    <x v="23"/>
    <s v="São Paulo"/>
    <x v="0"/>
    <n v="8902"/>
    <n v="12"/>
    <n v="106824"/>
    <n v="37388.399999999994"/>
    <n v="0.35"/>
  </r>
  <r>
    <x v="1"/>
    <x v="1"/>
    <x v="2"/>
    <x v="3"/>
    <x v="23"/>
    <s v="São Paulo"/>
    <x v="12"/>
    <n v="4500"/>
    <n v="1"/>
    <n v="4500"/>
    <n v="1125"/>
    <n v="0.25"/>
  </r>
  <r>
    <x v="1"/>
    <x v="0"/>
    <x v="2"/>
    <x v="3"/>
    <x v="23"/>
    <s v="São Paulo"/>
    <x v="8"/>
    <n v="3400"/>
    <n v="4"/>
    <n v="13600"/>
    <n v="4760"/>
    <n v="0.35"/>
  </r>
  <r>
    <x v="2"/>
    <x v="1"/>
    <x v="2"/>
    <x v="3"/>
    <x v="23"/>
    <s v="São Paulo"/>
    <x v="7"/>
    <n v="5340"/>
    <n v="4"/>
    <n v="21360"/>
    <n v="6408"/>
    <n v="0.3"/>
  </r>
  <r>
    <x v="1"/>
    <x v="1"/>
    <x v="2"/>
    <x v="3"/>
    <x v="23"/>
    <s v="São Paulo"/>
    <x v="11"/>
    <n v="4600"/>
    <n v="9"/>
    <n v="41400"/>
    <n v="10350"/>
    <n v="0.25"/>
  </r>
  <r>
    <x v="1"/>
    <x v="1"/>
    <x v="3"/>
    <x v="3"/>
    <x v="23"/>
    <s v="São Paulo"/>
    <x v="1"/>
    <n v="500"/>
    <n v="3"/>
    <n v="1500"/>
    <n v="375"/>
    <n v="0.25"/>
  </r>
  <r>
    <x v="2"/>
    <x v="1"/>
    <x v="3"/>
    <x v="3"/>
    <x v="23"/>
    <s v="São Paulo"/>
    <x v="10"/>
    <n v="3200"/>
    <n v="6"/>
    <n v="19200"/>
    <n v="3840"/>
    <n v="0.2"/>
  </r>
  <r>
    <x v="0"/>
    <x v="1"/>
    <x v="3"/>
    <x v="3"/>
    <x v="23"/>
    <s v="São Paulo"/>
    <x v="11"/>
    <n v="4600"/>
    <n v="7"/>
    <n v="32200"/>
    <n v="8050"/>
    <n v="0.25"/>
  </r>
  <r>
    <x v="1"/>
    <x v="1"/>
    <x v="3"/>
    <x v="3"/>
    <x v="23"/>
    <s v="São Paulo"/>
    <x v="9"/>
    <n v="5300"/>
    <n v="10"/>
    <n v="53000"/>
    <n v="15900"/>
    <n v="0.3"/>
  </r>
  <r>
    <x v="0"/>
    <x v="1"/>
    <x v="4"/>
    <x v="3"/>
    <x v="23"/>
    <s v="São Paulo"/>
    <x v="3"/>
    <n v="5130"/>
    <n v="3"/>
    <n v="15390"/>
    <n v="6156"/>
    <n v="0.4"/>
  </r>
  <r>
    <x v="1"/>
    <x v="1"/>
    <x v="4"/>
    <x v="3"/>
    <x v="23"/>
    <s v="São Paulo"/>
    <x v="8"/>
    <n v="3400"/>
    <n v="5"/>
    <n v="17000"/>
    <n v="5950"/>
    <n v="0.35"/>
  </r>
  <r>
    <x v="2"/>
    <x v="0"/>
    <x v="4"/>
    <x v="3"/>
    <x v="23"/>
    <s v="São Paulo"/>
    <x v="0"/>
    <n v="8902"/>
    <n v="5"/>
    <n v="44510"/>
    <n v="15578.499999999998"/>
    <n v="0.35"/>
  </r>
  <r>
    <x v="0"/>
    <x v="1"/>
    <x v="4"/>
    <x v="3"/>
    <x v="23"/>
    <s v="São Paulo"/>
    <x v="7"/>
    <n v="5340"/>
    <n v="9"/>
    <n v="48060"/>
    <n v="14418"/>
    <n v="0.3"/>
  </r>
  <r>
    <x v="0"/>
    <x v="1"/>
    <x v="5"/>
    <x v="3"/>
    <x v="23"/>
    <s v="São Paulo"/>
    <x v="3"/>
    <n v="5130"/>
    <n v="3"/>
    <n v="15390"/>
    <n v="6156"/>
    <n v="0.4"/>
  </r>
  <r>
    <x v="0"/>
    <x v="1"/>
    <x v="5"/>
    <x v="3"/>
    <x v="23"/>
    <s v="São Paulo"/>
    <x v="11"/>
    <n v="4600"/>
    <n v="7"/>
    <n v="32200"/>
    <n v="8050"/>
    <n v="0.25"/>
  </r>
  <r>
    <x v="3"/>
    <x v="0"/>
    <x v="5"/>
    <x v="3"/>
    <x v="23"/>
    <s v="São Paulo"/>
    <x v="7"/>
    <n v="5340"/>
    <n v="10"/>
    <n v="53400"/>
    <n v="16020"/>
    <n v="0.3"/>
  </r>
  <r>
    <x v="0"/>
    <x v="1"/>
    <x v="5"/>
    <x v="3"/>
    <x v="23"/>
    <s v="São Paulo"/>
    <x v="11"/>
    <n v="4600"/>
    <n v="12"/>
    <n v="55200"/>
    <n v="13800"/>
    <n v="0.25"/>
  </r>
  <r>
    <x v="3"/>
    <x v="1"/>
    <x v="6"/>
    <x v="3"/>
    <x v="23"/>
    <s v="São Paulo"/>
    <x v="6"/>
    <n v="1500"/>
    <n v="3"/>
    <n v="4500"/>
    <n v="1800"/>
    <n v="0.4"/>
  </r>
  <r>
    <x v="3"/>
    <x v="1"/>
    <x v="6"/>
    <x v="3"/>
    <x v="23"/>
    <s v="São Paulo"/>
    <x v="5"/>
    <n v="1700"/>
    <n v="8"/>
    <n v="13600"/>
    <n v="6800"/>
    <n v="0.5"/>
  </r>
  <r>
    <x v="1"/>
    <x v="0"/>
    <x v="6"/>
    <x v="3"/>
    <x v="23"/>
    <s v="São Paulo"/>
    <x v="10"/>
    <n v="3200"/>
    <n v="5"/>
    <n v="16000"/>
    <n v="3200"/>
    <n v="0.2"/>
  </r>
  <r>
    <x v="0"/>
    <x v="0"/>
    <x v="6"/>
    <x v="3"/>
    <x v="23"/>
    <s v="São Paulo"/>
    <x v="11"/>
    <n v="4600"/>
    <n v="4"/>
    <n v="18400"/>
    <n v="4600"/>
    <n v="0.25"/>
  </r>
  <r>
    <x v="3"/>
    <x v="0"/>
    <x v="7"/>
    <x v="3"/>
    <x v="23"/>
    <s v="São Paulo"/>
    <x v="1"/>
    <n v="500"/>
    <n v="1"/>
    <n v="500"/>
    <n v="125"/>
    <n v="0.25"/>
  </r>
  <r>
    <x v="1"/>
    <x v="1"/>
    <x v="7"/>
    <x v="3"/>
    <x v="23"/>
    <s v="São Paulo"/>
    <x v="1"/>
    <n v="500"/>
    <n v="2"/>
    <n v="1000"/>
    <n v="250"/>
    <n v="0.25"/>
  </r>
  <r>
    <x v="4"/>
    <x v="1"/>
    <x v="7"/>
    <x v="3"/>
    <x v="23"/>
    <s v="São Paulo"/>
    <x v="0"/>
    <n v="8902"/>
    <n v="1"/>
    <n v="8902"/>
    <n v="3115.7"/>
    <n v="0.35"/>
  </r>
  <r>
    <x v="1"/>
    <x v="0"/>
    <x v="7"/>
    <x v="3"/>
    <x v="23"/>
    <s v="São Paulo"/>
    <x v="6"/>
    <n v="1500"/>
    <n v="10"/>
    <n v="15000"/>
    <n v="6000"/>
    <n v="0.4"/>
  </r>
  <r>
    <x v="4"/>
    <x v="1"/>
    <x v="8"/>
    <x v="3"/>
    <x v="23"/>
    <s v="São Paulo"/>
    <x v="4"/>
    <n v="300"/>
    <n v="11"/>
    <n v="3300"/>
    <n v="495"/>
    <n v="0.15"/>
  </r>
  <r>
    <x v="3"/>
    <x v="0"/>
    <x v="8"/>
    <x v="3"/>
    <x v="23"/>
    <s v="São Paulo"/>
    <x v="8"/>
    <n v="3400"/>
    <n v="6"/>
    <n v="20400"/>
    <n v="7140"/>
    <n v="0.35"/>
  </r>
  <r>
    <x v="3"/>
    <x v="1"/>
    <x v="8"/>
    <x v="3"/>
    <x v="23"/>
    <s v="São Paulo"/>
    <x v="3"/>
    <n v="5130"/>
    <n v="6"/>
    <n v="30780"/>
    <n v="12312"/>
    <n v="0.4"/>
  </r>
  <r>
    <x v="2"/>
    <x v="1"/>
    <x v="8"/>
    <x v="3"/>
    <x v="23"/>
    <s v="São Paulo"/>
    <x v="7"/>
    <n v="5340"/>
    <n v="12"/>
    <n v="64080"/>
    <n v="19224"/>
    <n v="0.3"/>
  </r>
  <r>
    <x v="0"/>
    <x v="1"/>
    <x v="9"/>
    <x v="3"/>
    <x v="23"/>
    <s v="São Paulo"/>
    <x v="2"/>
    <n v="1200"/>
    <n v="2"/>
    <n v="2400"/>
    <n v="720"/>
    <n v="0.3"/>
  </r>
  <r>
    <x v="0"/>
    <x v="1"/>
    <x v="9"/>
    <x v="3"/>
    <x v="23"/>
    <s v="São Paulo"/>
    <x v="9"/>
    <n v="5300"/>
    <n v="1"/>
    <n v="5300"/>
    <n v="1590"/>
    <n v="0.3"/>
  </r>
  <r>
    <x v="0"/>
    <x v="0"/>
    <x v="9"/>
    <x v="3"/>
    <x v="23"/>
    <s v="São Paulo"/>
    <x v="8"/>
    <n v="3400"/>
    <n v="11"/>
    <n v="37400"/>
    <n v="13090"/>
    <n v="0.35"/>
  </r>
  <r>
    <x v="0"/>
    <x v="0"/>
    <x v="9"/>
    <x v="3"/>
    <x v="23"/>
    <s v="São Paulo"/>
    <x v="0"/>
    <n v="8902"/>
    <n v="10"/>
    <n v="89020"/>
    <n v="31156.999999999996"/>
    <n v="0.35"/>
  </r>
  <r>
    <x v="0"/>
    <x v="1"/>
    <x v="10"/>
    <x v="3"/>
    <x v="23"/>
    <s v="São Paulo"/>
    <x v="10"/>
    <n v="3200"/>
    <n v="1"/>
    <n v="3200"/>
    <n v="640"/>
    <n v="0.2"/>
  </r>
  <r>
    <x v="0"/>
    <x v="1"/>
    <x v="10"/>
    <x v="3"/>
    <x v="23"/>
    <s v="São Paulo"/>
    <x v="11"/>
    <n v="4600"/>
    <n v="6"/>
    <n v="27600"/>
    <n v="6900"/>
    <n v="0.25"/>
  </r>
  <r>
    <x v="4"/>
    <x v="0"/>
    <x v="10"/>
    <x v="3"/>
    <x v="23"/>
    <s v="São Paulo"/>
    <x v="3"/>
    <n v="5130"/>
    <n v="9"/>
    <n v="46170"/>
    <n v="18468"/>
    <n v="0.4"/>
  </r>
  <r>
    <x v="3"/>
    <x v="1"/>
    <x v="10"/>
    <x v="3"/>
    <x v="23"/>
    <s v="São Paulo"/>
    <x v="11"/>
    <n v="4600"/>
    <n v="11"/>
    <n v="50600"/>
    <n v="12650"/>
    <n v="0.25"/>
  </r>
  <r>
    <x v="3"/>
    <x v="1"/>
    <x v="11"/>
    <x v="3"/>
    <x v="23"/>
    <s v="São Paulo"/>
    <x v="5"/>
    <n v="1700"/>
    <n v="9"/>
    <n v="15300"/>
    <n v="7650"/>
    <n v="0.5"/>
  </r>
  <r>
    <x v="0"/>
    <x v="1"/>
    <x v="11"/>
    <x v="3"/>
    <x v="23"/>
    <s v="São Paulo"/>
    <x v="11"/>
    <n v="4600"/>
    <n v="4"/>
    <n v="18400"/>
    <n v="4600"/>
    <n v="0.25"/>
  </r>
  <r>
    <x v="0"/>
    <x v="1"/>
    <x v="11"/>
    <x v="3"/>
    <x v="23"/>
    <s v="São Paulo"/>
    <x v="9"/>
    <n v="5300"/>
    <n v="5"/>
    <n v="26500"/>
    <n v="7950"/>
    <n v="0.3"/>
  </r>
  <r>
    <x v="2"/>
    <x v="1"/>
    <x v="11"/>
    <x v="3"/>
    <x v="23"/>
    <s v="São Paulo"/>
    <x v="9"/>
    <n v="5300"/>
    <n v="7"/>
    <n v="37100"/>
    <n v="11130"/>
    <n v="0.3"/>
  </r>
  <r>
    <x v="0"/>
    <x v="1"/>
    <x v="12"/>
    <x v="3"/>
    <x v="23"/>
    <s v="São Paulo"/>
    <x v="2"/>
    <n v="1200"/>
    <n v="1"/>
    <n v="1200"/>
    <n v="360"/>
    <n v="0.3"/>
  </r>
  <r>
    <x v="1"/>
    <x v="1"/>
    <x v="12"/>
    <x v="3"/>
    <x v="23"/>
    <s v="São Paulo"/>
    <x v="5"/>
    <n v="1700"/>
    <n v="6"/>
    <n v="10200"/>
    <n v="5100"/>
    <n v="0.5"/>
  </r>
  <r>
    <x v="0"/>
    <x v="1"/>
    <x v="12"/>
    <x v="3"/>
    <x v="23"/>
    <s v="São Paulo"/>
    <x v="12"/>
    <n v="4500"/>
    <n v="3"/>
    <n v="13500"/>
    <n v="3375"/>
    <n v="0.25"/>
  </r>
  <r>
    <x v="0"/>
    <x v="0"/>
    <x v="12"/>
    <x v="3"/>
    <x v="23"/>
    <s v="São Paulo"/>
    <x v="7"/>
    <n v="5340"/>
    <n v="8"/>
    <n v="42720"/>
    <n v="12816"/>
    <n v="0.3"/>
  </r>
  <r>
    <x v="2"/>
    <x v="1"/>
    <x v="13"/>
    <x v="3"/>
    <x v="23"/>
    <s v="São Paulo"/>
    <x v="5"/>
    <n v="1700"/>
    <n v="1"/>
    <n v="1700"/>
    <n v="850"/>
    <n v="0.5"/>
  </r>
  <r>
    <x v="0"/>
    <x v="1"/>
    <x v="13"/>
    <x v="3"/>
    <x v="23"/>
    <s v="São Paulo"/>
    <x v="4"/>
    <n v="300"/>
    <n v="9"/>
    <n v="2700"/>
    <n v="405"/>
    <n v="0.15"/>
  </r>
  <r>
    <x v="2"/>
    <x v="1"/>
    <x v="13"/>
    <x v="3"/>
    <x v="23"/>
    <s v="São Paulo"/>
    <x v="4"/>
    <n v="300"/>
    <n v="11"/>
    <n v="3300"/>
    <n v="495"/>
    <n v="0.15"/>
  </r>
  <r>
    <x v="3"/>
    <x v="0"/>
    <x v="13"/>
    <x v="3"/>
    <x v="23"/>
    <s v="São Paulo"/>
    <x v="6"/>
    <n v="1500"/>
    <n v="6"/>
    <n v="9000"/>
    <n v="3600"/>
    <n v="0.4"/>
  </r>
  <r>
    <x v="3"/>
    <x v="0"/>
    <x v="14"/>
    <x v="3"/>
    <x v="23"/>
    <s v="São Paulo"/>
    <x v="2"/>
    <n v="1200"/>
    <n v="8"/>
    <n v="9600"/>
    <n v="2880"/>
    <n v="0.3"/>
  </r>
  <r>
    <x v="4"/>
    <x v="1"/>
    <x v="14"/>
    <x v="3"/>
    <x v="23"/>
    <s v="São Paulo"/>
    <x v="6"/>
    <n v="1500"/>
    <n v="7"/>
    <n v="10500"/>
    <n v="4200"/>
    <n v="0.4"/>
  </r>
  <r>
    <x v="0"/>
    <x v="1"/>
    <x v="14"/>
    <x v="3"/>
    <x v="23"/>
    <s v="São Paulo"/>
    <x v="7"/>
    <n v="5340"/>
    <n v="8"/>
    <n v="42720"/>
    <n v="12816"/>
    <n v="0.3"/>
  </r>
  <r>
    <x v="2"/>
    <x v="1"/>
    <x v="14"/>
    <x v="3"/>
    <x v="23"/>
    <s v="São Paulo"/>
    <x v="0"/>
    <n v="8902"/>
    <n v="7"/>
    <n v="62314"/>
    <n v="21809.899999999998"/>
    <n v="0.35"/>
  </r>
  <r>
    <x v="1"/>
    <x v="0"/>
    <x v="15"/>
    <x v="3"/>
    <x v="23"/>
    <s v="São Paulo"/>
    <x v="1"/>
    <n v="500"/>
    <n v="6"/>
    <n v="3000"/>
    <n v="750"/>
    <n v="0.25"/>
  </r>
  <r>
    <x v="1"/>
    <x v="1"/>
    <x v="15"/>
    <x v="3"/>
    <x v="23"/>
    <s v="São Paulo"/>
    <x v="10"/>
    <n v="3200"/>
    <n v="5"/>
    <n v="16000"/>
    <n v="3200"/>
    <n v="0.2"/>
  </r>
  <r>
    <x v="3"/>
    <x v="1"/>
    <x v="15"/>
    <x v="3"/>
    <x v="23"/>
    <s v="São Paulo"/>
    <x v="11"/>
    <n v="4600"/>
    <n v="5"/>
    <n v="23000"/>
    <n v="5750"/>
    <n v="0.25"/>
  </r>
  <r>
    <x v="0"/>
    <x v="1"/>
    <x v="15"/>
    <x v="3"/>
    <x v="23"/>
    <s v="São Paulo"/>
    <x v="11"/>
    <n v="4600"/>
    <n v="10"/>
    <n v="46000"/>
    <n v="11500"/>
    <n v="0.25"/>
  </r>
  <r>
    <x v="0"/>
    <x v="0"/>
    <x v="16"/>
    <x v="3"/>
    <x v="23"/>
    <s v="São Paulo"/>
    <x v="1"/>
    <n v="500"/>
    <n v="4"/>
    <n v="2000"/>
    <n v="500"/>
    <n v="0.25"/>
  </r>
  <r>
    <x v="2"/>
    <x v="1"/>
    <x v="16"/>
    <x v="3"/>
    <x v="23"/>
    <s v="São Paulo"/>
    <x v="10"/>
    <n v="3200"/>
    <n v="4"/>
    <n v="12800"/>
    <n v="2560"/>
    <n v="0.2"/>
  </r>
  <r>
    <x v="3"/>
    <x v="0"/>
    <x v="16"/>
    <x v="3"/>
    <x v="23"/>
    <s v="São Paulo"/>
    <x v="12"/>
    <n v="4500"/>
    <n v="8"/>
    <n v="36000"/>
    <n v="9000"/>
    <n v="0.25"/>
  </r>
  <r>
    <x v="4"/>
    <x v="1"/>
    <x v="16"/>
    <x v="3"/>
    <x v="23"/>
    <s v="São Paulo"/>
    <x v="3"/>
    <n v="5130"/>
    <n v="10"/>
    <n v="51300"/>
    <n v="20520"/>
    <n v="0.4"/>
  </r>
  <r>
    <x v="3"/>
    <x v="1"/>
    <x v="17"/>
    <x v="3"/>
    <x v="23"/>
    <s v="São Paulo"/>
    <x v="1"/>
    <n v="500"/>
    <n v="11"/>
    <n v="5500"/>
    <n v="1375"/>
    <n v="0.25"/>
  </r>
  <r>
    <x v="1"/>
    <x v="1"/>
    <x v="17"/>
    <x v="3"/>
    <x v="23"/>
    <s v="São Paulo"/>
    <x v="10"/>
    <n v="3200"/>
    <n v="6"/>
    <n v="19200"/>
    <n v="3840"/>
    <n v="0.2"/>
  </r>
  <r>
    <x v="0"/>
    <x v="1"/>
    <x v="17"/>
    <x v="3"/>
    <x v="23"/>
    <s v="São Paulo"/>
    <x v="0"/>
    <n v="8902"/>
    <n v="4"/>
    <n v="35608"/>
    <n v="12462.8"/>
    <n v="0.35"/>
  </r>
  <r>
    <x v="1"/>
    <x v="1"/>
    <x v="17"/>
    <x v="3"/>
    <x v="23"/>
    <s v="São Paulo"/>
    <x v="0"/>
    <n v="8902"/>
    <n v="5"/>
    <n v="44510"/>
    <n v="15578.499999999998"/>
    <n v="0.35"/>
  </r>
  <r>
    <x v="0"/>
    <x v="0"/>
    <x v="18"/>
    <x v="3"/>
    <x v="23"/>
    <s v="São Paulo"/>
    <x v="6"/>
    <n v="1500"/>
    <n v="11"/>
    <n v="16500"/>
    <n v="6600"/>
    <n v="0.4"/>
  </r>
  <r>
    <x v="4"/>
    <x v="1"/>
    <x v="18"/>
    <x v="3"/>
    <x v="23"/>
    <s v="São Paulo"/>
    <x v="10"/>
    <n v="3200"/>
    <n v="8"/>
    <n v="25600"/>
    <n v="5120"/>
    <n v="0.2"/>
  </r>
  <r>
    <x v="0"/>
    <x v="1"/>
    <x v="18"/>
    <x v="3"/>
    <x v="23"/>
    <s v="São Paulo"/>
    <x v="12"/>
    <n v="4500"/>
    <n v="6"/>
    <n v="27000"/>
    <n v="6750"/>
    <n v="0.25"/>
  </r>
  <r>
    <x v="3"/>
    <x v="0"/>
    <x v="18"/>
    <x v="3"/>
    <x v="23"/>
    <s v="São Paulo"/>
    <x v="3"/>
    <n v="5130"/>
    <n v="6"/>
    <n v="30780"/>
    <n v="12312"/>
    <n v="0.4"/>
  </r>
  <r>
    <x v="0"/>
    <x v="1"/>
    <x v="19"/>
    <x v="3"/>
    <x v="23"/>
    <s v="São Paulo"/>
    <x v="5"/>
    <n v="1700"/>
    <n v="3"/>
    <n v="5100"/>
    <n v="2550"/>
    <n v="0.5"/>
  </r>
  <r>
    <x v="3"/>
    <x v="1"/>
    <x v="19"/>
    <x v="3"/>
    <x v="23"/>
    <s v="São Paulo"/>
    <x v="12"/>
    <n v="4500"/>
    <n v="2"/>
    <n v="9000"/>
    <n v="2250"/>
    <n v="0.25"/>
  </r>
  <r>
    <x v="1"/>
    <x v="0"/>
    <x v="19"/>
    <x v="3"/>
    <x v="23"/>
    <s v="São Paulo"/>
    <x v="5"/>
    <n v="1700"/>
    <n v="6"/>
    <n v="10200"/>
    <n v="5100"/>
    <n v="0.5"/>
  </r>
  <r>
    <x v="4"/>
    <x v="1"/>
    <x v="19"/>
    <x v="3"/>
    <x v="23"/>
    <s v="São Paulo"/>
    <x v="2"/>
    <n v="1200"/>
    <n v="9"/>
    <n v="10800"/>
    <n v="3240"/>
    <n v="0.3"/>
  </r>
  <r>
    <x v="3"/>
    <x v="0"/>
    <x v="20"/>
    <x v="3"/>
    <x v="23"/>
    <s v="São Paulo"/>
    <x v="6"/>
    <n v="1500"/>
    <n v="1"/>
    <n v="1500"/>
    <n v="600"/>
    <n v="0.4"/>
  </r>
  <r>
    <x v="1"/>
    <x v="1"/>
    <x v="20"/>
    <x v="3"/>
    <x v="23"/>
    <s v="São Paulo"/>
    <x v="6"/>
    <n v="1500"/>
    <n v="2"/>
    <n v="3000"/>
    <n v="1200"/>
    <n v="0.4"/>
  </r>
  <r>
    <x v="3"/>
    <x v="1"/>
    <x v="20"/>
    <x v="3"/>
    <x v="23"/>
    <s v="São Paulo"/>
    <x v="8"/>
    <n v="3400"/>
    <n v="6"/>
    <n v="20400"/>
    <n v="7140"/>
    <n v="0.35"/>
  </r>
  <r>
    <x v="1"/>
    <x v="1"/>
    <x v="20"/>
    <x v="3"/>
    <x v="23"/>
    <s v="São Paulo"/>
    <x v="0"/>
    <n v="8902"/>
    <n v="9"/>
    <n v="80118"/>
    <n v="28041.3"/>
    <n v="0.35"/>
  </r>
  <r>
    <x v="1"/>
    <x v="1"/>
    <x v="21"/>
    <x v="3"/>
    <x v="23"/>
    <s v="São Paulo"/>
    <x v="4"/>
    <n v="300"/>
    <n v="11"/>
    <n v="3300"/>
    <n v="495"/>
    <n v="0.15"/>
  </r>
  <r>
    <x v="3"/>
    <x v="1"/>
    <x v="21"/>
    <x v="3"/>
    <x v="23"/>
    <s v="São Paulo"/>
    <x v="5"/>
    <n v="1700"/>
    <n v="8"/>
    <n v="13600"/>
    <n v="6800"/>
    <n v="0.5"/>
  </r>
  <r>
    <x v="3"/>
    <x v="1"/>
    <x v="21"/>
    <x v="3"/>
    <x v="23"/>
    <s v="São Paulo"/>
    <x v="6"/>
    <n v="1500"/>
    <n v="10"/>
    <n v="15000"/>
    <n v="6000"/>
    <n v="0.4"/>
  </r>
  <r>
    <x v="0"/>
    <x v="1"/>
    <x v="21"/>
    <x v="3"/>
    <x v="23"/>
    <s v="São Paulo"/>
    <x v="3"/>
    <n v="5130"/>
    <n v="8"/>
    <n v="41040"/>
    <n v="16416"/>
    <n v="0.4"/>
  </r>
  <r>
    <x v="0"/>
    <x v="1"/>
    <x v="22"/>
    <x v="3"/>
    <x v="23"/>
    <s v="São Paulo"/>
    <x v="2"/>
    <n v="1200"/>
    <n v="2"/>
    <n v="2400"/>
    <n v="720"/>
    <n v="0.3"/>
  </r>
  <r>
    <x v="1"/>
    <x v="1"/>
    <x v="22"/>
    <x v="3"/>
    <x v="23"/>
    <s v="São Paulo"/>
    <x v="8"/>
    <n v="3400"/>
    <n v="2"/>
    <n v="6800"/>
    <n v="2380"/>
    <n v="0.35"/>
  </r>
  <r>
    <x v="1"/>
    <x v="1"/>
    <x v="22"/>
    <x v="3"/>
    <x v="23"/>
    <s v="São Paulo"/>
    <x v="8"/>
    <n v="3400"/>
    <n v="3"/>
    <n v="10200"/>
    <n v="3570"/>
    <n v="0.35"/>
  </r>
  <r>
    <x v="3"/>
    <x v="0"/>
    <x v="22"/>
    <x v="3"/>
    <x v="23"/>
    <s v="São Paulo"/>
    <x v="12"/>
    <n v="4500"/>
    <n v="9"/>
    <n v="40500"/>
    <n v="10125"/>
    <n v="0.25"/>
  </r>
  <r>
    <x v="0"/>
    <x v="0"/>
    <x v="23"/>
    <x v="3"/>
    <x v="23"/>
    <s v="São Paulo"/>
    <x v="2"/>
    <n v="1200"/>
    <n v="2"/>
    <n v="2400"/>
    <n v="720"/>
    <n v="0.3"/>
  </r>
  <r>
    <x v="2"/>
    <x v="1"/>
    <x v="23"/>
    <x v="3"/>
    <x v="23"/>
    <s v="São Paulo"/>
    <x v="10"/>
    <n v="3200"/>
    <n v="4"/>
    <n v="12800"/>
    <n v="2560"/>
    <n v="0.2"/>
  </r>
  <r>
    <x v="3"/>
    <x v="1"/>
    <x v="23"/>
    <x v="3"/>
    <x v="23"/>
    <s v="São Paulo"/>
    <x v="3"/>
    <n v="5130"/>
    <n v="4"/>
    <n v="20520"/>
    <n v="8208"/>
    <n v="0.4"/>
  </r>
  <r>
    <x v="1"/>
    <x v="1"/>
    <x v="23"/>
    <x v="3"/>
    <x v="23"/>
    <s v="São Paulo"/>
    <x v="9"/>
    <n v="5300"/>
    <n v="11"/>
    <n v="58300"/>
    <n v="17490"/>
    <n v="0.3"/>
  </r>
  <r>
    <x v="4"/>
    <x v="0"/>
    <x v="24"/>
    <x v="3"/>
    <x v="23"/>
    <s v="São Paulo"/>
    <x v="1"/>
    <n v="500"/>
    <n v="8"/>
    <n v="4000"/>
    <n v="1000"/>
    <n v="0.25"/>
  </r>
  <r>
    <x v="0"/>
    <x v="1"/>
    <x v="24"/>
    <x v="3"/>
    <x v="23"/>
    <s v="São Paulo"/>
    <x v="11"/>
    <n v="4600"/>
    <n v="1"/>
    <n v="4600"/>
    <n v="1150"/>
    <n v="0.25"/>
  </r>
  <r>
    <x v="0"/>
    <x v="0"/>
    <x v="24"/>
    <x v="3"/>
    <x v="23"/>
    <s v="São Paulo"/>
    <x v="9"/>
    <n v="5300"/>
    <n v="4"/>
    <n v="21200"/>
    <n v="6360"/>
    <n v="0.3"/>
  </r>
  <r>
    <x v="0"/>
    <x v="0"/>
    <x v="24"/>
    <x v="3"/>
    <x v="23"/>
    <s v="São Paulo"/>
    <x v="10"/>
    <n v="3200"/>
    <n v="7"/>
    <n v="22400"/>
    <n v="4480"/>
    <n v="0.2"/>
  </r>
  <r>
    <x v="0"/>
    <x v="0"/>
    <x v="25"/>
    <x v="3"/>
    <x v="23"/>
    <s v="São Paulo"/>
    <x v="2"/>
    <n v="1200"/>
    <n v="2"/>
    <n v="2400"/>
    <n v="720"/>
    <n v="0.3"/>
  </r>
  <r>
    <x v="0"/>
    <x v="1"/>
    <x v="25"/>
    <x v="3"/>
    <x v="23"/>
    <s v="São Paulo"/>
    <x v="12"/>
    <n v="4500"/>
    <n v="1"/>
    <n v="4500"/>
    <n v="1125"/>
    <n v="0.25"/>
  </r>
  <r>
    <x v="0"/>
    <x v="0"/>
    <x v="25"/>
    <x v="3"/>
    <x v="23"/>
    <s v="São Paulo"/>
    <x v="6"/>
    <n v="1500"/>
    <n v="8"/>
    <n v="12000"/>
    <n v="4800"/>
    <n v="0.4"/>
  </r>
  <r>
    <x v="1"/>
    <x v="1"/>
    <x v="25"/>
    <x v="3"/>
    <x v="23"/>
    <s v="São Paulo"/>
    <x v="7"/>
    <n v="5340"/>
    <n v="4"/>
    <n v="21360"/>
    <n v="6408"/>
    <n v="0.3"/>
  </r>
  <r>
    <x v="3"/>
    <x v="1"/>
    <x v="26"/>
    <x v="3"/>
    <x v="23"/>
    <s v="São Paulo"/>
    <x v="4"/>
    <n v="300"/>
    <n v="5"/>
    <n v="1500"/>
    <n v="225"/>
    <n v="0.15"/>
  </r>
  <r>
    <x v="3"/>
    <x v="1"/>
    <x v="26"/>
    <x v="3"/>
    <x v="23"/>
    <s v="São Paulo"/>
    <x v="12"/>
    <n v="4500"/>
    <n v="8"/>
    <n v="36000"/>
    <n v="9000"/>
    <n v="0.25"/>
  </r>
  <r>
    <x v="0"/>
    <x v="0"/>
    <x v="26"/>
    <x v="3"/>
    <x v="23"/>
    <s v="São Paulo"/>
    <x v="8"/>
    <n v="3400"/>
    <n v="11"/>
    <n v="37400"/>
    <n v="13090"/>
    <n v="0.35"/>
  </r>
  <r>
    <x v="0"/>
    <x v="1"/>
    <x v="26"/>
    <x v="3"/>
    <x v="23"/>
    <s v="São Paulo"/>
    <x v="11"/>
    <n v="4600"/>
    <n v="12"/>
    <n v="55200"/>
    <n v="13800"/>
    <n v="0.25"/>
  </r>
  <r>
    <x v="0"/>
    <x v="0"/>
    <x v="27"/>
    <x v="3"/>
    <x v="23"/>
    <s v="São Paulo"/>
    <x v="6"/>
    <n v="1500"/>
    <n v="9"/>
    <n v="13500"/>
    <n v="5400"/>
    <n v="0.4"/>
  </r>
  <r>
    <x v="0"/>
    <x v="1"/>
    <x v="27"/>
    <x v="3"/>
    <x v="23"/>
    <s v="São Paulo"/>
    <x v="7"/>
    <n v="5340"/>
    <n v="3"/>
    <n v="16020"/>
    <n v="4806"/>
    <n v="0.3"/>
  </r>
  <r>
    <x v="0"/>
    <x v="1"/>
    <x v="27"/>
    <x v="3"/>
    <x v="23"/>
    <s v="São Paulo"/>
    <x v="9"/>
    <n v="5300"/>
    <n v="5"/>
    <n v="26500"/>
    <n v="7950"/>
    <n v="0.3"/>
  </r>
  <r>
    <x v="1"/>
    <x v="1"/>
    <x v="27"/>
    <x v="3"/>
    <x v="23"/>
    <s v="São Paulo"/>
    <x v="12"/>
    <n v="4500"/>
    <n v="12"/>
    <n v="54000"/>
    <n v="13500"/>
    <n v="0.25"/>
  </r>
  <r>
    <x v="1"/>
    <x v="1"/>
    <x v="28"/>
    <x v="3"/>
    <x v="23"/>
    <s v="São Paulo"/>
    <x v="4"/>
    <n v="300"/>
    <n v="1"/>
    <n v="300"/>
    <n v="45"/>
    <n v="0.15"/>
  </r>
  <r>
    <x v="3"/>
    <x v="1"/>
    <x v="28"/>
    <x v="3"/>
    <x v="23"/>
    <s v="São Paulo"/>
    <x v="5"/>
    <n v="1700"/>
    <n v="2"/>
    <n v="3400"/>
    <n v="1700"/>
    <n v="0.5"/>
  </r>
  <r>
    <x v="0"/>
    <x v="1"/>
    <x v="28"/>
    <x v="3"/>
    <x v="23"/>
    <s v="São Paulo"/>
    <x v="9"/>
    <n v="5300"/>
    <n v="1"/>
    <n v="5300"/>
    <n v="1590"/>
    <n v="0.3"/>
  </r>
  <r>
    <x v="3"/>
    <x v="0"/>
    <x v="28"/>
    <x v="3"/>
    <x v="23"/>
    <s v="São Paulo"/>
    <x v="8"/>
    <n v="3400"/>
    <n v="3"/>
    <n v="10200"/>
    <n v="3570"/>
    <n v="0.35"/>
  </r>
  <r>
    <x v="2"/>
    <x v="0"/>
    <x v="28"/>
    <x v="3"/>
    <x v="23"/>
    <s v="São Paulo"/>
    <x v="6"/>
    <n v="1500"/>
    <n v="12"/>
    <n v="18000"/>
    <n v="7200"/>
    <n v="0.4"/>
  </r>
  <r>
    <x v="0"/>
    <x v="1"/>
    <x v="28"/>
    <x v="3"/>
    <x v="23"/>
    <s v="São Paulo"/>
    <x v="12"/>
    <n v="4500"/>
    <n v="7"/>
    <n v="31500"/>
    <n v="7875"/>
    <n v="0.25"/>
  </r>
  <r>
    <x v="3"/>
    <x v="0"/>
    <x v="28"/>
    <x v="3"/>
    <x v="23"/>
    <s v="São Paulo"/>
    <x v="12"/>
    <n v="4500"/>
    <n v="8"/>
    <n v="36000"/>
    <n v="9000"/>
    <n v="0.25"/>
  </r>
  <r>
    <x v="4"/>
    <x v="0"/>
    <x v="28"/>
    <x v="3"/>
    <x v="23"/>
    <s v="São Paulo"/>
    <x v="3"/>
    <n v="5130"/>
    <n v="8"/>
    <n v="41040"/>
    <n v="16416"/>
    <n v="0.4"/>
  </r>
  <r>
    <x v="4"/>
    <x v="1"/>
    <x v="29"/>
    <x v="3"/>
    <x v="23"/>
    <s v="São Paulo"/>
    <x v="6"/>
    <n v="1500"/>
    <n v="4"/>
    <n v="6000"/>
    <n v="2400"/>
    <n v="0.4"/>
  </r>
  <r>
    <x v="3"/>
    <x v="1"/>
    <x v="29"/>
    <x v="3"/>
    <x v="23"/>
    <s v="São Paulo"/>
    <x v="8"/>
    <n v="3400"/>
    <n v="5"/>
    <n v="17000"/>
    <n v="5950"/>
    <n v="0.35"/>
  </r>
  <r>
    <x v="1"/>
    <x v="1"/>
    <x v="29"/>
    <x v="3"/>
    <x v="23"/>
    <s v="São Paulo"/>
    <x v="0"/>
    <n v="8902"/>
    <n v="5"/>
    <n v="44510"/>
    <n v="15578.499999999998"/>
    <n v="0.35"/>
  </r>
  <r>
    <x v="0"/>
    <x v="0"/>
    <x v="29"/>
    <x v="3"/>
    <x v="23"/>
    <s v="São Paulo"/>
    <x v="7"/>
    <n v="5340"/>
    <n v="11"/>
    <n v="58740"/>
    <n v="17622"/>
    <n v="0.3"/>
  </r>
  <r>
    <x v="3"/>
    <x v="1"/>
    <x v="30"/>
    <x v="3"/>
    <x v="23"/>
    <s v="São Paulo"/>
    <x v="1"/>
    <n v="500"/>
    <n v="1"/>
    <n v="500"/>
    <n v="125"/>
    <n v="0.25"/>
  </r>
  <r>
    <x v="1"/>
    <x v="1"/>
    <x v="30"/>
    <x v="3"/>
    <x v="23"/>
    <s v="São Paulo"/>
    <x v="5"/>
    <n v="1700"/>
    <n v="1"/>
    <n v="1700"/>
    <n v="850"/>
    <n v="0.5"/>
  </r>
  <r>
    <x v="2"/>
    <x v="1"/>
    <x v="30"/>
    <x v="3"/>
    <x v="23"/>
    <s v="São Paulo"/>
    <x v="1"/>
    <n v="500"/>
    <n v="12"/>
    <n v="6000"/>
    <n v="1500"/>
    <n v="0.25"/>
  </r>
  <r>
    <x v="1"/>
    <x v="0"/>
    <x v="30"/>
    <x v="3"/>
    <x v="23"/>
    <s v="São Paulo"/>
    <x v="7"/>
    <n v="5340"/>
    <n v="4"/>
    <n v="21360"/>
    <n v="6408"/>
    <n v="0.3"/>
  </r>
  <r>
    <x v="3"/>
    <x v="0"/>
    <x v="31"/>
    <x v="3"/>
    <x v="23"/>
    <s v="São Paulo"/>
    <x v="4"/>
    <n v="300"/>
    <n v="10"/>
    <n v="3000"/>
    <n v="450"/>
    <n v="0.15"/>
  </r>
  <r>
    <x v="1"/>
    <x v="1"/>
    <x v="31"/>
    <x v="3"/>
    <x v="23"/>
    <s v="São Paulo"/>
    <x v="6"/>
    <n v="1500"/>
    <n v="4"/>
    <n v="6000"/>
    <n v="2400"/>
    <n v="0.4"/>
  </r>
  <r>
    <x v="1"/>
    <x v="1"/>
    <x v="31"/>
    <x v="3"/>
    <x v="23"/>
    <s v="São Paulo"/>
    <x v="2"/>
    <n v="1200"/>
    <n v="7"/>
    <n v="8400"/>
    <n v="2520"/>
    <n v="0.3"/>
  </r>
  <r>
    <x v="0"/>
    <x v="1"/>
    <x v="31"/>
    <x v="3"/>
    <x v="23"/>
    <s v="São Paulo"/>
    <x v="8"/>
    <n v="3400"/>
    <n v="11"/>
    <n v="37400"/>
    <n v="13090"/>
    <n v="0.35"/>
  </r>
  <r>
    <x v="0"/>
    <x v="1"/>
    <x v="32"/>
    <x v="3"/>
    <x v="23"/>
    <s v="São Paulo"/>
    <x v="12"/>
    <n v="4500"/>
    <n v="3"/>
    <n v="13500"/>
    <n v="3375"/>
    <n v="0.25"/>
  </r>
  <r>
    <x v="3"/>
    <x v="1"/>
    <x v="32"/>
    <x v="3"/>
    <x v="23"/>
    <s v="São Paulo"/>
    <x v="3"/>
    <n v="5130"/>
    <n v="5"/>
    <n v="25650"/>
    <n v="10260"/>
    <n v="0.4"/>
  </r>
  <r>
    <x v="0"/>
    <x v="0"/>
    <x v="32"/>
    <x v="3"/>
    <x v="23"/>
    <s v="São Paulo"/>
    <x v="7"/>
    <n v="5340"/>
    <n v="8"/>
    <n v="42720"/>
    <n v="12816"/>
    <n v="0.3"/>
  </r>
  <r>
    <x v="1"/>
    <x v="1"/>
    <x v="32"/>
    <x v="3"/>
    <x v="23"/>
    <s v="São Paulo"/>
    <x v="0"/>
    <n v="8902"/>
    <n v="7"/>
    <n v="62314"/>
    <n v="21809.899999999998"/>
    <n v="0.35"/>
  </r>
  <r>
    <x v="1"/>
    <x v="1"/>
    <x v="33"/>
    <x v="3"/>
    <x v="23"/>
    <s v="São Paulo"/>
    <x v="5"/>
    <n v="1700"/>
    <n v="1"/>
    <n v="1700"/>
    <n v="850"/>
    <n v="0.5"/>
  </r>
  <r>
    <x v="3"/>
    <x v="0"/>
    <x v="33"/>
    <x v="3"/>
    <x v="23"/>
    <s v="São Paulo"/>
    <x v="5"/>
    <n v="1700"/>
    <n v="2"/>
    <n v="3400"/>
    <n v="1700"/>
    <n v="0.5"/>
  </r>
  <r>
    <x v="1"/>
    <x v="1"/>
    <x v="33"/>
    <x v="3"/>
    <x v="23"/>
    <s v="São Paulo"/>
    <x v="2"/>
    <n v="1200"/>
    <n v="7"/>
    <n v="8400"/>
    <n v="2520"/>
    <n v="0.3"/>
  </r>
  <r>
    <x v="1"/>
    <x v="0"/>
    <x v="33"/>
    <x v="3"/>
    <x v="23"/>
    <s v="São Paulo"/>
    <x v="7"/>
    <n v="5340"/>
    <n v="4"/>
    <n v="21360"/>
    <n v="6408"/>
    <n v="0.3"/>
  </r>
  <r>
    <x v="0"/>
    <x v="1"/>
    <x v="34"/>
    <x v="3"/>
    <x v="23"/>
    <s v="São Paulo"/>
    <x v="4"/>
    <n v="300"/>
    <n v="12"/>
    <n v="3600"/>
    <n v="540"/>
    <n v="0.15"/>
  </r>
  <r>
    <x v="0"/>
    <x v="1"/>
    <x v="34"/>
    <x v="3"/>
    <x v="23"/>
    <s v="São Paulo"/>
    <x v="3"/>
    <n v="5130"/>
    <n v="3"/>
    <n v="15390"/>
    <n v="6156"/>
    <n v="0.4"/>
  </r>
  <r>
    <x v="1"/>
    <x v="1"/>
    <x v="34"/>
    <x v="3"/>
    <x v="23"/>
    <s v="São Paulo"/>
    <x v="9"/>
    <n v="5300"/>
    <n v="7"/>
    <n v="37100"/>
    <n v="11130"/>
    <n v="0.3"/>
  </r>
  <r>
    <x v="3"/>
    <x v="1"/>
    <x v="34"/>
    <x v="3"/>
    <x v="23"/>
    <s v="São Paulo"/>
    <x v="7"/>
    <n v="5340"/>
    <n v="12"/>
    <n v="64080"/>
    <n v="19224"/>
    <n v="0.3"/>
  </r>
  <r>
    <x v="3"/>
    <x v="1"/>
    <x v="35"/>
    <x v="3"/>
    <x v="23"/>
    <s v="São Paulo"/>
    <x v="1"/>
    <n v="500"/>
    <n v="2"/>
    <n v="1000"/>
    <n v="250"/>
    <n v="0.25"/>
  </r>
  <r>
    <x v="0"/>
    <x v="1"/>
    <x v="35"/>
    <x v="3"/>
    <x v="23"/>
    <s v="São Paulo"/>
    <x v="10"/>
    <n v="3200"/>
    <n v="7"/>
    <n v="22400"/>
    <n v="4480"/>
    <n v="0.2"/>
  </r>
  <r>
    <x v="3"/>
    <x v="1"/>
    <x v="35"/>
    <x v="3"/>
    <x v="23"/>
    <s v="São Paulo"/>
    <x v="11"/>
    <n v="4600"/>
    <n v="5"/>
    <n v="23000"/>
    <n v="5750"/>
    <n v="0.25"/>
  </r>
  <r>
    <x v="3"/>
    <x v="0"/>
    <x v="35"/>
    <x v="3"/>
    <x v="23"/>
    <s v="São Paulo"/>
    <x v="12"/>
    <n v="4500"/>
    <n v="9"/>
    <n v="40500"/>
    <n v="10125"/>
    <n v="0.25"/>
  </r>
  <r>
    <x v="1"/>
    <x v="1"/>
    <x v="36"/>
    <x v="3"/>
    <x v="23"/>
    <s v="São Paulo"/>
    <x v="5"/>
    <n v="1700"/>
    <n v="1"/>
    <n v="1700"/>
    <n v="850"/>
    <n v="0.5"/>
  </r>
  <r>
    <x v="1"/>
    <x v="1"/>
    <x v="36"/>
    <x v="3"/>
    <x v="23"/>
    <s v="São Paulo"/>
    <x v="4"/>
    <n v="300"/>
    <n v="7"/>
    <n v="2100"/>
    <n v="315"/>
    <n v="0.15"/>
  </r>
  <r>
    <x v="0"/>
    <x v="1"/>
    <x v="36"/>
    <x v="3"/>
    <x v="23"/>
    <s v="São Paulo"/>
    <x v="11"/>
    <n v="4600"/>
    <n v="1"/>
    <n v="4600"/>
    <n v="1150"/>
    <n v="0.25"/>
  </r>
  <r>
    <x v="1"/>
    <x v="1"/>
    <x v="36"/>
    <x v="3"/>
    <x v="23"/>
    <s v="São Paulo"/>
    <x v="0"/>
    <n v="8902"/>
    <n v="12"/>
    <n v="106824"/>
    <n v="37388.399999999994"/>
    <n v="0.35"/>
  </r>
  <r>
    <x v="4"/>
    <x v="1"/>
    <x v="37"/>
    <x v="3"/>
    <x v="23"/>
    <s v="São Paulo"/>
    <x v="11"/>
    <n v="4600"/>
    <n v="2"/>
    <n v="9200"/>
    <n v="2300"/>
    <n v="0.25"/>
  </r>
  <r>
    <x v="1"/>
    <x v="1"/>
    <x v="37"/>
    <x v="3"/>
    <x v="23"/>
    <s v="São Paulo"/>
    <x v="12"/>
    <n v="4500"/>
    <n v="4"/>
    <n v="18000"/>
    <n v="4500"/>
    <n v="0.25"/>
  </r>
  <r>
    <x v="0"/>
    <x v="0"/>
    <x v="37"/>
    <x v="3"/>
    <x v="23"/>
    <s v="São Paulo"/>
    <x v="0"/>
    <n v="8902"/>
    <n v="4"/>
    <n v="35608"/>
    <n v="12462.8"/>
    <n v="0.35"/>
  </r>
  <r>
    <x v="0"/>
    <x v="1"/>
    <x v="37"/>
    <x v="3"/>
    <x v="23"/>
    <s v="São Paulo"/>
    <x v="7"/>
    <n v="5340"/>
    <n v="11"/>
    <n v="58740"/>
    <n v="17622"/>
    <n v="0.3"/>
  </r>
  <r>
    <x v="0"/>
    <x v="0"/>
    <x v="38"/>
    <x v="3"/>
    <x v="23"/>
    <s v="São Paulo"/>
    <x v="3"/>
    <n v="5130"/>
    <n v="2"/>
    <n v="10260"/>
    <n v="4104"/>
    <n v="0.4"/>
  </r>
  <r>
    <x v="0"/>
    <x v="1"/>
    <x v="38"/>
    <x v="3"/>
    <x v="23"/>
    <s v="São Paulo"/>
    <x v="5"/>
    <n v="1700"/>
    <n v="9"/>
    <n v="15300"/>
    <n v="7650"/>
    <n v="0.5"/>
  </r>
  <r>
    <x v="1"/>
    <x v="0"/>
    <x v="38"/>
    <x v="3"/>
    <x v="23"/>
    <s v="São Paulo"/>
    <x v="12"/>
    <n v="4500"/>
    <n v="4"/>
    <n v="18000"/>
    <n v="4500"/>
    <n v="0.25"/>
  </r>
  <r>
    <x v="4"/>
    <x v="1"/>
    <x v="38"/>
    <x v="3"/>
    <x v="23"/>
    <s v="São Paulo"/>
    <x v="9"/>
    <n v="5300"/>
    <n v="6"/>
    <n v="31800"/>
    <n v="9540"/>
    <n v="0.3"/>
  </r>
  <r>
    <x v="0"/>
    <x v="1"/>
    <x v="39"/>
    <x v="3"/>
    <x v="23"/>
    <s v="São Paulo"/>
    <x v="2"/>
    <n v="1200"/>
    <n v="1"/>
    <n v="1200"/>
    <n v="360"/>
    <n v="0.3"/>
  </r>
  <r>
    <x v="2"/>
    <x v="0"/>
    <x v="39"/>
    <x v="3"/>
    <x v="23"/>
    <s v="São Paulo"/>
    <x v="1"/>
    <n v="500"/>
    <n v="8"/>
    <n v="4000"/>
    <n v="1000"/>
    <n v="0.25"/>
  </r>
  <r>
    <x v="3"/>
    <x v="0"/>
    <x v="39"/>
    <x v="3"/>
    <x v="23"/>
    <s v="São Paulo"/>
    <x v="5"/>
    <n v="1700"/>
    <n v="6"/>
    <n v="10200"/>
    <n v="5100"/>
    <n v="0.5"/>
  </r>
  <r>
    <x v="1"/>
    <x v="1"/>
    <x v="39"/>
    <x v="3"/>
    <x v="23"/>
    <s v="São Paulo"/>
    <x v="0"/>
    <n v="8902"/>
    <n v="7"/>
    <n v="62314"/>
    <n v="21809.899999999998"/>
    <n v="0.35"/>
  </r>
  <r>
    <x v="0"/>
    <x v="0"/>
    <x v="40"/>
    <x v="3"/>
    <x v="23"/>
    <s v="São Paulo"/>
    <x v="5"/>
    <n v="1700"/>
    <n v="3"/>
    <n v="5100"/>
    <n v="2550"/>
    <n v="0.5"/>
  </r>
  <r>
    <x v="2"/>
    <x v="0"/>
    <x v="40"/>
    <x v="3"/>
    <x v="23"/>
    <s v="São Paulo"/>
    <x v="11"/>
    <n v="4600"/>
    <n v="2"/>
    <n v="9200"/>
    <n v="2300"/>
    <n v="0.25"/>
  </r>
  <r>
    <x v="0"/>
    <x v="0"/>
    <x v="40"/>
    <x v="3"/>
    <x v="23"/>
    <s v="São Paulo"/>
    <x v="3"/>
    <n v="5130"/>
    <n v="3"/>
    <n v="15390"/>
    <n v="6156"/>
    <n v="0.4"/>
  </r>
  <r>
    <x v="0"/>
    <x v="1"/>
    <x v="40"/>
    <x v="3"/>
    <x v="23"/>
    <s v="São Paulo"/>
    <x v="3"/>
    <n v="5130"/>
    <n v="12"/>
    <n v="61560"/>
    <n v="24624"/>
    <n v="0.4"/>
  </r>
  <r>
    <x v="4"/>
    <x v="1"/>
    <x v="41"/>
    <x v="3"/>
    <x v="23"/>
    <s v="São Paulo"/>
    <x v="4"/>
    <n v="300"/>
    <n v="4"/>
    <n v="1200"/>
    <n v="180"/>
    <n v="0.15"/>
  </r>
  <r>
    <x v="2"/>
    <x v="1"/>
    <x v="41"/>
    <x v="3"/>
    <x v="23"/>
    <s v="São Paulo"/>
    <x v="6"/>
    <n v="1500"/>
    <n v="7"/>
    <n v="10500"/>
    <n v="4200"/>
    <n v="0.4"/>
  </r>
  <r>
    <x v="0"/>
    <x v="0"/>
    <x v="41"/>
    <x v="3"/>
    <x v="23"/>
    <s v="São Paulo"/>
    <x v="3"/>
    <n v="5130"/>
    <n v="4"/>
    <n v="20520"/>
    <n v="8208"/>
    <n v="0.4"/>
  </r>
  <r>
    <x v="1"/>
    <x v="1"/>
    <x v="41"/>
    <x v="3"/>
    <x v="23"/>
    <s v="São Paulo"/>
    <x v="10"/>
    <n v="3200"/>
    <n v="12"/>
    <n v="38400"/>
    <n v="7680"/>
    <n v="0.2"/>
  </r>
  <r>
    <x v="0"/>
    <x v="1"/>
    <x v="42"/>
    <x v="3"/>
    <x v="23"/>
    <s v="São Paulo"/>
    <x v="1"/>
    <n v="500"/>
    <n v="1"/>
    <n v="500"/>
    <n v="125"/>
    <n v="0.25"/>
  </r>
  <r>
    <x v="2"/>
    <x v="1"/>
    <x v="42"/>
    <x v="3"/>
    <x v="23"/>
    <s v="São Paulo"/>
    <x v="9"/>
    <n v="5300"/>
    <n v="3"/>
    <n v="15900"/>
    <n v="4770"/>
    <n v="0.3"/>
  </r>
  <r>
    <x v="3"/>
    <x v="1"/>
    <x v="42"/>
    <x v="3"/>
    <x v="23"/>
    <s v="São Paulo"/>
    <x v="12"/>
    <n v="4500"/>
    <n v="8"/>
    <n v="36000"/>
    <n v="9000"/>
    <n v="0.25"/>
  </r>
  <r>
    <x v="0"/>
    <x v="1"/>
    <x v="42"/>
    <x v="3"/>
    <x v="23"/>
    <s v="São Paulo"/>
    <x v="11"/>
    <n v="4600"/>
    <n v="11"/>
    <n v="50600"/>
    <n v="12650"/>
    <n v="0.25"/>
  </r>
  <r>
    <x v="2"/>
    <x v="0"/>
    <x v="43"/>
    <x v="3"/>
    <x v="23"/>
    <s v="São Paulo"/>
    <x v="1"/>
    <n v="500"/>
    <n v="8"/>
    <n v="4000"/>
    <n v="1000"/>
    <n v="0.25"/>
  </r>
  <r>
    <x v="0"/>
    <x v="1"/>
    <x v="43"/>
    <x v="3"/>
    <x v="23"/>
    <s v="São Paulo"/>
    <x v="5"/>
    <n v="1700"/>
    <n v="12"/>
    <n v="20400"/>
    <n v="10200"/>
    <n v="0.5"/>
  </r>
  <r>
    <x v="2"/>
    <x v="0"/>
    <x v="43"/>
    <x v="3"/>
    <x v="23"/>
    <s v="São Paulo"/>
    <x v="3"/>
    <n v="5130"/>
    <n v="8"/>
    <n v="41040"/>
    <n v="16416"/>
    <n v="0.4"/>
  </r>
  <r>
    <x v="3"/>
    <x v="1"/>
    <x v="43"/>
    <x v="3"/>
    <x v="23"/>
    <s v="São Paulo"/>
    <x v="12"/>
    <n v="4500"/>
    <n v="10"/>
    <n v="45000"/>
    <n v="11250"/>
    <n v="0.25"/>
  </r>
  <r>
    <x v="0"/>
    <x v="1"/>
    <x v="44"/>
    <x v="3"/>
    <x v="23"/>
    <s v="São Paulo"/>
    <x v="6"/>
    <n v="1500"/>
    <n v="6"/>
    <n v="9000"/>
    <n v="3600"/>
    <n v="0.4"/>
  </r>
  <r>
    <x v="0"/>
    <x v="1"/>
    <x v="44"/>
    <x v="3"/>
    <x v="23"/>
    <s v="São Paulo"/>
    <x v="2"/>
    <n v="1200"/>
    <n v="10"/>
    <n v="12000"/>
    <n v="3600"/>
    <n v="0.3"/>
  </r>
  <r>
    <x v="1"/>
    <x v="0"/>
    <x v="44"/>
    <x v="3"/>
    <x v="23"/>
    <s v="São Paulo"/>
    <x v="10"/>
    <n v="3200"/>
    <n v="6"/>
    <n v="19200"/>
    <n v="3840"/>
    <n v="0.2"/>
  </r>
  <r>
    <x v="0"/>
    <x v="1"/>
    <x v="44"/>
    <x v="3"/>
    <x v="23"/>
    <s v="São Paulo"/>
    <x v="3"/>
    <n v="5130"/>
    <n v="13"/>
    <n v="66690"/>
    <n v="26676"/>
    <n v="0.4"/>
  </r>
  <r>
    <x v="4"/>
    <x v="1"/>
    <x v="45"/>
    <x v="3"/>
    <x v="23"/>
    <s v="São Paulo"/>
    <x v="6"/>
    <n v="1500"/>
    <n v="3"/>
    <n v="4500"/>
    <n v="1800"/>
    <n v="0.4"/>
  </r>
  <r>
    <x v="4"/>
    <x v="1"/>
    <x v="45"/>
    <x v="3"/>
    <x v="23"/>
    <s v="São Paulo"/>
    <x v="6"/>
    <n v="1500"/>
    <n v="11"/>
    <n v="16500"/>
    <n v="6600"/>
    <n v="0.4"/>
  </r>
  <r>
    <x v="3"/>
    <x v="1"/>
    <x v="45"/>
    <x v="3"/>
    <x v="23"/>
    <s v="São Paulo"/>
    <x v="8"/>
    <n v="3400"/>
    <n v="8"/>
    <n v="27200"/>
    <n v="9520"/>
    <n v="0.35"/>
  </r>
  <r>
    <x v="0"/>
    <x v="1"/>
    <x v="45"/>
    <x v="3"/>
    <x v="23"/>
    <s v="São Paulo"/>
    <x v="7"/>
    <n v="5340"/>
    <n v="8"/>
    <n v="42720"/>
    <n v="12816"/>
    <n v="0.3"/>
  </r>
  <r>
    <x v="0"/>
    <x v="1"/>
    <x v="46"/>
    <x v="3"/>
    <x v="23"/>
    <s v="São Paulo"/>
    <x v="5"/>
    <n v="1700"/>
    <n v="2"/>
    <n v="3400"/>
    <n v="1700"/>
    <n v="0.5"/>
  </r>
  <r>
    <x v="3"/>
    <x v="1"/>
    <x v="46"/>
    <x v="3"/>
    <x v="23"/>
    <s v="São Paulo"/>
    <x v="5"/>
    <n v="1700"/>
    <n v="7"/>
    <n v="11900"/>
    <n v="5950"/>
    <n v="0.5"/>
  </r>
  <r>
    <x v="3"/>
    <x v="1"/>
    <x v="46"/>
    <x v="3"/>
    <x v="23"/>
    <s v="São Paulo"/>
    <x v="5"/>
    <n v="1700"/>
    <n v="10"/>
    <n v="17000"/>
    <n v="8500"/>
    <n v="0.5"/>
  </r>
  <r>
    <x v="3"/>
    <x v="0"/>
    <x v="46"/>
    <x v="3"/>
    <x v="23"/>
    <s v="São Paulo"/>
    <x v="0"/>
    <n v="8902"/>
    <n v="7"/>
    <n v="62314"/>
    <n v="21809.899999999998"/>
    <n v="0.35"/>
  </r>
  <r>
    <x v="0"/>
    <x v="1"/>
    <x v="47"/>
    <x v="3"/>
    <x v="23"/>
    <s v="São Paulo"/>
    <x v="1"/>
    <n v="500"/>
    <n v="3"/>
    <n v="1500"/>
    <n v="375"/>
    <n v="0.25"/>
  </r>
  <r>
    <x v="3"/>
    <x v="0"/>
    <x v="47"/>
    <x v="3"/>
    <x v="23"/>
    <s v="São Paulo"/>
    <x v="5"/>
    <n v="1700"/>
    <n v="10"/>
    <n v="17000"/>
    <n v="8500"/>
    <n v="0.5"/>
  </r>
  <r>
    <x v="2"/>
    <x v="1"/>
    <x v="47"/>
    <x v="3"/>
    <x v="23"/>
    <s v="São Paulo"/>
    <x v="3"/>
    <n v="5130"/>
    <n v="7"/>
    <n v="35910"/>
    <n v="14364"/>
    <n v="0.4"/>
  </r>
  <r>
    <x v="2"/>
    <x v="1"/>
    <x v="47"/>
    <x v="3"/>
    <x v="23"/>
    <s v="São Paulo"/>
    <x v="3"/>
    <n v="5130"/>
    <n v="9"/>
    <n v="46170"/>
    <n v="18468"/>
    <n v="0.4"/>
  </r>
  <r>
    <x v="3"/>
    <x v="1"/>
    <x v="48"/>
    <x v="3"/>
    <x v="23"/>
    <s v="São Paulo"/>
    <x v="4"/>
    <n v="300"/>
    <n v="1"/>
    <n v="300"/>
    <n v="45"/>
    <n v="0.15"/>
  </r>
  <r>
    <x v="3"/>
    <x v="1"/>
    <x v="48"/>
    <x v="3"/>
    <x v="23"/>
    <s v="São Paulo"/>
    <x v="6"/>
    <n v="1500"/>
    <n v="4"/>
    <n v="6000"/>
    <n v="2400"/>
    <n v="0.4"/>
  </r>
  <r>
    <x v="3"/>
    <x v="1"/>
    <x v="48"/>
    <x v="3"/>
    <x v="23"/>
    <s v="São Paulo"/>
    <x v="8"/>
    <n v="3400"/>
    <n v="2"/>
    <n v="6800"/>
    <n v="2380"/>
    <n v="0.35"/>
  </r>
  <r>
    <x v="0"/>
    <x v="0"/>
    <x v="48"/>
    <x v="3"/>
    <x v="23"/>
    <s v="São Paulo"/>
    <x v="11"/>
    <n v="4600"/>
    <n v="3"/>
    <n v="13800"/>
    <n v="3450"/>
    <n v="0.25"/>
  </r>
  <r>
    <x v="4"/>
    <x v="1"/>
    <x v="49"/>
    <x v="3"/>
    <x v="23"/>
    <s v="São Paulo"/>
    <x v="1"/>
    <n v="500"/>
    <n v="4"/>
    <n v="2000"/>
    <n v="500"/>
    <n v="0.25"/>
  </r>
  <r>
    <x v="0"/>
    <x v="1"/>
    <x v="49"/>
    <x v="3"/>
    <x v="23"/>
    <s v="São Paulo"/>
    <x v="3"/>
    <n v="5130"/>
    <n v="2"/>
    <n v="10260"/>
    <n v="4104"/>
    <n v="0.4"/>
  </r>
  <r>
    <x v="4"/>
    <x v="1"/>
    <x v="49"/>
    <x v="3"/>
    <x v="23"/>
    <s v="São Paulo"/>
    <x v="7"/>
    <n v="5340"/>
    <n v="8"/>
    <n v="42720"/>
    <n v="12816"/>
    <n v="0.3"/>
  </r>
  <r>
    <x v="0"/>
    <x v="1"/>
    <x v="49"/>
    <x v="3"/>
    <x v="23"/>
    <s v="São Paulo"/>
    <x v="11"/>
    <n v="4600"/>
    <n v="11"/>
    <n v="50600"/>
    <n v="12650"/>
    <n v="0.25"/>
  </r>
  <r>
    <x v="0"/>
    <x v="1"/>
    <x v="50"/>
    <x v="3"/>
    <x v="23"/>
    <s v="São Paulo"/>
    <x v="7"/>
    <n v="5340"/>
    <n v="2"/>
    <n v="10680"/>
    <n v="3204"/>
    <n v="0.3"/>
  </r>
  <r>
    <x v="3"/>
    <x v="0"/>
    <x v="50"/>
    <x v="3"/>
    <x v="23"/>
    <s v="São Paulo"/>
    <x v="12"/>
    <n v="4500"/>
    <n v="8"/>
    <n v="36000"/>
    <n v="9000"/>
    <n v="0.25"/>
  </r>
  <r>
    <x v="3"/>
    <x v="0"/>
    <x v="50"/>
    <x v="3"/>
    <x v="23"/>
    <s v="São Paulo"/>
    <x v="9"/>
    <n v="5300"/>
    <n v="9"/>
    <n v="47700"/>
    <n v="14310"/>
    <n v="0.3"/>
  </r>
  <r>
    <x v="0"/>
    <x v="1"/>
    <x v="50"/>
    <x v="3"/>
    <x v="23"/>
    <s v="São Paulo"/>
    <x v="0"/>
    <n v="8902"/>
    <n v="6"/>
    <n v="53412"/>
    <n v="18694.199999999997"/>
    <n v="0.35"/>
  </r>
  <r>
    <x v="0"/>
    <x v="0"/>
    <x v="51"/>
    <x v="3"/>
    <x v="23"/>
    <s v="São Paulo"/>
    <x v="4"/>
    <n v="300"/>
    <n v="5"/>
    <n v="1500"/>
    <n v="225"/>
    <n v="0.15"/>
  </r>
  <r>
    <x v="1"/>
    <x v="0"/>
    <x v="51"/>
    <x v="3"/>
    <x v="23"/>
    <s v="São Paulo"/>
    <x v="1"/>
    <n v="500"/>
    <n v="9"/>
    <n v="4500"/>
    <n v="1125"/>
    <n v="0.25"/>
  </r>
  <r>
    <x v="4"/>
    <x v="1"/>
    <x v="51"/>
    <x v="3"/>
    <x v="23"/>
    <s v="São Paulo"/>
    <x v="3"/>
    <n v="5130"/>
    <n v="3"/>
    <n v="15390"/>
    <n v="6156"/>
    <n v="0.4"/>
  </r>
  <r>
    <x v="4"/>
    <x v="0"/>
    <x v="51"/>
    <x v="3"/>
    <x v="23"/>
    <s v="São Paulo"/>
    <x v="0"/>
    <n v="8902"/>
    <n v="11"/>
    <n v="97922"/>
    <n v="34272.699999999997"/>
    <n v="0.35"/>
  </r>
  <r>
    <x v="0"/>
    <x v="0"/>
    <x v="52"/>
    <x v="3"/>
    <x v="23"/>
    <s v="São Paulo"/>
    <x v="8"/>
    <n v="3400"/>
    <n v="1"/>
    <n v="3400"/>
    <n v="1190"/>
    <n v="0.35"/>
  </r>
  <r>
    <x v="0"/>
    <x v="1"/>
    <x v="52"/>
    <x v="3"/>
    <x v="23"/>
    <s v="São Paulo"/>
    <x v="5"/>
    <n v="1700"/>
    <n v="2"/>
    <n v="3400"/>
    <n v="1700"/>
    <n v="0.5"/>
  </r>
  <r>
    <x v="0"/>
    <x v="1"/>
    <x v="52"/>
    <x v="3"/>
    <x v="23"/>
    <s v="São Paulo"/>
    <x v="6"/>
    <n v="1500"/>
    <n v="5"/>
    <n v="7500"/>
    <n v="3000"/>
    <n v="0.4"/>
  </r>
  <r>
    <x v="3"/>
    <x v="1"/>
    <x v="52"/>
    <x v="3"/>
    <x v="23"/>
    <s v="São Paulo"/>
    <x v="8"/>
    <n v="3400"/>
    <n v="4"/>
    <n v="13600"/>
    <n v="4760"/>
    <n v="0.35"/>
  </r>
  <r>
    <x v="1"/>
    <x v="1"/>
    <x v="53"/>
    <x v="3"/>
    <x v="23"/>
    <s v="São Paulo"/>
    <x v="6"/>
    <n v="1500"/>
    <n v="3"/>
    <n v="4500"/>
    <n v="1800"/>
    <n v="0.4"/>
  </r>
  <r>
    <x v="1"/>
    <x v="0"/>
    <x v="53"/>
    <x v="3"/>
    <x v="23"/>
    <s v="São Paulo"/>
    <x v="2"/>
    <n v="1200"/>
    <n v="9"/>
    <n v="10800"/>
    <n v="3240"/>
    <n v="0.3"/>
  </r>
  <r>
    <x v="3"/>
    <x v="0"/>
    <x v="53"/>
    <x v="3"/>
    <x v="23"/>
    <s v="São Paulo"/>
    <x v="9"/>
    <n v="5300"/>
    <n v="8"/>
    <n v="42400"/>
    <n v="12720"/>
    <n v="0.3"/>
  </r>
  <r>
    <x v="3"/>
    <x v="1"/>
    <x v="53"/>
    <x v="3"/>
    <x v="23"/>
    <s v="São Paulo"/>
    <x v="0"/>
    <n v="8902"/>
    <n v="7"/>
    <n v="62314"/>
    <n v="21809.899999999998"/>
    <n v="0.35"/>
  </r>
  <r>
    <x v="4"/>
    <x v="1"/>
    <x v="54"/>
    <x v="3"/>
    <x v="23"/>
    <s v="São Paulo"/>
    <x v="1"/>
    <n v="500"/>
    <n v="4"/>
    <n v="2000"/>
    <n v="500"/>
    <n v="0.25"/>
  </r>
  <r>
    <x v="3"/>
    <x v="0"/>
    <x v="54"/>
    <x v="3"/>
    <x v="23"/>
    <s v="São Paulo"/>
    <x v="4"/>
    <n v="300"/>
    <n v="10"/>
    <n v="3000"/>
    <n v="450"/>
    <n v="0.15"/>
  </r>
  <r>
    <x v="2"/>
    <x v="0"/>
    <x v="54"/>
    <x v="3"/>
    <x v="23"/>
    <s v="São Paulo"/>
    <x v="11"/>
    <n v="4600"/>
    <n v="2"/>
    <n v="9200"/>
    <n v="2300"/>
    <n v="0.25"/>
  </r>
  <r>
    <x v="2"/>
    <x v="1"/>
    <x v="54"/>
    <x v="3"/>
    <x v="23"/>
    <s v="São Paulo"/>
    <x v="9"/>
    <n v="5300"/>
    <n v="4"/>
    <n v="21200"/>
    <n v="6360"/>
    <n v="0.3"/>
  </r>
  <r>
    <x v="0"/>
    <x v="1"/>
    <x v="55"/>
    <x v="3"/>
    <x v="23"/>
    <s v="São Paulo"/>
    <x v="1"/>
    <n v="500"/>
    <n v="5"/>
    <n v="2500"/>
    <n v="625"/>
    <n v="0.25"/>
  </r>
  <r>
    <x v="2"/>
    <x v="0"/>
    <x v="55"/>
    <x v="3"/>
    <x v="23"/>
    <s v="São Paulo"/>
    <x v="12"/>
    <n v="4500"/>
    <n v="3"/>
    <n v="13500"/>
    <n v="3375"/>
    <n v="0.25"/>
  </r>
  <r>
    <x v="0"/>
    <x v="1"/>
    <x v="55"/>
    <x v="3"/>
    <x v="23"/>
    <s v="São Paulo"/>
    <x v="5"/>
    <n v="1700"/>
    <n v="9"/>
    <n v="15300"/>
    <n v="7650"/>
    <n v="0.5"/>
  </r>
  <r>
    <x v="0"/>
    <x v="1"/>
    <x v="55"/>
    <x v="3"/>
    <x v="23"/>
    <s v="São Paulo"/>
    <x v="11"/>
    <n v="4600"/>
    <n v="11"/>
    <n v="50600"/>
    <n v="12650"/>
    <n v="0.25"/>
  </r>
  <r>
    <x v="0"/>
    <x v="1"/>
    <x v="56"/>
    <x v="3"/>
    <x v="23"/>
    <s v="São Paulo"/>
    <x v="8"/>
    <n v="3400"/>
    <n v="1"/>
    <n v="3400"/>
    <n v="1190"/>
    <n v="0.35"/>
  </r>
  <r>
    <x v="3"/>
    <x v="1"/>
    <x v="56"/>
    <x v="3"/>
    <x v="23"/>
    <s v="São Paulo"/>
    <x v="6"/>
    <n v="1500"/>
    <n v="4"/>
    <n v="6000"/>
    <n v="2400"/>
    <n v="0.4"/>
  </r>
  <r>
    <x v="0"/>
    <x v="1"/>
    <x v="56"/>
    <x v="3"/>
    <x v="23"/>
    <s v="São Paulo"/>
    <x v="9"/>
    <n v="5300"/>
    <n v="8"/>
    <n v="42400"/>
    <n v="12720"/>
    <n v="0.3"/>
  </r>
  <r>
    <x v="0"/>
    <x v="0"/>
    <x v="56"/>
    <x v="3"/>
    <x v="23"/>
    <s v="São Paulo"/>
    <x v="9"/>
    <n v="5300"/>
    <n v="12"/>
    <n v="63600"/>
    <n v="19080"/>
    <n v="0.3"/>
  </r>
  <r>
    <x v="0"/>
    <x v="1"/>
    <x v="57"/>
    <x v="3"/>
    <x v="23"/>
    <s v="São Paulo"/>
    <x v="8"/>
    <n v="3400"/>
    <n v="1"/>
    <n v="3400"/>
    <n v="1190"/>
    <n v="0.35"/>
  </r>
  <r>
    <x v="2"/>
    <x v="0"/>
    <x v="57"/>
    <x v="3"/>
    <x v="23"/>
    <s v="São Paulo"/>
    <x v="9"/>
    <n v="5300"/>
    <n v="1"/>
    <n v="5300"/>
    <n v="1590"/>
    <n v="0.3"/>
  </r>
  <r>
    <x v="3"/>
    <x v="1"/>
    <x v="57"/>
    <x v="3"/>
    <x v="23"/>
    <s v="São Paulo"/>
    <x v="12"/>
    <n v="4500"/>
    <n v="4"/>
    <n v="18000"/>
    <n v="4500"/>
    <n v="0.25"/>
  </r>
  <r>
    <x v="3"/>
    <x v="1"/>
    <x v="57"/>
    <x v="3"/>
    <x v="23"/>
    <s v="São Paulo"/>
    <x v="10"/>
    <n v="3200"/>
    <n v="10"/>
    <n v="32000"/>
    <n v="6400"/>
    <n v="0.2"/>
  </r>
  <r>
    <x v="0"/>
    <x v="0"/>
    <x v="58"/>
    <x v="3"/>
    <x v="23"/>
    <s v="São Paulo"/>
    <x v="1"/>
    <n v="500"/>
    <n v="5"/>
    <n v="2500"/>
    <n v="625"/>
    <n v="0.25"/>
  </r>
  <r>
    <x v="3"/>
    <x v="1"/>
    <x v="58"/>
    <x v="3"/>
    <x v="23"/>
    <s v="São Paulo"/>
    <x v="4"/>
    <n v="300"/>
    <n v="10"/>
    <n v="3000"/>
    <n v="450"/>
    <n v="0.15"/>
  </r>
  <r>
    <x v="1"/>
    <x v="1"/>
    <x v="58"/>
    <x v="3"/>
    <x v="23"/>
    <s v="São Paulo"/>
    <x v="10"/>
    <n v="3200"/>
    <n v="4"/>
    <n v="12800"/>
    <n v="2560"/>
    <n v="0.2"/>
  </r>
  <r>
    <x v="3"/>
    <x v="0"/>
    <x v="58"/>
    <x v="3"/>
    <x v="23"/>
    <s v="São Paulo"/>
    <x v="7"/>
    <n v="5340"/>
    <n v="12"/>
    <n v="64080"/>
    <n v="19224"/>
    <n v="0.3"/>
  </r>
  <r>
    <x v="2"/>
    <x v="1"/>
    <x v="59"/>
    <x v="3"/>
    <x v="23"/>
    <s v="São Paulo"/>
    <x v="4"/>
    <n v="300"/>
    <n v="4"/>
    <n v="1200"/>
    <n v="180"/>
    <n v="0.15"/>
  </r>
  <r>
    <x v="1"/>
    <x v="1"/>
    <x v="59"/>
    <x v="3"/>
    <x v="23"/>
    <s v="São Paulo"/>
    <x v="11"/>
    <n v="4600"/>
    <n v="2"/>
    <n v="9200"/>
    <n v="2300"/>
    <n v="0.25"/>
  </r>
  <r>
    <x v="2"/>
    <x v="0"/>
    <x v="59"/>
    <x v="3"/>
    <x v="23"/>
    <s v="São Paulo"/>
    <x v="12"/>
    <n v="4500"/>
    <n v="3"/>
    <n v="13500"/>
    <n v="3375"/>
    <n v="0.25"/>
  </r>
  <r>
    <x v="0"/>
    <x v="1"/>
    <x v="59"/>
    <x v="3"/>
    <x v="23"/>
    <s v="São Paulo"/>
    <x v="11"/>
    <n v="4600"/>
    <n v="4"/>
    <n v="18400"/>
    <n v="4600"/>
    <n v="0.25"/>
  </r>
  <r>
    <x v="3"/>
    <x v="0"/>
    <x v="60"/>
    <x v="3"/>
    <x v="23"/>
    <s v="São Paulo"/>
    <x v="4"/>
    <n v="300"/>
    <n v="10"/>
    <n v="3000"/>
    <n v="450"/>
    <n v="0.15"/>
  </r>
  <r>
    <x v="0"/>
    <x v="1"/>
    <x v="60"/>
    <x v="3"/>
    <x v="23"/>
    <s v="São Paulo"/>
    <x v="9"/>
    <n v="5300"/>
    <n v="2"/>
    <n v="10600"/>
    <n v="3180"/>
    <n v="0.3"/>
  </r>
  <r>
    <x v="0"/>
    <x v="1"/>
    <x v="60"/>
    <x v="3"/>
    <x v="23"/>
    <s v="São Paulo"/>
    <x v="8"/>
    <n v="3400"/>
    <n v="12"/>
    <n v="40800"/>
    <n v="14280"/>
    <n v="0.35"/>
  </r>
  <r>
    <x v="3"/>
    <x v="0"/>
    <x v="60"/>
    <x v="3"/>
    <x v="23"/>
    <s v="São Paulo"/>
    <x v="12"/>
    <n v="4500"/>
    <n v="12"/>
    <n v="54000"/>
    <n v="13500"/>
    <n v="0.25"/>
  </r>
  <r>
    <x v="0"/>
    <x v="0"/>
    <x v="61"/>
    <x v="3"/>
    <x v="23"/>
    <s v="São Paulo"/>
    <x v="9"/>
    <n v="5300"/>
    <n v="2"/>
    <n v="10600"/>
    <n v="3180"/>
    <n v="0.3"/>
  </r>
  <r>
    <x v="3"/>
    <x v="1"/>
    <x v="61"/>
    <x v="3"/>
    <x v="23"/>
    <s v="São Paulo"/>
    <x v="2"/>
    <n v="1200"/>
    <n v="11"/>
    <n v="13200"/>
    <n v="3960"/>
    <n v="0.3"/>
  </r>
  <r>
    <x v="0"/>
    <x v="0"/>
    <x v="61"/>
    <x v="3"/>
    <x v="23"/>
    <s v="São Paulo"/>
    <x v="11"/>
    <n v="4600"/>
    <n v="5"/>
    <n v="23000"/>
    <n v="5750"/>
    <n v="0.25"/>
  </r>
  <r>
    <x v="0"/>
    <x v="1"/>
    <x v="61"/>
    <x v="3"/>
    <x v="23"/>
    <s v="São Paulo"/>
    <x v="8"/>
    <n v="3400"/>
    <n v="11"/>
    <n v="37400"/>
    <n v="13090"/>
    <n v="0.35"/>
  </r>
  <r>
    <x v="2"/>
    <x v="0"/>
    <x v="62"/>
    <x v="3"/>
    <x v="23"/>
    <s v="São Paulo"/>
    <x v="10"/>
    <n v="3200"/>
    <n v="2"/>
    <n v="6400"/>
    <n v="1280"/>
    <n v="0.2"/>
  </r>
  <r>
    <x v="0"/>
    <x v="1"/>
    <x v="62"/>
    <x v="3"/>
    <x v="23"/>
    <s v="São Paulo"/>
    <x v="2"/>
    <n v="1200"/>
    <n v="8"/>
    <n v="9600"/>
    <n v="2880"/>
    <n v="0.3"/>
  </r>
  <r>
    <x v="0"/>
    <x v="1"/>
    <x v="62"/>
    <x v="3"/>
    <x v="23"/>
    <s v="São Paulo"/>
    <x v="6"/>
    <n v="1500"/>
    <n v="8"/>
    <n v="12000"/>
    <n v="4800"/>
    <n v="0.4"/>
  </r>
  <r>
    <x v="0"/>
    <x v="1"/>
    <x v="62"/>
    <x v="3"/>
    <x v="23"/>
    <s v="São Paulo"/>
    <x v="0"/>
    <n v="8902"/>
    <n v="3"/>
    <n v="26706"/>
    <n v="9347.0999999999985"/>
    <n v="0.35"/>
  </r>
  <r>
    <x v="0"/>
    <x v="1"/>
    <x v="63"/>
    <x v="3"/>
    <x v="23"/>
    <s v="São Paulo"/>
    <x v="4"/>
    <n v="300"/>
    <n v="10"/>
    <n v="3000"/>
    <n v="450"/>
    <n v="0.15"/>
  </r>
  <r>
    <x v="4"/>
    <x v="0"/>
    <x v="63"/>
    <x v="3"/>
    <x v="23"/>
    <s v="São Paulo"/>
    <x v="6"/>
    <n v="1500"/>
    <n v="8"/>
    <n v="12000"/>
    <n v="4800"/>
    <n v="0.4"/>
  </r>
  <r>
    <x v="0"/>
    <x v="1"/>
    <x v="63"/>
    <x v="3"/>
    <x v="23"/>
    <s v="São Paulo"/>
    <x v="11"/>
    <n v="4600"/>
    <n v="8"/>
    <n v="36800"/>
    <n v="9200"/>
    <n v="0.25"/>
  </r>
  <r>
    <x v="3"/>
    <x v="1"/>
    <x v="63"/>
    <x v="3"/>
    <x v="23"/>
    <s v="São Paulo"/>
    <x v="0"/>
    <n v="8902"/>
    <n v="7"/>
    <n v="62314"/>
    <n v="21809.899999999998"/>
    <n v="0.35"/>
  </r>
  <r>
    <x v="3"/>
    <x v="0"/>
    <x v="64"/>
    <x v="3"/>
    <x v="23"/>
    <s v="São Paulo"/>
    <x v="1"/>
    <n v="500"/>
    <n v="2"/>
    <n v="1000"/>
    <n v="250"/>
    <n v="0.25"/>
  </r>
  <r>
    <x v="3"/>
    <x v="1"/>
    <x v="64"/>
    <x v="3"/>
    <x v="23"/>
    <s v="São Paulo"/>
    <x v="6"/>
    <n v="1500"/>
    <n v="7"/>
    <n v="10500"/>
    <n v="4200"/>
    <n v="0.4"/>
  </r>
  <r>
    <x v="3"/>
    <x v="1"/>
    <x v="64"/>
    <x v="3"/>
    <x v="23"/>
    <s v="São Paulo"/>
    <x v="7"/>
    <n v="5340"/>
    <n v="4"/>
    <n v="21360"/>
    <n v="6408"/>
    <n v="0.3"/>
  </r>
  <r>
    <x v="0"/>
    <x v="1"/>
    <x v="64"/>
    <x v="3"/>
    <x v="23"/>
    <s v="São Paulo"/>
    <x v="10"/>
    <n v="3200"/>
    <n v="7"/>
    <n v="22400"/>
    <n v="4480"/>
    <n v="0.2"/>
  </r>
  <r>
    <x v="0"/>
    <x v="1"/>
    <x v="65"/>
    <x v="3"/>
    <x v="23"/>
    <s v="São Paulo"/>
    <x v="1"/>
    <n v="500"/>
    <n v="11"/>
    <n v="5500"/>
    <n v="1375"/>
    <n v="0.25"/>
  </r>
  <r>
    <x v="3"/>
    <x v="1"/>
    <x v="65"/>
    <x v="3"/>
    <x v="23"/>
    <s v="São Paulo"/>
    <x v="8"/>
    <n v="3400"/>
    <n v="3"/>
    <n v="10200"/>
    <n v="3570"/>
    <n v="0.35"/>
  </r>
  <r>
    <x v="3"/>
    <x v="1"/>
    <x v="65"/>
    <x v="3"/>
    <x v="23"/>
    <s v="São Paulo"/>
    <x v="8"/>
    <n v="3400"/>
    <n v="5"/>
    <n v="17000"/>
    <n v="5950"/>
    <n v="0.35"/>
  </r>
  <r>
    <x v="2"/>
    <x v="0"/>
    <x v="65"/>
    <x v="3"/>
    <x v="23"/>
    <s v="São Paulo"/>
    <x v="3"/>
    <n v="5130"/>
    <n v="11"/>
    <n v="56430"/>
    <n v="22572"/>
    <n v="0.4"/>
  </r>
  <r>
    <x v="4"/>
    <x v="1"/>
    <x v="66"/>
    <x v="3"/>
    <x v="23"/>
    <s v="São Paulo"/>
    <x v="6"/>
    <n v="1500"/>
    <n v="8"/>
    <n v="12000"/>
    <n v="4800"/>
    <n v="0.4"/>
  </r>
  <r>
    <x v="0"/>
    <x v="0"/>
    <x v="66"/>
    <x v="3"/>
    <x v="23"/>
    <s v="São Paulo"/>
    <x v="9"/>
    <n v="5300"/>
    <n v="5"/>
    <n v="26500"/>
    <n v="7950"/>
    <n v="0.3"/>
  </r>
  <r>
    <x v="3"/>
    <x v="1"/>
    <x v="66"/>
    <x v="3"/>
    <x v="23"/>
    <s v="São Paulo"/>
    <x v="8"/>
    <n v="3400"/>
    <n v="9"/>
    <n v="30600"/>
    <n v="10710"/>
    <n v="0.35"/>
  </r>
  <r>
    <x v="3"/>
    <x v="1"/>
    <x v="66"/>
    <x v="3"/>
    <x v="23"/>
    <s v="São Paulo"/>
    <x v="9"/>
    <n v="5300"/>
    <n v="7"/>
    <n v="37100"/>
    <n v="11130"/>
    <n v="0.3"/>
  </r>
  <r>
    <x v="2"/>
    <x v="0"/>
    <x v="67"/>
    <x v="3"/>
    <x v="23"/>
    <s v="São Paulo"/>
    <x v="0"/>
    <n v="8902"/>
    <n v="1"/>
    <n v="8902"/>
    <n v="3115.7"/>
    <n v="0.35"/>
  </r>
  <r>
    <x v="3"/>
    <x v="1"/>
    <x v="67"/>
    <x v="3"/>
    <x v="23"/>
    <s v="São Paulo"/>
    <x v="12"/>
    <n v="4500"/>
    <n v="5"/>
    <n v="22500"/>
    <n v="5625"/>
    <n v="0.25"/>
  </r>
  <r>
    <x v="3"/>
    <x v="1"/>
    <x v="67"/>
    <x v="3"/>
    <x v="23"/>
    <s v="São Paulo"/>
    <x v="0"/>
    <n v="8902"/>
    <n v="7"/>
    <n v="62314"/>
    <n v="21809.899999999998"/>
    <n v="0.35"/>
  </r>
  <r>
    <x v="4"/>
    <x v="1"/>
    <x v="67"/>
    <x v="3"/>
    <x v="23"/>
    <s v="São Paulo"/>
    <x v="0"/>
    <n v="8902"/>
    <n v="11"/>
    <n v="97922"/>
    <n v="34272.699999999997"/>
    <n v="0.35"/>
  </r>
  <r>
    <x v="0"/>
    <x v="1"/>
    <x v="68"/>
    <x v="3"/>
    <x v="23"/>
    <s v="São Paulo"/>
    <x v="8"/>
    <n v="3400"/>
    <n v="2"/>
    <n v="6800"/>
    <n v="2380"/>
    <n v="0.35"/>
  </r>
  <r>
    <x v="1"/>
    <x v="0"/>
    <x v="68"/>
    <x v="3"/>
    <x v="23"/>
    <s v="São Paulo"/>
    <x v="0"/>
    <n v="8902"/>
    <n v="1"/>
    <n v="8902"/>
    <n v="3115.7"/>
    <n v="0.35"/>
  </r>
  <r>
    <x v="0"/>
    <x v="0"/>
    <x v="68"/>
    <x v="3"/>
    <x v="23"/>
    <s v="São Paulo"/>
    <x v="11"/>
    <n v="4600"/>
    <n v="10"/>
    <n v="46000"/>
    <n v="11500"/>
    <n v="0.25"/>
  </r>
  <r>
    <x v="3"/>
    <x v="1"/>
    <x v="68"/>
    <x v="3"/>
    <x v="23"/>
    <s v="São Paulo"/>
    <x v="12"/>
    <n v="4500"/>
    <n v="11"/>
    <n v="49500"/>
    <n v="12375"/>
    <n v="0.25"/>
  </r>
  <r>
    <x v="0"/>
    <x v="1"/>
    <x v="69"/>
    <x v="3"/>
    <x v="23"/>
    <s v="São Paulo"/>
    <x v="11"/>
    <n v="4600"/>
    <n v="1"/>
    <n v="4600"/>
    <n v="1150"/>
    <n v="0.25"/>
  </r>
  <r>
    <x v="3"/>
    <x v="1"/>
    <x v="69"/>
    <x v="3"/>
    <x v="23"/>
    <s v="São Paulo"/>
    <x v="1"/>
    <n v="500"/>
    <n v="10"/>
    <n v="5000"/>
    <n v="1250"/>
    <n v="0.25"/>
  </r>
  <r>
    <x v="2"/>
    <x v="1"/>
    <x v="69"/>
    <x v="3"/>
    <x v="23"/>
    <s v="São Paulo"/>
    <x v="6"/>
    <n v="1500"/>
    <n v="11"/>
    <n v="16500"/>
    <n v="6600"/>
    <n v="0.4"/>
  </r>
  <r>
    <x v="0"/>
    <x v="0"/>
    <x v="69"/>
    <x v="3"/>
    <x v="23"/>
    <s v="São Paulo"/>
    <x v="0"/>
    <n v="8902"/>
    <n v="2"/>
    <n v="17804"/>
    <n v="6231.4"/>
    <n v="0.35"/>
  </r>
  <r>
    <x v="3"/>
    <x v="0"/>
    <x v="70"/>
    <x v="3"/>
    <x v="23"/>
    <s v="São Paulo"/>
    <x v="4"/>
    <n v="300"/>
    <n v="7"/>
    <n v="2100"/>
    <n v="315"/>
    <n v="0.15"/>
  </r>
  <r>
    <x v="0"/>
    <x v="1"/>
    <x v="70"/>
    <x v="3"/>
    <x v="23"/>
    <s v="São Paulo"/>
    <x v="12"/>
    <n v="4500"/>
    <n v="2"/>
    <n v="9000"/>
    <n v="2250"/>
    <n v="0.25"/>
  </r>
  <r>
    <x v="0"/>
    <x v="1"/>
    <x v="70"/>
    <x v="3"/>
    <x v="23"/>
    <s v="São Paulo"/>
    <x v="7"/>
    <n v="5340"/>
    <n v="7"/>
    <n v="37380"/>
    <n v="11214"/>
    <n v="0.3"/>
  </r>
  <r>
    <x v="0"/>
    <x v="1"/>
    <x v="70"/>
    <x v="3"/>
    <x v="23"/>
    <s v="São Paulo"/>
    <x v="11"/>
    <n v="4600"/>
    <n v="12"/>
    <n v="55200"/>
    <n v="13800"/>
    <n v="0.25"/>
  </r>
  <r>
    <x v="0"/>
    <x v="1"/>
    <x v="71"/>
    <x v="3"/>
    <x v="23"/>
    <s v="São Paulo"/>
    <x v="10"/>
    <n v="3200"/>
    <n v="1"/>
    <n v="3200"/>
    <n v="640"/>
    <n v="0.2"/>
  </r>
  <r>
    <x v="0"/>
    <x v="1"/>
    <x v="71"/>
    <x v="3"/>
    <x v="23"/>
    <s v="São Paulo"/>
    <x v="2"/>
    <n v="1200"/>
    <n v="5"/>
    <n v="6000"/>
    <n v="1800"/>
    <n v="0.3"/>
  </r>
  <r>
    <x v="0"/>
    <x v="1"/>
    <x v="71"/>
    <x v="3"/>
    <x v="23"/>
    <s v="São Paulo"/>
    <x v="5"/>
    <n v="1700"/>
    <n v="9"/>
    <n v="15300"/>
    <n v="7650"/>
    <n v="0.5"/>
  </r>
  <r>
    <x v="0"/>
    <x v="1"/>
    <x v="71"/>
    <x v="3"/>
    <x v="23"/>
    <s v="São Paulo"/>
    <x v="3"/>
    <n v="5130"/>
    <n v="4"/>
    <n v="20520"/>
    <n v="8208"/>
    <n v="0.4"/>
  </r>
  <r>
    <x v="0"/>
    <x v="1"/>
    <x v="72"/>
    <x v="3"/>
    <x v="23"/>
    <s v="São Paulo"/>
    <x v="8"/>
    <n v="3400"/>
    <n v="3"/>
    <n v="10200"/>
    <n v="3570"/>
    <n v="0.35"/>
  </r>
  <r>
    <x v="0"/>
    <x v="1"/>
    <x v="72"/>
    <x v="3"/>
    <x v="23"/>
    <s v="São Paulo"/>
    <x v="12"/>
    <n v="4500"/>
    <n v="9"/>
    <n v="40500"/>
    <n v="10125"/>
    <n v="0.25"/>
  </r>
  <r>
    <x v="2"/>
    <x v="1"/>
    <x v="72"/>
    <x v="3"/>
    <x v="23"/>
    <s v="São Paulo"/>
    <x v="3"/>
    <n v="5130"/>
    <n v="8"/>
    <n v="41040"/>
    <n v="16416"/>
    <n v="0.4"/>
  </r>
  <r>
    <x v="2"/>
    <x v="1"/>
    <x v="72"/>
    <x v="3"/>
    <x v="23"/>
    <s v="São Paulo"/>
    <x v="0"/>
    <n v="8902"/>
    <n v="11"/>
    <n v="97922"/>
    <n v="34272.699999999997"/>
    <n v="0.35"/>
  </r>
  <r>
    <x v="0"/>
    <x v="1"/>
    <x v="73"/>
    <x v="3"/>
    <x v="23"/>
    <s v="São Paulo"/>
    <x v="4"/>
    <n v="300"/>
    <n v="6"/>
    <n v="1800"/>
    <n v="270"/>
    <n v="0.15"/>
  </r>
  <r>
    <x v="0"/>
    <x v="1"/>
    <x v="73"/>
    <x v="3"/>
    <x v="23"/>
    <s v="São Paulo"/>
    <x v="5"/>
    <n v="1700"/>
    <n v="9"/>
    <n v="15300"/>
    <n v="7650"/>
    <n v="0.5"/>
  </r>
  <r>
    <x v="3"/>
    <x v="1"/>
    <x v="73"/>
    <x v="3"/>
    <x v="23"/>
    <s v="São Paulo"/>
    <x v="6"/>
    <n v="1500"/>
    <n v="12"/>
    <n v="18000"/>
    <n v="7200"/>
    <n v="0.4"/>
  </r>
  <r>
    <x v="4"/>
    <x v="1"/>
    <x v="73"/>
    <x v="3"/>
    <x v="23"/>
    <s v="São Paulo"/>
    <x v="5"/>
    <n v="1700"/>
    <n v="11"/>
    <n v="18700"/>
    <n v="9350"/>
    <n v="0.5"/>
  </r>
  <r>
    <x v="0"/>
    <x v="0"/>
    <x v="74"/>
    <x v="3"/>
    <x v="23"/>
    <s v="São Paulo"/>
    <x v="8"/>
    <n v="3400"/>
    <n v="7"/>
    <n v="23800"/>
    <n v="8330"/>
    <n v="0.35"/>
  </r>
  <r>
    <x v="3"/>
    <x v="0"/>
    <x v="74"/>
    <x v="3"/>
    <x v="23"/>
    <s v="São Paulo"/>
    <x v="5"/>
    <n v="1700"/>
    <n v="16"/>
    <n v="27200"/>
    <n v="13600"/>
    <n v="0.5"/>
  </r>
  <r>
    <x v="0"/>
    <x v="0"/>
    <x v="74"/>
    <x v="3"/>
    <x v="23"/>
    <s v="São Paulo"/>
    <x v="3"/>
    <n v="5130"/>
    <n v="6"/>
    <n v="30780"/>
    <n v="12312"/>
    <n v="0.4"/>
  </r>
  <r>
    <x v="0"/>
    <x v="0"/>
    <x v="74"/>
    <x v="3"/>
    <x v="23"/>
    <s v="São Paulo"/>
    <x v="11"/>
    <n v="4600"/>
    <n v="8"/>
    <n v="36800"/>
    <n v="9200"/>
    <n v="0.25"/>
  </r>
  <r>
    <x v="3"/>
    <x v="1"/>
    <x v="75"/>
    <x v="3"/>
    <x v="23"/>
    <s v="São Paulo"/>
    <x v="4"/>
    <n v="300"/>
    <n v="1"/>
    <n v="300"/>
    <n v="45"/>
    <n v="0.15"/>
  </r>
  <r>
    <x v="3"/>
    <x v="1"/>
    <x v="75"/>
    <x v="3"/>
    <x v="23"/>
    <s v="São Paulo"/>
    <x v="8"/>
    <n v="3400"/>
    <n v="8"/>
    <n v="27200"/>
    <n v="9520"/>
    <n v="0.35"/>
  </r>
  <r>
    <x v="0"/>
    <x v="1"/>
    <x v="75"/>
    <x v="3"/>
    <x v="21"/>
    <s v="Vitória"/>
    <x v="8"/>
    <n v="3400"/>
    <n v="11"/>
    <n v="37400"/>
    <n v="13090"/>
    <n v="0.35"/>
  </r>
  <r>
    <x v="2"/>
    <x v="1"/>
    <x v="75"/>
    <x v="3"/>
    <x v="23"/>
    <s v="São Paulo"/>
    <x v="0"/>
    <n v="8902"/>
    <n v="11"/>
    <n v="97922"/>
    <n v="34272.699999999997"/>
    <n v="0.35"/>
  </r>
  <r>
    <x v="3"/>
    <x v="0"/>
    <x v="76"/>
    <x v="3"/>
    <x v="23"/>
    <s v="São Paulo"/>
    <x v="2"/>
    <n v="1200"/>
    <n v="16"/>
    <n v="19200"/>
    <n v="5760"/>
    <n v="0.3"/>
  </r>
  <r>
    <x v="0"/>
    <x v="1"/>
    <x v="76"/>
    <x v="3"/>
    <x v="23"/>
    <s v="São Paulo"/>
    <x v="10"/>
    <n v="3200"/>
    <n v="11"/>
    <n v="35200"/>
    <n v="7040"/>
    <n v="0.2"/>
  </r>
  <r>
    <x v="2"/>
    <x v="0"/>
    <x v="76"/>
    <x v="3"/>
    <x v="23"/>
    <s v="São Paulo"/>
    <x v="3"/>
    <n v="5130"/>
    <n v="10"/>
    <n v="51300"/>
    <n v="20520"/>
    <n v="0.4"/>
  </r>
  <r>
    <x v="3"/>
    <x v="0"/>
    <x v="76"/>
    <x v="3"/>
    <x v="23"/>
    <s v="São Paulo"/>
    <x v="9"/>
    <n v="5300"/>
    <n v="11"/>
    <n v="58300"/>
    <n v="17490"/>
    <n v="0.3"/>
  </r>
  <r>
    <x v="3"/>
    <x v="1"/>
    <x v="77"/>
    <x v="3"/>
    <x v="21"/>
    <s v="Vitória"/>
    <x v="11"/>
    <n v="4600"/>
    <n v="9"/>
    <n v="41400"/>
    <n v="10350"/>
    <n v="0.25"/>
  </r>
  <r>
    <x v="2"/>
    <x v="1"/>
    <x v="77"/>
    <x v="3"/>
    <x v="21"/>
    <s v="Vitória"/>
    <x v="0"/>
    <n v="8902"/>
    <n v="6"/>
    <n v="53412"/>
    <n v="18694.199999999997"/>
    <n v="0.35"/>
  </r>
  <r>
    <x v="0"/>
    <x v="0"/>
    <x v="77"/>
    <x v="3"/>
    <x v="23"/>
    <s v="São Paulo"/>
    <x v="9"/>
    <n v="5300"/>
    <n v="12"/>
    <n v="63600"/>
    <n v="19080"/>
    <n v="0.3"/>
  </r>
  <r>
    <x v="3"/>
    <x v="1"/>
    <x v="77"/>
    <x v="3"/>
    <x v="23"/>
    <s v="São Paulo"/>
    <x v="7"/>
    <n v="5340"/>
    <n v="12"/>
    <n v="64080"/>
    <n v="19224"/>
    <n v="0.3"/>
  </r>
  <r>
    <x v="3"/>
    <x v="0"/>
    <x v="78"/>
    <x v="3"/>
    <x v="21"/>
    <s v="Vitória"/>
    <x v="1"/>
    <n v="500"/>
    <n v="7"/>
    <n v="3500"/>
    <n v="875"/>
    <n v="0.25"/>
  </r>
  <r>
    <x v="0"/>
    <x v="1"/>
    <x v="78"/>
    <x v="3"/>
    <x v="23"/>
    <s v="São Paulo"/>
    <x v="7"/>
    <n v="5340"/>
    <n v="2"/>
    <n v="10680"/>
    <n v="3204"/>
    <n v="0.3"/>
  </r>
  <r>
    <x v="1"/>
    <x v="0"/>
    <x v="78"/>
    <x v="3"/>
    <x v="23"/>
    <s v="São Paulo"/>
    <x v="10"/>
    <n v="3200"/>
    <n v="8"/>
    <n v="25600"/>
    <n v="5120"/>
    <n v="0.2"/>
  </r>
  <r>
    <x v="0"/>
    <x v="1"/>
    <x v="78"/>
    <x v="3"/>
    <x v="23"/>
    <s v="São Paulo"/>
    <x v="11"/>
    <n v="4600"/>
    <n v="8"/>
    <n v="36800"/>
    <n v="9200"/>
    <n v="0.25"/>
  </r>
  <r>
    <x v="0"/>
    <x v="1"/>
    <x v="79"/>
    <x v="3"/>
    <x v="23"/>
    <s v="São Paulo"/>
    <x v="5"/>
    <n v="1700"/>
    <n v="6"/>
    <n v="10200"/>
    <n v="5100"/>
    <n v="0.5"/>
  </r>
  <r>
    <x v="0"/>
    <x v="1"/>
    <x v="79"/>
    <x v="3"/>
    <x v="21"/>
    <s v="Vitória"/>
    <x v="8"/>
    <n v="3400"/>
    <n v="8"/>
    <n v="27200"/>
    <n v="9520"/>
    <n v="0.35"/>
  </r>
  <r>
    <x v="4"/>
    <x v="1"/>
    <x v="79"/>
    <x v="3"/>
    <x v="23"/>
    <s v="São Paulo"/>
    <x v="12"/>
    <n v="4500"/>
    <n v="7"/>
    <n v="31500"/>
    <n v="7875"/>
    <n v="0.25"/>
  </r>
  <r>
    <x v="0"/>
    <x v="0"/>
    <x v="79"/>
    <x v="3"/>
    <x v="23"/>
    <s v="São Paulo"/>
    <x v="11"/>
    <n v="4600"/>
    <n v="11"/>
    <n v="50600"/>
    <n v="12650"/>
    <n v="0.25"/>
  </r>
  <r>
    <x v="0"/>
    <x v="1"/>
    <x v="80"/>
    <x v="3"/>
    <x v="23"/>
    <s v="São Paulo"/>
    <x v="4"/>
    <n v="300"/>
    <n v="12"/>
    <n v="3600"/>
    <n v="540"/>
    <n v="0.15"/>
  </r>
  <r>
    <x v="0"/>
    <x v="1"/>
    <x v="80"/>
    <x v="3"/>
    <x v="23"/>
    <s v="São Paulo"/>
    <x v="11"/>
    <n v="4600"/>
    <n v="3"/>
    <n v="13800"/>
    <n v="3450"/>
    <n v="0.25"/>
  </r>
  <r>
    <x v="0"/>
    <x v="0"/>
    <x v="80"/>
    <x v="3"/>
    <x v="21"/>
    <s v="Vitória"/>
    <x v="3"/>
    <n v="5130"/>
    <n v="6"/>
    <n v="30780"/>
    <n v="12312"/>
    <n v="0.4"/>
  </r>
  <r>
    <x v="4"/>
    <x v="0"/>
    <x v="80"/>
    <x v="3"/>
    <x v="23"/>
    <s v="São Paulo"/>
    <x v="11"/>
    <n v="4600"/>
    <n v="8"/>
    <n v="36800"/>
    <n v="9200"/>
    <n v="0.25"/>
  </r>
  <r>
    <x v="0"/>
    <x v="1"/>
    <x v="81"/>
    <x v="3"/>
    <x v="21"/>
    <s v="Vitória"/>
    <x v="6"/>
    <n v="1500"/>
    <n v="4"/>
    <n v="6000"/>
    <n v="2400"/>
    <n v="0.4"/>
  </r>
  <r>
    <x v="3"/>
    <x v="0"/>
    <x v="81"/>
    <x v="3"/>
    <x v="23"/>
    <s v="São Paulo"/>
    <x v="2"/>
    <n v="1200"/>
    <n v="9"/>
    <n v="10800"/>
    <n v="3240"/>
    <n v="0.3"/>
  </r>
  <r>
    <x v="0"/>
    <x v="1"/>
    <x v="81"/>
    <x v="3"/>
    <x v="21"/>
    <s v="Vitória"/>
    <x v="8"/>
    <n v="3400"/>
    <n v="4"/>
    <n v="13600"/>
    <n v="4760"/>
    <n v="0.35"/>
  </r>
  <r>
    <x v="3"/>
    <x v="1"/>
    <x v="81"/>
    <x v="3"/>
    <x v="23"/>
    <s v="São Paulo"/>
    <x v="9"/>
    <n v="5300"/>
    <n v="11"/>
    <n v="58300"/>
    <n v="17490"/>
    <n v="0.3"/>
  </r>
  <r>
    <x v="3"/>
    <x v="1"/>
    <x v="82"/>
    <x v="3"/>
    <x v="23"/>
    <s v="São Paulo"/>
    <x v="1"/>
    <n v="500"/>
    <n v="9"/>
    <n v="4500"/>
    <n v="1125"/>
    <n v="0.25"/>
  </r>
  <r>
    <x v="0"/>
    <x v="0"/>
    <x v="82"/>
    <x v="3"/>
    <x v="21"/>
    <s v="Vitória"/>
    <x v="7"/>
    <n v="5340"/>
    <n v="3"/>
    <n v="16020"/>
    <n v="4806"/>
    <n v="0.3"/>
  </r>
  <r>
    <x v="2"/>
    <x v="0"/>
    <x v="82"/>
    <x v="3"/>
    <x v="23"/>
    <s v="São Paulo"/>
    <x v="5"/>
    <n v="1700"/>
    <n v="12"/>
    <n v="20400"/>
    <n v="10200"/>
    <n v="0.5"/>
  </r>
  <r>
    <x v="2"/>
    <x v="1"/>
    <x v="82"/>
    <x v="3"/>
    <x v="21"/>
    <s v="Vitória"/>
    <x v="12"/>
    <n v="4500"/>
    <n v="6"/>
    <n v="27000"/>
    <n v="6750"/>
    <n v="0.25"/>
  </r>
  <r>
    <x v="2"/>
    <x v="0"/>
    <x v="83"/>
    <x v="3"/>
    <x v="23"/>
    <s v="São Paulo"/>
    <x v="4"/>
    <n v="300"/>
    <n v="5"/>
    <n v="1500"/>
    <n v="225"/>
    <n v="0.15"/>
  </r>
  <r>
    <x v="0"/>
    <x v="1"/>
    <x v="83"/>
    <x v="3"/>
    <x v="23"/>
    <s v="São Paulo"/>
    <x v="12"/>
    <n v="4500"/>
    <n v="1"/>
    <n v="4500"/>
    <n v="1125"/>
    <n v="0.25"/>
  </r>
  <r>
    <x v="0"/>
    <x v="1"/>
    <x v="83"/>
    <x v="3"/>
    <x v="23"/>
    <s v="São Paulo"/>
    <x v="1"/>
    <n v="500"/>
    <n v="9"/>
    <n v="4500"/>
    <n v="1125"/>
    <n v="0.25"/>
  </r>
  <r>
    <x v="2"/>
    <x v="1"/>
    <x v="83"/>
    <x v="3"/>
    <x v="23"/>
    <s v="São Paulo"/>
    <x v="3"/>
    <n v="5130"/>
    <n v="11"/>
    <n v="56430"/>
    <n v="22572"/>
    <n v="0.4"/>
  </r>
  <r>
    <x v="0"/>
    <x v="1"/>
    <x v="84"/>
    <x v="3"/>
    <x v="23"/>
    <s v="São Paulo"/>
    <x v="1"/>
    <n v="500"/>
    <n v="12"/>
    <n v="6000"/>
    <n v="1500"/>
    <n v="0.25"/>
  </r>
  <r>
    <x v="3"/>
    <x v="1"/>
    <x v="84"/>
    <x v="3"/>
    <x v="23"/>
    <s v="São Paulo"/>
    <x v="9"/>
    <n v="5300"/>
    <n v="7"/>
    <n v="37100"/>
    <n v="11130"/>
    <n v="0.3"/>
  </r>
  <r>
    <x v="0"/>
    <x v="0"/>
    <x v="84"/>
    <x v="3"/>
    <x v="23"/>
    <s v="São Paulo"/>
    <x v="10"/>
    <n v="3200"/>
    <n v="15"/>
    <n v="48000"/>
    <n v="9600"/>
    <n v="0.2"/>
  </r>
  <r>
    <x v="2"/>
    <x v="0"/>
    <x v="84"/>
    <x v="3"/>
    <x v="23"/>
    <s v="São Paulo"/>
    <x v="3"/>
    <n v="5130"/>
    <n v="15"/>
    <n v="76950"/>
    <n v="30780"/>
    <n v="0.4"/>
  </r>
  <r>
    <x v="0"/>
    <x v="1"/>
    <x v="85"/>
    <x v="3"/>
    <x v="23"/>
    <s v="São Paulo"/>
    <x v="5"/>
    <n v="1700"/>
    <n v="7"/>
    <n v="11900"/>
    <n v="5950"/>
    <n v="0.5"/>
  </r>
  <r>
    <x v="2"/>
    <x v="1"/>
    <x v="85"/>
    <x v="3"/>
    <x v="23"/>
    <s v="São Paulo"/>
    <x v="9"/>
    <n v="5300"/>
    <n v="6"/>
    <n v="31800"/>
    <n v="9540"/>
    <n v="0.3"/>
  </r>
  <r>
    <x v="0"/>
    <x v="1"/>
    <x v="85"/>
    <x v="3"/>
    <x v="23"/>
    <s v="São Paulo"/>
    <x v="9"/>
    <n v="5300"/>
    <n v="8"/>
    <n v="42400"/>
    <n v="12720"/>
    <n v="0.3"/>
  </r>
  <r>
    <x v="0"/>
    <x v="1"/>
    <x v="85"/>
    <x v="3"/>
    <x v="23"/>
    <s v="São Paulo"/>
    <x v="7"/>
    <n v="5340"/>
    <n v="10"/>
    <n v="53400"/>
    <n v="16020"/>
    <n v="0.3"/>
  </r>
  <r>
    <x v="1"/>
    <x v="0"/>
    <x v="0"/>
    <x v="3"/>
    <x v="21"/>
    <s v="Vitória"/>
    <x v="4"/>
    <n v="300"/>
    <n v="7"/>
    <n v="2100"/>
    <n v="315"/>
    <n v="0.15"/>
  </r>
  <r>
    <x v="1"/>
    <x v="0"/>
    <x v="1"/>
    <x v="3"/>
    <x v="21"/>
    <s v="Vitória"/>
    <x v="6"/>
    <n v="1500"/>
    <n v="10"/>
    <n v="15000"/>
    <n v="6000"/>
    <n v="0.4"/>
  </r>
  <r>
    <x v="4"/>
    <x v="0"/>
    <x v="2"/>
    <x v="3"/>
    <x v="21"/>
    <s v="Vitória"/>
    <x v="4"/>
    <n v="300"/>
    <n v="11"/>
    <n v="3300"/>
    <n v="495"/>
    <n v="0.15"/>
  </r>
  <r>
    <x v="0"/>
    <x v="1"/>
    <x v="3"/>
    <x v="3"/>
    <x v="21"/>
    <s v="Vitória"/>
    <x v="3"/>
    <n v="5130"/>
    <n v="9"/>
    <n v="46170"/>
    <n v="18468"/>
    <n v="0.4"/>
  </r>
  <r>
    <x v="3"/>
    <x v="1"/>
    <x v="4"/>
    <x v="3"/>
    <x v="21"/>
    <s v="Vitória"/>
    <x v="3"/>
    <n v="5130"/>
    <n v="4"/>
    <n v="20520"/>
    <n v="8208"/>
    <n v="0.4"/>
  </r>
  <r>
    <x v="3"/>
    <x v="0"/>
    <x v="5"/>
    <x v="3"/>
    <x v="21"/>
    <s v="Vitória"/>
    <x v="5"/>
    <n v="1700"/>
    <n v="8"/>
    <n v="13600"/>
    <n v="6800"/>
    <n v="0.5"/>
  </r>
  <r>
    <x v="3"/>
    <x v="1"/>
    <x v="6"/>
    <x v="3"/>
    <x v="21"/>
    <s v="Vitória"/>
    <x v="12"/>
    <n v="4500"/>
    <n v="9"/>
    <n v="40500"/>
    <n v="10125"/>
    <n v="0.25"/>
  </r>
  <r>
    <x v="0"/>
    <x v="0"/>
    <x v="7"/>
    <x v="3"/>
    <x v="21"/>
    <s v="Vitória"/>
    <x v="10"/>
    <n v="3200"/>
    <n v="9"/>
    <n v="28800"/>
    <n v="5760"/>
    <n v="0.2"/>
  </r>
  <r>
    <x v="0"/>
    <x v="0"/>
    <x v="8"/>
    <x v="3"/>
    <x v="21"/>
    <s v="Vitória"/>
    <x v="10"/>
    <n v="3200"/>
    <n v="2"/>
    <n v="6400"/>
    <n v="1280"/>
    <n v="0.2"/>
  </r>
  <r>
    <x v="0"/>
    <x v="0"/>
    <x v="9"/>
    <x v="3"/>
    <x v="21"/>
    <s v="Vitória"/>
    <x v="0"/>
    <n v="8902"/>
    <n v="6"/>
    <n v="53412"/>
    <n v="18694.199999999997"/>
    <n v="0.35"/>
  </r>
  <r>
    <x v="0"/>
    <x v="1"/>
    <x v="10"/>
    <x v="3"/>
    <x v="21"/>
    <s v="Vitória"/>
    <x v="8"/>
    <n v="3400"/>
    <n v="11"/>
    <n v="37400"/>
    <n v="13090"/>
    <n v="0.35"/>
  </r>
  <r>
    <x v="0"/>
    <x v="1"/>
    <x v="11"/>
    <x v="3"/>
    <x v="21"/>
    <s v="Vitória"/>
    <x v="0"/>
    <n v="8902"/>
    <n v="6"/>
    <n v="53412"/>
    <n v="18694.199999999997"/>
    <n v="0.35"/>
  </r>
  <r>
    <x v="0"/>
    <x v="0"/>
    <x v="12"/>
    <x v="3"/>
    <x v="21"/>
    <s v="Vitória"/>
    <x v="10"/>
    <n v="3200"/>
    <n v="9"/>
    <n v="28800"/>
    <n v="5760"/>
    <n v="0.2"/>
  </r>
  <r>
    <x v="2"/>
    <x v="1"/>
    <x v="13"/>
    <x v="3"/>
    <x v="21"/>
    <s v="Vitória"/>
    <x v="10"/>
    <n v="3200"/>
    <n v="12"/>
    <n v="38400"/>
    <n v="7680"/>
    <n v="0.2"/>
  </r>
  <r>
    <x v="3"/>
    <x v="0"/>
    <x v="14"/>
    <x v="3"/>
    <x v="21"/>
    <s v="Vitória"/>
    <x v="12"/>
    <n v="4500"/>
    <n v="1"/>
    <n v="4500"/>
    <n v="1125"/>
    <n v="0.25"/>
  </r>
  <r>
    <x v="0"/>
    <x v="1"/>
    <x v="15"/>
    <x v="3"/>
    <x v="21"/>
    <s v="Vitória"/>
    <x v="2"/>
    <n v="1200"/>
    <n v="10"/>
    <n v="12000"/>
    <n v="3600"/>
    <n v="0.3"/>
  </r>
  <r>
    <x v="3"/>
    <x v="0"/>
    <x v="16"/>
    <x v="3"/>
    <x v="21"/>
    <s v="Vitória"/>
    <x v="3"/>
    <n v="5130"/>
    <n v="5"/>
    <n v="25650"/>
    <n v="10260"/>
    <n v="0.4"/>
  </r>
  <r>
    <x v="0"/>
    <x v="1"/>
    <x v="17"/>
    <x v="3"/>
    <x v="21"/>
    <s v="Vitória"/>
    <x v="4"/>
    <n v="300"/>
    <n v="4"/>
    <n v="1200"/>
    <n v="180"/>
    <n v="0.15"/>
  </r>
  <r>
    <x v="4"/>
    <x v="0"/>
    <x v="0"/>
    <x v="4"/>
    <x v="24"/>
    <s v="Curitiba"/>
    <x v="3"/>
    <n v="5130"/>
    <n v="10"/>
    <n v="51300"/>
    <n v="20520"/>
    <n v="0.4"/>
  </r>
  <r>
    <x v="0"/>
    <x v="0"/>
    <x v="1"/>
    <x v="4"/>
    <x v="24"/>
    <s v="Curitiba"/>
    <x v="11"/>
    <n v="4600"/>
    <n v="2"/>
    <n v="9200"/>
    <n v="2300"/>
    <n v="0.25"/>
  </r>
  <r>
    <x v="3"/>
    <x v="1"/>
    <x v="2"/>
    <x v="4"/>
    <x v="24"/>
    <s v="Curitiba"/>
    <x v="1"/>
    <n v="500"/>
    <n v="10"/>
    <n v="5000"/>
    <n v="1250"/>
    <n v="0.25"/>
  </r>
  <r>
    <x v="0"/>
    <x v="1"/>
    <x v="3"/>
    <x v="4"/>
    <x v="24"/>
    <s v="Curitiba"/>
    <x v="3"/>
    <n v="5130"/>
    <n v="7"/>
    <n v="35910"/>
    <n v="14364"/>
    <n v="0.4"/>
  </r>
  <r>
    <x v="3"/>
    <x v="1"/>
    <x v="4"/>
    <x v="4"/>
    <x v="24"/>
    <s v="Curitiba"/>
    <x v="2"/>
    <n v="1200"/>
    <n v="11"/>
    <n v="13200"/>
    <n v="3960"/>
    <n v="0.3"/>
  </r>
  <r>
    <x v="3"/>
    <x v="1"/>
    <x v="5"/>
    <x v="4"/>
    <x v="24"/>
    <s v="Curitiba"/>
    <x v="7"/>
    <n v="5340"/>
    <n v="3"/>
    <n v="16020"/>
    <n v="4806"/>
    <n v="0.3"/>
  </r>
  <r>
    <x v="1"/>
    <x v="1"/>
    <x v="6"/>
    <x v="4"/>
    <x v="24"/>
    <s v="Curitiba"/>
    <x v="12"/>
    <n v="4500"/>
    <n v="2"/>
    <n v="9000"/>
    <n v="2250"/>
    <n v="0.25"/>
  </r>
  <r>
    <x v="4"/>
    <x v="1"/>
    <x v="7"/>
    <x v="4"/>
    <x v="24"/>
    <s v="Curitiba"/>
    <x v="0"/>
    <n v="8902"/>
    <n v="1"/>
    <n v="8902"/>
    <n v="3115.7"/>
    <n v="0.35"/>
  </r>
  <r>
    <x v="0"/>
    <x v="0"/>
    <x v="8"/>
    <x v="4"/>
    <x v="24"/>
    <s v="Curitiba"/>
    <x v="11"/>
    <n v="4600"/>
    <n v="4"/>
    <n v="18400"/>
    <n v="4600"/>
    <n v="0.25"/>
  </r>
  <r>
    <x v="0"/>
    <x v="0"/>
    <x v="9"/>
    <x v="4"/>
    <x v="24"/>
    <s v="Curitiba"/>
    <x v="7"/>
    <n v="5340"/>
    <n v="9"/>
    <n v="48060"/>
    <n v="14418"/>
    <n v="0.3"/>
  </r>
  <r>
    <x v="2"/>
    <x v="0"/>
    <x v="10"/>
    <x v="4"/>
    <x v="24"/>
    <s v="Curitiba"/>
    <x v="9"/>
    <n v="5300"/>
    <n v="7"/>
    <n v="37100"/>
    <n v="11130"/>
    <n v="0.3"/>
  </r>
  <r>
    <x v="4"/>
    <x v="1"/>
    <x v="11"/>
    <x v="4"/>
    <x v="24"/>
    <s v="Curitiba"/>
    <x v="3"/>
    <n v="5130"/>
    <n v="9"/>
    <n v="46170"/>
    <n v="18468"/>
    <n v="0.4"/>
  </r>
  <r>
    <x v="1"/>
    <x v="1"/>
    <x v="12"/>
    <x v="4"/>
    <x v="24"/>
    <s v="Curitiba"/>
    <x v="1"/>
    <n v="500"/>
    <n v="12"/>
    <n v="6000"/>
    <n v="1500"/>
    <n v="0.25"/>
  </r>
  <r>
    <x v="1"/>
    <x v="0"/>
    <x v="13"/>
    <x v="4"/>
    <x v="24"/>
    <s v="Curitiba"/>
    <x v="0"/>
    <n v="8902"/>
    <n v="9"/>
    <n v="80118"/>
    <n v="28041.3"/>
    <n v="0.35"/>
  </r>
  <r>
    <x v="4"/>
    <x v="0"/>
    <x v="14"/>
    <x v="4"/>
    <x v="24"/>
    <s v="Curitiba"/>
    <x v="4"/>
    <n v="300"/>
    <n v="3"/>
    <n v="900"/>
    <n v="135"/>
    <n v="0.15"/>
  </r>
  <r>
    <x v="0"/>
    <x v="1"/>
    <x v="15"/>
    <x v="4"/>
    <x v="24"/>
    <s v="Curitiba"/>
    <x v="3"/>
    <n v="5130"/>
    <n v="2"/>
    <n v="10260"/>
    <n v="4104"/>
    <n v="0.4"/>
  </r>
  <r>
    <x v="3"/>
    <x v="1"/>
    <x v="16"/>
    <x v="4"/>
    <x v="24"/>
    <s v="Curitiba"/>
    <x v="3"/>
    <n v="5130"/>
    <n v="4"/>
    <n v="20520"/>
    <n v="8208"/>
    <n v="0.4"/>
  </r>
  <r>
    <x v="2"/>
    <x v="1"/>
    <x v="17"/>
    <x v="4"/>
    <x v="24"/>
    <s v="Curitiba"/>
    <x v="2"/>
    <n v="1200"/>
    <n v="12"/>
    <n v="14400"/>
    <n v="4320"/>
    <n v="0.3"/>
  </r>
  <r>
    <x v="1"/>
    <x v="0"/>
    <x v="18"/>
    <x v="4"/>
    <x v="24"/>
    <s v="Curitiba"/>
    <x v="12"/>
    <n v="4500"/>
    <n v="11"/>
    <n v="49500"/>
    <n v="12375"/>
    <n v="0.25"/>
  </r>
  <r>
    <x v="0"/>
    <x v="1"/>
    <x v="19"/>
    <x v="4"/>
    <x v="24"/>
    <s v="Curitiba"/>
    <x v="6"/>
    <n v="1500"/>
    <n v="8"/>
    <n v="12000"/>
    <n v="4800"/>
    <n v="0.4"/>
  </r>
  <r>
    <x v="3"/>
    <x v="0"/>
    <x v="20"/>
    <x v="4"/>
    <x v="24"/>
    <s v="Curitiba"/>
    <x v="2"/>
    <n v="1200"/>
    <n v="8"/>
    <n v="9600"/>
    <n v="2880"/>
    <n v="0.3"/>
  </r>
  <r>
    <x v="3"/>
    <x v="1"/>
    <x v="21"/>
    <x v="4"/>
    <x v="24"/>
    <s v="Curitiba"/>
    <x v="9"/>
    <n v="5300"/>
    <n v="2"/>
    <n v="10600"/>
    <n v="3180"/>
    <n v="0.3"/>
  </r>
  <r>
    <x v="2"/>
    <x v="0"/>
    <x v="22"/>
    <x v="4"/>
    <x v="24"/>
    <s v="Curitiba"/>
    <x v="3"/>
    <n v="5130"/>
    <n v="10"/>
    <n v="51300"/>
    <n v="20520"/>
    <n v="0.4"/>
  </r>
  <r>
    <x v="2"/>
    <x v="1"/>
    <x v="23"/>
    <x v="4"/>
    <x v="24"/>
    <s v="Curitiba"/>
    <x v="6"/>
    <n v="1500"/>
    <n v="12"/>
    <n v="18000"/>
    <n v="7200"/>
    <n v="0.4"/>
  </r>
  <r>
    <x v="2"/>
    <x v="1"/>
    <x v="24"/>
    <x v="4"/>
    <x v="24"/>
    <s v="Curitiba"/>
    <x v="0"/>
    <n v="8902"/>
    <n v="1"/>
    <n v="8902"/>
    <n v="3115.7"/>
    <n v="0.35"/>
  </r>
  <r>
    <x v="2"/>
    <x v="1"/>
    <x v="25"/>
    <x v="4"/>
    <x v="24"/>
    <s v="Curitiba"/>
    <x v="2"/>
    <n v="1200"/>
    <n v="4"/>
    <n v="4800"/>
    <n v="1440"/>
    <n v="0.3"/>
  </r>
  <r>
    <x v="3"/>
    <x v="1"/>
    <x v="26"/>
    <x v="4"/>
    <x v="24"/>
    <s v="Curitiba"/>
    <x v="9"/>
    <n v="5300"/>
    <n v="10"/>
    <n v="53000"/>
    <n v="15900"/>
    <n v="0.3"/>
  </r>
  <r>
    <x v="2"/>
    <x v="1"/>
    <x v="27"/>
    <x v="4"/>
    <x v="24"/>
    <s v="Curitiba"/>
    <x v="2"/>
    <n v="1200"/>
    <n v="9"/>
    <n v="10800"/>
    <n v="3240"/>
    <n v="0.3"/>
  </r>
  <r>
    <x v="3"/>
    <x v="0"/>
    <x v="28"/>
    <x v="4"/>
    <x v="24"/>
    <s v="Curitiba"/>
    <x v="2"/>
    <n v="1200"/>
    <n v="11"/>
    <n v="13200"/>
    <n v="3960"/>
    <n v="0.3"/>
  </r>
  <r>
    <x v="3"/>
    <x v="1"/>
    <x v="28"/>
    <x v="4"/>
    <x v="24"/>
    <s v="Curitiba"/>
    <x v="8"/>
    <n v="3400"/>
    <n v="5"/>
    <n v="17000"/>
    <n v="5950"/>
    <n v="0.35"/>
  </r>
  <r>
    <x v="3"/>
    <x v="1"/>
    <x v="29"/>
    <x v="4"/>
    <x v="24"/>
    <s v="Curitiba"/>
    <x v="8"/>
    <n v="3400"/>
    <n v="4"/>
    <n v="13600"/>
    <n v="4760"/>
    <n v="0.35"/>
  </r>
  <r>
    <x v="4"/>
    <x v="1"/>
    <x v="30"/>
    <x v="4"/>
    <x v="24"/>
    <s v="Curitiba"/>
    <x v="4"/>
    <n v="300"/>
    <n v="9"/>
    <n v="2700"/>
    <n v="405"/>
    <n v="0.15"/>
  </r>
  <r>
    <x v="0"/>
    <x v="1"/>
    <x v="31"/>
    <x v="4"/>
    <x v="24"/>
    <s v="Curitiba"/>
    <x v="2"/>
    <n v="1200"/>
    <n v="6"/>
    <n v="7200"/>
    <n v="2160"/>
    <n v="0.3"/>
  </r>
  <r>
    <x v="0"/>
    <x v="0"/>
    <x v="32"/>
    <x v="4"/>
    <x v="24"/>
    <s v="Curitiba"/>
    <x v="12"/>
    <n v="4500"/>
    <n v="6"/>
    <n v="27000"/>
    <n v="6750"/>
    <n v="0.25"/>
  </r>
  <r>
    <x v="3"/>
    <x v="0"/>
    <x v="33"/>
    <x v="4"/>
    <x v="24"/>
    <s v="Curitiba"/>
    <x v="1"/>
    <n v="500"/>
    <n v="10"/>
    <n v="5000"/>
    <n v="1250"/>
    <n v="0.25"/>
  </r>
  <r>
    <x v="3"/>
    <x v="1"/>
    <x v="34"/>
    <x v="4"/>
    <x v="24"/>
    <s v="Curitiba"/>
    <x v="0"/>
    <n v="8902"/>
    <n v="9"/>
    <n v="80118"/>
    <n v="28041.3"/>
    <n v="0.35"/>
  </r>
  <r>
    <x v="1"/>
    <x v="1"/>
    <x v="35"/>
    <x v="4"/>
    <x v="24"/>
    <s v="Curitiba"/>
    <x v="5"/>
    <n v="1700"/>
    <n v="4"/>
    <n v="6800"/>
    <n v="3400"/>
    <n v="0.5"/>
  </r>
  <r>
    <x v="1"/>
    <x v="0"/>
    <x v="36"/>
    <x v="4"/>
    <x v="24"/>
    <s v="Curitiba"/>
    <x v="0"/>
    <n v="8902"/>
    <n v="7"/>
    <n v="62314"/>
    <n v="21809.899999999998"/>
    <n v="0.35"/>
  </r>
  <r>
    <x v="4"/>
    <x v="1"/>
    <x v="37"/>
    <x v="4"/>
    <x v="24"/>
    <s v="Curitiba"/>
    <x v="10"/>
    <n v="3200"/>
    <n v="2"/>
    <n v="6400"/>
    <n v="1280"/>
    <n v="0.2"/>
  </r>
  <r>
    <x v="1"/>
    <x v="1"/>
    <x v="38"/>
    <x v="4"/>
    <x v="24"/>
    <s v="Curitiba"/>
    <x v="2"/>
    <n v="1200"/>
    <n v="7"/>
    <n v="8400"/>
    <n v="2520"/>
    <n v="0.3"/>
  </r>
  <r>
    <x v="1"/>
    <x v="1"/>
    <x v="39"/>
    <x v="4"/>
    <x v="24"/>
    <s v="Curitiba"/>
    <x v="8"/>
    <n v="3400"/>
    <n v="9"/>
    <n v="30600"/>
    <n v="10710"/>
    <n v="0.35"/>
  </r>
  <r>
    <x v="0"/>
    <x v="1"/>
    <x v="40"/>
    <x v="4"/>
    <x v="24"/>
    <s v="Curitiba"/>
    <x v="8"/>
    <n v="3400"/>
    <n v="7"/>
    <n v="23800"/>
    <n v="8330"/>
    <n v="0.35"/>
  </r>
  <r>
    <x v="0"/>
    <x v="1"/>
    <x v="41"/>
    <x v="4"/>
    <x v="24"/>
    <s v="Curitiba"/>
    <x v="11"/>
    <n v="4600"/>
    <n v="8"/>
    <n v="36800"/>
    <n v="9200"/>
    <n v="0.25"/>
  </r>
  <r>
    <x v="3"/>
    <x v="0"/>
    <x v="42"/>
    <x v="4"/>
    <x v="24"/>
    <s v="Curitiba"/>
    <x v="12"/>
    <n v="4500"/>
    <n v="12"/>
    <n v="54000"/>
    <n v="13500"/>
    <n v="0.25"/>
  </r>
  <r>
    <x v="3"/>
    <x v="1"/>
    <x v="43"/>
    <x v="4"/>
    <x v="24"/>
    <s v="Curitiba"/>
    <x v="12"/>
    <n v="4500"/>
    <n v="12"/>
    <n v="54000"/>
    <n v="13500"/>
    <n v="0.25"/>
  </r>
  <r>
    <x v="0"/>
    <x v="1"/>
    <x v="44"/>
    <x v="4"/>
    <x v="24"/>
    <s v="Curitiba"/>
    <x v="10"/>
    <n v="3200"/>
    <n v="1"/>
    <n v="3200"/>
    <n v="640"/>
    <n v="0.2"/>
  </r>
  <r>
    <x v="0"/>
    <x v="0"/>
    <x v="45"/>
    <x v="4"/>
    <x v="24"/>
    <s v="Curitiba"/>
    <x v="2"/>
    <n v="1200"/>
    <n v="10"/>
    <n v="12000"/>
    <n v="3600"/>
    <n v="0.3"/>
  </r>
  <r>
    <x v="3"/>
    <x v="1"/>
    <x v="46"/>
    <x v="4"/>
    <x v="24"/>
    <s v="Curitiba"/>
    <x v="5"/>
    <n v="1700"/>
    <n v="1"/>
    <n v="1700"/>
    <n v="850"/>
    <n v="0.5"/>
  </r>
  <r>
    <x v="2"/>
    <x v="1"/>
    <x v="47"/>
    <x v="4"/>
    <x v="24"/>
    <s v="Curitiba"/>
    <x v="3"/>
    <n v="5130"/>
    <n v="10"/>
    <n v="51300"/>
    <n v="20520"/>
    <n v="0.4"/>
  </r>
  <r>
    <x v="3"/>
    <x v="1"/>
    <x v="48"/>
    <x v="4"/>
    <x v="24"/>
    <s v="Curitiba"/>
    <x v="10"/>
    <n v="3200"/>
    <n v="5"/>
    <n v="16000"/>
    <n v="3200"/>
    <n v="0.2"/>
  </r>
  <r>
    <x v="0"/>
    <x v="1"/>
    <x v="49"/>
    <x v="4"/>
    <x v="24"/>
    <s v="Curitiba"/>
    <x v="1"/>
    <n v="500"/>
    <n v="5"/>
    <n v="2500"/>
    <n v="625"/>
    <n v="0.25"/>
  </r>
  <r>
    <x v="2"/>
    <x v="0"/>
    <x v="50"/>
    <x v="4"/>
    <x v="24"/>
    <s v="Curitiba"/>
    <x v="3"/>
    <n v="5130"/>
    <n v="7"/>
    <n v="35910"/>
    <n v="14364"/>
    <n v="0.4"/>
  </r>
  <r>
    <x v="3"/>
    <x v="0"/>
    <x v="51"/>
    <x v="4"/>
    <x v="24"/>
    <s v="Curitiba"/>
    <x v="1"/>
    <n v="500"/>
    <n v="21"/>
    <n v="10500"/>
    <n v="2625"/>
    <n v="0.25"/>
  </r>
  <r>
    <x v="1"/>
    <x v="1"/>
    <x v="52"/>
    <x v="4"/>
    <x v="24"/>
    <s v="Curitiba"/>
    <x v="4"/>
    <n v="300"/>
    <n v="3"/>
    <n v="900"/>
    <n v="135"/>
    <n v="0.15"/>
  </r>
  <r>
    <x v="1"/>
    <x v="1"/>
    <x v="53"/>
    <x v="4"/>
    <x v="24"/>
    <s v="Curitiba"/>
    <x v="2"/>
    <n v="1200"/>
    <n v="12"/>
    <n v="14400"/>
    <n v="4320"/>
    <n v="0.3"/>
  </r>
  <r>
    <x v="3"/>
    <x v="1"/>
    <x v="54"/>
    <x v="4"/>
    <x v="24"/>
    <s v="Curitiba"/>
    <x v="12"/>
    <n v="4500"/>
    <n v="8"/>
    <n v="36000"/>
    <n v="9000"/>
    <n v="0.25"/>
  </r>
  <r>
    <x v="0"/>
    <x v="1"/>
    <x v="55"/>
    <x v="4"/>
    <x v="24"/>
    <s v="Curitiba"/>
    <x v="11"/>
    <n v="4600"/>
    <n v="11"/>
    <n v="50600"/>
    <n v="12650"/>
    <n v="0.25"/>
  </r>
  <r>
    <x v="0"/>
    <x v="1"/>
    <x v="56"/>
    <x v="4"/>
    <x v="24"/>
    <s v="Curitiba"/>
    <x v="5"/>
    <n v="1700"/>
    <n v="12"/>
    <n v="20400"/>
    <n v="10200"/>
    <n v="0.5"/>
  </r>
  <r>
    <x v="2"/>
    <x v="0"/>
    <x v="57"/>
    <x v="4"/>
    <x v="24"/>
    <s v="Curitiba"/>
    <x v="10"/>
    <n v="3200"/>
    <n v="9"/>
    <n v="28800"/>
    <n v="5760"/>
    <n v="0.2"/>
  </r>
  <r>
    <x v="0"/>
    <x v="1"/>
    <x v="58"/>
    <x v="4"/>
    <x v="24"/>
    <s v="Curitiba"/>
    <x v="0"/>
    <n v="8902"/>
    <n v="9"/>
    <n v="80118"/>
    <n v="28041.3"/>
    <n v="0.35"/>
  </r>
  <r>
    <x v="2"/>
    <x v="1"/>
    <x v="59"/>
    <x v="4"/>
    <x v="24"/>
    <s v="Curitiba"/>
    <x v="12"/>
    <n v="4500"/>
    <n v="3"/>
    <n v="13500"/>
    <n v="3375"/>
    <n v="0.25"/>
  </r>
  <r>
    <x v="3"/>
    <x v="0"/>
    <x v="60"/>
    <x v="4"/>
    <x v="24"/>
    <s v="Curitiba"/>
    <x v="7"/>
    <n v="5340"/>
    <n v="1"/>
    <n v="5340"/>
    <n v="1602"/>
    <n v="0.3"/>
  </r>
  <r>
    <x v="0"/>
    <x v="1"/>
    <x v="61"/>
    <x v="4"/>
    <x v="24"/>
    <s v="Curitiba"/>
    <x v="12"/>
    <n v="4500"/>
    <n v="10"/>
    <n v="45000"/>
    <n v="11250"/>
    <n v="0.25"/>
  </r>
  <r>
    <x v="0"/>
    <x v="1"/>
    <x v="62"/>
    <x v="4"/>
    <x v="24"/>
    <s v="Curitiba"/>
    <x v="1"/>
    <n v="500"/>
    <n v="12"/>
    <n v="6000"/>
    <n v="1500"/>
    <n v="0.25"/>
  </r>
  <r>
    <x v="0"/>
    <x v="1"/>
    <x v="63"/>
    <x v="4"/>
    <x v="24"/>
    <s v="Curitiba"/>
    <x v="12"/>
    <n v="4500"/>
    <n v="12"/>
    <n v="54000"/>
    <n v="13500"/>
    <n v="0.25"/>
  </r>
  <r>
    <x v="1"/>
    <x v="1"/>
    <x v="64"/>
    <x v="4"/>
    <x v="24"/>
    <s v="Curitiba"/>
    <x v="3"/>
    <n v="5130"/>
    <n v="9"/>
    <n v="46170"/>
    <n v="18468"/>
    <n v="0.4"/>
  </r>
  <r>
    <x v="0"/>
    <x v="1"/>
    <x v="65"/>
    <x v="4"/>
    <x v="24"/>
    <s v="Curitiba"/>
    <x v="8"/>
    <n v="3400"/>
    <n v="11"/>
    <n v="37400"/>
    <n v="13090"/>
    <n v="0.35"/>
  </r>
  <r>
    <x v="0"/>
    <x v="0"/>
    <x v="66"/>
    <x v="4"/>
    <x v="24"/>
    <s v="Curitiba"/>
    <x v="2"/>
    <n v="1200"/>
    <n v="3"/>
    <n v="3600"/>
    <n v="1080"/>
    <n v="0.3"/>
  </r>
  <r>
    <x v="0"/>
    <x v="1"/>
    <x v="67"/>
    <x v="4"/>
    <x v="24"/>
    <s v="Curitiba"/>
    <x v="9"/>
    <n v="5300"/>
    <n v="12"/>
    <n v="63600"/>
    <n v="19080"/>
    <n v="0.3"/>
  </r>
  <r>
    <x v="3"/>
    <x v="1"/>
    <x v="68"/>
    <x v="4"/>
    <x v="24"/>
    <s v="Curitiba"/>
    <x v="4"/>
    <n v="300"/>
    <n v="7"/>
    <n v="2100"/>
    <n v="315"/>
    <n v="0.15"/>
  </r>
  <r>
    <x v="3"/>
    <x v="0"/>
    <x v="69"/>
    <x v="4"/>
    <x v="24"/>
    <s v="Curitiba"/>
    <x v="6"/>
    <n v="1500"/>
    <n v="3"/>
    <n v="4500"/>
    <n v="1800"/>
    <n v="0.4"/>
  </r>
  <r>
    <x v="3"/>
    <x v="1"/>
    <x v="70"/>
    <x v="4"/>
    <x v="24"/>
    <s v="Curitiba"/>
    <x v="10"/>
    <n v="3200"/>
    <n v="5"/>
    <n v="16000"/>
    <n v="3200"/>
    <n v="0.2"/>
  </r>
  <r>
    <x v="3"/>
    <x v="1"/>
    <x v="71"/>
    <x v="4"/>
    <x v="24"/>
    <s v="Curitiba"/>
    <x v="7"/>
    <n v="5340"/>
    <n v="5"/>
    <n v="26700"/>
    <n v="8010"/>
    <n v="0.3"/>
  </r>
  <r>
    <x v="0"/>
    <x v="1"/>
    <x v="72"/>
    <x v="4"/>
    <x v="24"/>
    <s v="Curitiba"/>
    <x v="8"/>
    <n v="3400"/>
    <n v="3"/>
    <n v="10200"/>
    <n v="3570"/>
    <n v="0.35"/>
  </r>
  <r>
    <x v="2"/>
    <x v="0"/>
    <x v="73"/>
    <x v="4"/>
    <x v="24"/>
    <s v="Curitiba"/>
    <x v="6"/>
    <n v="1500"/>
    <n v="20"/>
    <n v="30000"/>
    <n v="12000"/>
    <n v="0.4"/>
  </r>
  <r>
    <x v="3"/>
    <x v="1"/>
    <x v="74"/>
    <x v="4"/>
    <x v="24"/>
    <s v="Curitiba"/>
    <x v="2"/>
    <n v="1200"/>
    <n v="11"/>
    <n v="13200"/>
    <n v="3960"/>
    <n v="0.3"/>
  </r>
  <r>
    <x v="0"/>
    <x v="1"/>
    <x v="75"/>
    <x v="4"/>
    <x v="24"/>
    <s v="Curitiba"/>
    <x v="0"/>
    <n v="8902"/>
    <n v="20"/>
    <n v="178040"/>
    <n v="62313.999999999993"/>
    <n v="0.35"/>
  </r>
  <r>
    <x v="3"/>
    <x v="1"/>
    <x v="76"/>
    <x v="4"/>
    <x v="24"/>
    <s v="Curitiba"/>
    <x v="2"/>
    <n v="1200"/>
    <n v="4"/>
    <n v="4800"/>
    <n v="1440"/>
    <n v="0.3"/>
  </r>
  <r>
    <x v="3"/>
    <x v="0"/>
    <x v="77"/>
    <x v="4"/>
    <x v="24"/>
    <s v="Curitiba"/>
    <x v="10"/>
    <n v="3200"/>
    <n v="10"/>
    <n v="32000"/>
    <n v="6400"/>
    <n v="0.2"/>
  </r>
  <r>
    <x v="0"/>
    <x v="0"/>
    <x v="78"/>
    <x v="4"/>
    <x v="24"/>
    <s v="Curitiba"/>
    <x v="11"/>
    <n v="4600"/>
    <n v="3"/>
    <n v="13800"/>
    <n v="3450"/>
    <n v="0.25"/>
  </r>
  <r>
    <x v="3"/>
    <x v="0"/>
    <x v="79"/>
    <x v="4"/>
    <x v="24"/>
    <s v="Curitiba"/>
    <x v="5"/>
    <n v="1700"/>
    <n v="1"/>
    <n v="1700"/>
    <n v="850"/>
    <n v="0.5"/>
  </r>
  <r>
    <x v="4"/>
    <x v="1"/>
    <x v="80"/>
    <x v="4"/>
    <x v="24"/>
    <s v="Curitiba"/>
    <x v="12"/>
    <n v="4500"/>
    <n v="6"/>
    <n v="27000"/>
    <n v="6750"/>
    <n v="0.25"/>
  </r>
  <r>
    <x v="4"/>
    <x v="1"/>
    <x v="81"/>
    <x v="4"/>
    <x v="24"/>
    <s v="Curitiba"/>
    <x v="8"/>
    <n v="3400"/>
    <n v="11"/>
    <n v="37400"/>
    <n v="13090"/>
    <n v="0.35"/>
  </r>
  <r>
    <x v="0"/>
    <x v="1"/>
    <x v="82"/>
    <x v="4"/>
    <x v="24"/>
    <s v="Curitiba"/>
    <x v="11"/>
    <n v="4600"/>
    <n v="11"/>
    <n v="50600"/>
    <n v="12650"/>
    <n v="0.25"/>
  </r>
  <r>
    <x v="0"/>
    <x v="0"/>
    <x v="83"/>
    <x v="4"/>
    <x v="24"/>
    <s v="Curitiba"/>
    <x v="2"/>
    <n v="1200"/>
    <n v="11"/>
    <n v="13200"/>
    <n v="3960"/>
    <n v="0.3"/>
  </r>
  <r>
    <x v="2"/>
    <x v="0"/>
    <x v="84"/>
    <x v="4"/>
    <x v="24"/>
    <s v="Curitiba"/>
    <x v="3"/>
    <n v="5130"/>
    <n v="11"/>
    <n v="56430"/>
    <n v="22572"/>
    <n v="0.4"/>
  </r>
  <r>
    <x v="0"/>
    <x v="1"/>
    <x v="85"/>
    <x v="4"/>
    <x v="24"/>
    <s v="Curitiba"/>
    <x v="0"/>
    <n v="8902"/>
    <n v="9"/>
    <n v="80118"/>
    <n v="28041.3"/>
    <n v="0.35"/>
  </r>
  <r>
    <x v="0"/>
    <x v="0"/>
    <x v="0"/>
    <x v="4"/>
    <x v="25"/>
    <s v="Porto Alegre"/>
    <x v="3"/>
    <n v="5130"/>
    <n v="8"/>
    <n v="41040"/>
    <n v="16416"/>
    <n v="0.4"/>
  </r>
  <r>
    <x v="0"/>
    <x v="1"/>
    <x v="1"/>
    <x v="4"/>
    <x v="25"/>
    <s v="Porto Alegre"/>
    <x v="4"/>
    <n v="300"/>
    <n v="9"/>
    <n v="2700"/>
    <n v="405"/>
    <n v="0.15"/>
  </r>
  <r>
    <x v="1"/>
    <x v="0"/>
    <x v="2"/>
    <x v="4"/>
    <x v="25"/>
    <s v="Porto Alegre"/>
    <x v="12"/>
    <n v="4500"/>
    <n v="12"/>
    <n v="54000"/>
    <n v="13500"/>
    <n v="0.25"/>
  </r>
  <r>
    <x v="2"/>
    <x v="1"/>
    <x v="3"/>
    <x v="4"/>
    <x v="25"/>
    <s v="Porto Alegre"/>
    <x v="4"/>
    <n v="300"/>
    <n v="1"/>
    <n v="300"/>
    <n v="45"/>
    <n v="0.15"/>
  </r>
  <r>
    <x v="0"/>
    <x v="1"/>
    <x v="4"/>
    <x v="4"/>
    <x v="25"/>
    <s v="Porto Alegre"/>
    <x v="3"/>
    <n v="5130"/>
    <n v="2"/>
    <n v="10260"/>
    <n v="4104"/>
    <n v="0.4"/>
  </r>
  <r>
    <x v="0"/>
    <x v="1"/>
    <x v="5"/>
    <x v="4"/>
    <x v="25"/>
    <s v="Porto Alegre"/>
    <x v="12"/>
    <n v="4500"/>
    <n v="7"/>
    <n v="31500"/>
    <n v="7875"/>
    <n v="0.25"/>
  </r>
  <r>
    <x v="2"/>
    <x v="1"/>
    <x v="6"/>
    <x v="4"/>
    <x v="25"/>
    <s v="Porto Alegre"/>
    <x v="10"/>
    <n v="3200"/>
    <n v="12"/>
    <n v="38400"/>
    <n v="7680"/>
    <n v="0.2"/>
  </r>
  <r>
    <x v="1"/>
    <x v="1"/>
    <x v="7"/>
    <x v="4"/>
    <x v="25"/>
    <s v="Porto Alegre"/>
    <x v="1"/>
    <n v="500"/>
    <n v="15"/>
    <n v="7500"/>
    <n v="1875"/>
    <n v="0.25"/>
  </r>
  <r>
    <x v="0"/>
    <x v="1"/>
    <x v="8"/>
    <x v="4"/>
    <x v="25"/>
    <s v="Porto Alegre"/>
    <x v="4"/>
    <n v="300"/>
    <n v="3"/>
    <n v="900"/>
    <n v="135"/>
    <n v="0.15"/>
  </r>
  <r>
    <x v="3"/>
    <x v="0"/>
    <x v="9"/>
    <x v="4"/>
    <x v="25"/>
    <s v="Porto Alegre"/>
    <x v="3"/>
    <n v="5130"/>
    <n v="5"/>
    <n v="25650"/>
    <n v="10260"/>
    <n v="0.4"/>
  </r>
  <r>
    <x v="0"/>
    <x v="0"/>
    <x v="10"/>
    <x v="4"/>
    <x v="25"/>
    <s v="Porto Alegre"/>
    <x v="6"/>
    <n v="1500"/>
    <n v="4"/>
    <n v="6000"/>
    <n v="2400"/>
    <n v="0.4"/>
  </r>
  <r>
    <x v="2"/>
    <x v="1"/>
    <x v="11"/>
    <x v="4"/>
    <x v="25"/>
    <s v="Porto Alegre"/>
    <x v="0"/>
    <n v="8902"/>
    <n v="1"/>
    <n v="8902"/>
    <n v="3115.7"/>
    <n v="0.35"/>
  </r>
  <r>
    <x v="4"/>
    <x v="1"/>
    <x v="12"/>
    <x v="4"/>
    <x v="25"/>
    <s v="Porto Alegre"/>
    <x v="2"/>
    <n v="1200"/>
    <n v="9"/>
    <n v="10800"/>
    <n v="3240"/>
    <n v="0.3"/>
  </r>
  <r>
    <x v="0"/>
    <x v="1"/>
    <x v="13"/>
    <x v="4"/>
    <x v="25"/>
    <s v="Porto Alegre"/>
    <x v="1"/>
    <n v="500"/>
    <n v="10"/>
    <n v="5000"/>
    <n v="1250"/>
    <n v="0.25"/>
  </r>
  <r>
    <x v="4"/>
    <x v="1"/>
    <x v="14"/>
    <x v="4"/>
    <x v="25"/>
    <s v="Porto Alegre"/>
    <x v="12"/>
    <n v="4500"/>
    <n v="5"/>
    <n v="22500"/>
    <n v="5625"/>
    <n v="0.25"/>
  </r>
  <r>
    <x v="4"/>
    <x v="1"/>
    <x v="15"/>
    <x v="4"/>
    <x v="25"/>
    <s v="Porto Alegre"/>
    <x v="4"/>
    <n v="300"/>
    <n v="3"/>
    <n v="900"/>
    <n v="135"/>
    <n v="0.15"/>
  </r>
  <r>
    <x v="0"/>
    <x v="1"/>
    <x v="16"/>
    <x v="4"/>
    <x v="25"/>
    <s v="Porto Alegre"/>
    <x v="11"/>
    <n v="4600"/>
    <n v="12"/>
    <n v="55200"/>
    <n v="13800"/>
    <n v="0.25"/>
  </r>
  <r>
    <x v="0"/>
    <x v="1"/>
    <x v="17"/>
    <x v="4"/>
    <x v="25"/>
    <s v="Porto Alegre"/>
    <x v="4"/>
    <n v="300"/>
    <n v="8"/>
    <n v="2400"/>
    <n v="360"/>
    <n v="0.15"/>
  </r>
  <r>
    <x v="0"/>
    <x v="0"/>
    <x v="18"/>
    <x v="4"/>
    <x v="25"/>
    <s v="Porto Alegre"/>
    <x v="7"/>
    <n v="5340"/>
    <n v="3"/>
    <n v="16020"/>
    <n v="4806"/>
    <n v="0.3"/>
  </r>
  <r>
    <x v="1"/>
    <x v="0"/>
    <x v="19"/>
    <x v="4"/>
    <x v="25"/>
    <s v="Porto Alegre"/>
    <x v="10"/>
    <n v="3200"/>
    <n v="10"/>
    <n v="32000"/>
    <n v="6400"/>
    <n v="0.2"/>
  </r>
  <r>
    <x v="4"/>
    <x v="1"/>
    <x v="20"/>
    <x v="4"/>
    <x v="25"/>
    <s v="Porto Alegre"/>
    <x v="7"/>
    <n v="5340"/>
    <n v="9"/>
    <n v="48060"/>
    <n v="14418"/>
    <n v="0.3"/>
  </r>
  <r>
    <x v="0"/>
    <x v="1"/>
    <x v="21"/>
    <x v="4"/>
    <x v="25"/>
    <s v="Porto Alegre"/>
    <x v="8"/>
    <n v="3400"/>
    <n v="12"/>
    <n v="40800"/>
    <n v="14280"/>
    <n v="0.35"/>
  </r>
  <r>
    <x v="2"/>
    <x v="1"/>
    <x v="22"/>
    <x v="4"/>
    <x v="25"/>
    <s v="Porto Alegre"/>
    <x v="6"/>
    <n v="1500"/>
    <n v="7"/>
    <n v="10500"/>
    <n v="4200"/>
    <n v="0.4"/>
  </r>
  <r>
    <x v="2"/>
    <x v="0"/>
    <x v="23"/>
    <x v="4"/>
    <x v="25"/>
    <s v="Porto Alegre"/>
    <x v="2"/>
    <n v="1200"/>
    <n v="4"/>
    <n v="4800"/>
    <n v="1440"/>
    <n v="0.3"/>
  </r>
  <r>
    <x v="0"/>
    <x v="1"/>
    <x v="24"/>
    <x v="4"/>
    <x v="25"/>
    <s v="Porto Alegre"/>
    <x v="1"/>
    <n v="500"/>
    <n v="15"/>
    <n v="7500"/>
    <n v="1875"/>
    <n v="0.25"/>
  </r>
  <r>
    <x v="2"/>
    <x v="1"/>
    <x v="25"/>
    <x v="4"/>
    <x v="25"/>
    <s v="Porto Alegre"/>
    <x v="2"/>
    <n v="1200"/>
    <n v="12"/>
    <n v="14400"/>
    <n v="4320"/>
    <n v="0.3"/>
  </r>
  <r>
    <x v="0"/>
    <x v="0"/>
    <x v="26"/>
    <x v="4"/>
    <x v="25"/>
    <s v="Porto Alegre"/>
    <x v="8"/>
    <n v="3400"/>
    <n v="7"/>
    <n v="23800"/>
    <n v="8330"/>
    <n v="0.35"/>
  </r>
  <r>
    <x v="3"/>
    <x v="0"/>
    <x v="27"/>
    <x v="4"/>
    <x v="25"/>
    <s v="Porto Alegre"/>
    <x v="7"/>
    <n v="5340"/>
    <n v="7"/>
    <n v="37380"/>
    <n v="11214"/>
    <n v="0.3"/>
  </r>
  <r>
    <x v="0"/>
    <x v="1"/>
    <x v="28"/>
    <x v="4"/>
    <x v="25"/>
    <s v="Porto Alegre"/>
    <x v="10"/>
    <n v="3200"/>
    <n v="2"/>
    <n v="6400"/>
    <n v="1280"/>
    <n v="0.2"/>
  </r>
  <r>
    <x v="0"/>
    <x v="1"/>
    <x v="28"/>
    <x v="4"/>
    <x v="25"/>
    <s v="Porto Alegre"/>
    <x v="10"/>
    <n v="3200"/>
    <n v="2"/>
    <n v="6400"/>
    <n v="1280"/>
    <n v="0.2"/>
  </r>
  <r>
    <x v="1"/>
    <x v="1"/>
    <x v="29"/>
    <x v="4"/>
    <x v="25"/>
    <s v="Porto Alegre"/>
    <x v="4"/>
    <n v="300"/>
    <n v="1"/>
    <n v="300"/>
    <n v="45"/>
    <n v="0.15"/>
  </r>
  <r>
    <x v="0"/>
    <x v="1"/>
    <x v="30"/>
    <x v="4"/>
    <x v="25"/>
    <s v="Porto Alegre"/>
    <x v="0"/>
    <n v="8902"/>
    <n v="8"/>
    <n v="71216"/>
    <n v="24925.599999999999"/>
    <n v="0.35"/>
  </r>
  <r>
    <x v="0"/>
    <x v="1"/>
    <x v="31"/>
    <x v="4"/>
    <x v="25"/>
    <s v="Porto Alegre"/>
    <x v="4"/>
    <n v="300"/>
    <n v="4"/>
    <n v="1200"/>
    <n v="180"/>
    <n v="0.15"/>
  </r>
  <r>
    <x v="0"/>
    <x v="1"/>
    <x v="32"/>
    <x v="4"/>
    <x v="25"/>
    <s v="Porto Alegre"/>
    <x v="11"/>
    <n v="4600"/>
    <n v="8"/>
    <n v="36800"/>
    <n v="9200"/>
    <n v="0.25"/>
  </r>
  <r>
    <x v="0"/>
    <x v="1"/>
    <x v="33"/>
    <x v="4"/>
    <x v="25"/>
    <s v="Porto Alegre"/>
    <x v="9"/>
    <n v="5300"/>
    <n v="5"/>
    <n v="26500"/>
    <n v="7950"/>
    <n v="0.3"/>
  </r>
  <r>
    <x v="0"/>
    <x v="1"/>
    <x v="34"/>
    <x v="4"/>
    <x v="25"/>
    <s v="Porto Alegre"/>
    <x v="5"/>
    <n v="1700"/>
    <n v="12"/>
    <n v="20400"/>
    <n v="10200"/>
    <n v="0.5"/>
  </r>
  <r>
    <x v="0"/>
    <x v="0"/>
    <x v="35"/>
    <x v="4"/>
    <x v="25"/>
    <s v="Porto Alegre"/>
    <x v="5"/>
    <n v="1700"/>
    <n v="9"/>
    <n v="15300"/>
    <n v="7650"/>
    <n v="0.5"/>
  </r>
  <r>
    <x v="0"/>
    <x v="0"/>
    <x v="36"/>
    <x v="4"/>
    <x v="25"/>
    <s v="Porto Alegre"/>
    <x v="10"/>
    <n v="3200"/>
    <n v="3"/>
    <n v="9600"/>
    <n v="1920"/>
    <n v="0.2"/>
  </r>
  <r>
    <x v="3"/>
    <x v="1"/>
    <x v="37"/>
    <x v="4"/>
    <x v="25"/>
    <s v="Porto Alegre"/>
    <x v="12"/>
    <n v="4500"/>
    <n v="2"/>
    <n v="9000"/>
    <n v="2250"/>
    <n v="0.25"/>
  </r>
  <r>
    <x v="3"/>
    <x v="1"/>
    <x v="38"/>
    <x v="4"/>
    <x v="25"/>
    <s v="Porto Alegre"/>
    <x v="8"/>
    <n v="3400"/>
    <n v="10"/>
    <n v="34000"/>
    <n v="11900"/>
    <n v="0.35"/>
  </r>
  <r>
    <x v="0"/>
    <x v="1"/>
    <x v="39"/>
    <x v="4"/>
    <x v="25"/>
    <s v="Porto Alegre"/>
    <x v="2"/>
    <n v="1200"/>
    <n v="8"/>
    <n v="9600"/>
    <n v="2880"/>
    <n v="0.3"/>
  </r>
  <r>
    <x v="3"/>
    <x v="1"/>
    <x v="40"/>
    <x v="4"/>
    <x v="25"/>
    <s v="Porto Alegre"/>
    <x v="12"/>
    <n v="4500"/>
    <n v="9"/>
    <n v="40500"/>
    <n v="10125"/>
    <n v="0.25"/>
  </r>
  <r>
    <x v="0"/>
    <x v="1"/>
    <x v="41"/>
    <x v="4"/>
    <x v="25"/>
    <s v="Porto Alegre"/>
    <x v="5"/>
    <n v="1700"/>
    <n v="11"/>
    <n v="18700"/>
    <n v="9350"/>
    <n v="0.5"/>
  </r>
  <r>
    <x v="0"/>
    <x v="1"/>
    <x v="42"/>
    <x v="4"/>
    <x v="25"/>
    <s v="Porto Alegre"/>
    <x v="5"/>
    <n v="1700"/>
    <n v="5"/>
    <n v="8500"/>
    <n v="4250"/>
    <n v="0.5"/>
  </r>
  <r>
    <x v="0"/>
    <x v="1"/>
    <x v="43"/>
    <x v="4"/>
    <x v="25"/>
    <s v="Porto Alegre"/>
    <x v="12"/>
    <n v="4500"/>
    <n v="15"/>
    <n v="67500"/>
    <n v="16875"/>
    <n v="0.25"/>
  </r>
  <r>
    <x v="3"/>
    <x v="1"/>
    <x v="44"/>
    <x v="4"/>
    <x v="25"/>
    <s v="Porto Alegre"/>
    <x v="8"/>
    <n v="3400"/>
    <n v="10"/>
    <n v="34000"/>
    <n v="11900"/>
    <n v="0.35"/>
  </r>
  <r>
    <x v="4"/>
    <x v="1"/>
    <x v="45"/>
    <x v="4"/>
    <x v="25"/>
    <s v="Porto Alegre"/>
    <x v="9"/>
    <n v="5300"/>
    <n v="4"/>
    <n v="21200"/>
    <n v="6360"/>
    <n v="0.3"/>
  </r>
  <r>
    <x v="0"/>
    <x v="1"/>
    <x v="46"/>
    <x v="4"/>
    <x v="25"/>
    <s v="Porto Alegre"/>
    <x v="11"/>
    <n v="4600"/>
    <n v="6"/>
    <n v="27600"/>
    <n v="6900"/>
    <n v="0.25"/>
  </r>
  <r>
    <x v="3"/>
    <x v="0"/>
    <x v="47"/>
    <x v="4"/>
    <x v="25"/>
    <s v="Porto Alegre"/>
    <x v="8"/>
    <n v="3400"/>
    <n v="2"/>
    <n v="6800"/>
    <n v="2380"/>
    <n v="0.35"/>
  </r>
  <r>
    <x v="0"/>
    <x v="1"/>
    <x v="48"/>
    <x v="4"/>
    <x v="25"/>
    <s v="Porto Alegre"/>
    <x v="11"/>
    <n v="4600"/>
    <n v="7"/>
    <n v="32200"/>
    <n v="8050"/>
    <n v="0.25"/>
  </r>
  <r>
    <x v="3"/>
    <x v="1"/>
    <x v="49"/>
    <x v="4"/>
    <x v="25"/>
    <s v="Porto Alegre"/>
    <x v="9"/>
    <n v="5300"/>
    <n v="8"/>
    <n v="42400"/>
    <n v="12720"/>
    <n v="0.3"/>
  </r>
  <r>
    <x v="3"/>
    <x v="1"/>
    <x v="50"/>
    <x v="4"/>
    <x v="25"/>
    <s v="Porto Alegre"/>
    <x v="2"/>
    <n v="1200"/>
    <n v="5"/>
    <n v="6000"/>
    <n v="1800"/>
    <n v="0.3"/>
  </r>
  <r>
    <x v="1"/>
    <x v="0"/>
    <x v="51"/>
    <x v="4"/>
    <x v="25"/>
    <s v="Porto Alegre"/>
    <x v="3"/>
    <n v="5130"/>
    <n v="7"/>
    <n v="35910"/>
    <n v="14364"/>
    <n v="0.4"/>
  </r>
  <r>
    <x v="4"/>
    <x v="1"/>
    <x v="52"/>
    <x v="4"/>
    <x v="25"/>
    <s v="Porto Alegre"/>
    <x v="0"/>
    <n v="8902"/>
    <n v="6"/>
    <n v="53412"/>
    <n v="18694.199999999997"/>
    <n v="0.35"/>
  </r>
  <r>
    <x v="0"/>
    <x v="1"/>
    <x v="53"/>
    <x v="4"/>
    <x v="25"/>
    <s v="Porto Alegre"/>
    <x v="11"/>
    <n v="4600"/>
    <n v="11"/>
    <n v="50600"/>
    <n v="12650"/>
    <n v="0.25"/>
  </r>
  <r>
    <x v="2"/>
    <x v="1"/>
    <x v="54"/>
    <x v="4"/>
    <x v="25"/>
    <s v="Porto Alegre"/>
    <x v="1"/>
    <n v="500"/>
    <n v="1"/>
    <n v="500"/>
    <n v="125"/>
    <n v="0.25"/>
  </r>
  <r>
    <x v="3"/>
    <x v="1"/>
    <x v="55"/>
    <x v="4"/>
    <x v="25"/>
    <s v="Porto Alegre"/>
    <x v="0"/>
    <n v="8902"/>
    <n v="5"/>
    <n v="44510"/>
    <n v="15578.499999999998"/>
    <n v="0.35"/>
  </r>
  <r>
    <x v="0"/>
    <x v="0"/>
    <x v="56"/>
    <x v="4"/>
    <x v="25"/>
    <s v="Porto Alegre"/>
    <x v="5"/>
    <n v="1700"/>
    <n v="5"/>
    <n v="8500"/>
    <n v="4250"/>
    <n v="0.5"/>
  </r>
  <r>
    <x v="2"/>
    <x v="1"/>
    <x v="57"/>
    <x v="4"/>
    <x v="25"/>
    <s v="Porto Alegre"/>
    <x v="1"/>
    <n v="500"/>
    <n v="12"/>
    <n v="6000"/>
    <n v="1500"/>
    <n v="0.25"/>
  </r>
  <r>
    <x v="3"/>
    <x v="1"/>
    <x v="58"/>
    <x v="4"/>
    <x v="25"/>
    <s v="Porto Alegre"/>
    <x v="12"/>
    <n v="4500"/>
    <n v="12"/>
    <n v="54000"/>
    <n v="13500"/>
    <n v="0.25"/>
  </r>
  <r>
    <x v="0"/>
    <x v="1"/>
    <x v="59"/>
    <x v="4"/>
    <x v="25"/>
    <s v="Porto Alegre"/>
    <x v="9"/>
    <n v="5300"/>
    <n v="8"/>
    <n v="42400"/>
    <n v="12720"/>
    <n v="0.3"/>
  </r>
  <r>
    <x v="2"/>
    <x v="0"/>
    <x v="60"/>
    <x v="4"/>
    <x v="25"/>
    <s v="Porto Alegre"/>
    <x v="4"/>
    <n v="300"/>
    <n v="8"/>
    <n v="2400"/>
    <n v="360"/>
    <n v="0.15"/>
  </r>
  <r>
    <x v="2"/>
    <x v="1"/>
    <x v="61"/>
    <x v="4"/>
    <x v="25"/>
    <s v="Porto Alegre"/>
    <x v="10"/>
    <n v="3200"/>
    <n v="8"/>
    <n v="25600"/>
    <n v="5120"/>
    <n v="0.2"/>
  </r>
  <r>
    <x v="1"/>
    <x v="0"/>
    <x v="62"/>
    <x v="4"/>
    <x v="25"/>
    <s v="Porto Alegre"/>
    <x v="6"/>
    <n v="1500"/>
    <n v="15"/>
    <n v="22500"/>
    <n v="9000"/>
    <n v="0.4"/>
  </r>
  <r>
    <x v="0"/>
    <x v="1"/>
    <x v="63"/>
    <x v="4"/>
    <x v="25"/>
    <s v="Porto Alegre"/>
    <x v="4"/>
    <n v="300"/>
    <n v="12"/>
    <n v="3600"/>
    <n v="540"/>
    <n v="0.15"/>
  </r>
  <r>
    <x v="0"/>
    <x v="0"/>
    <x v="64"/>
    <x v="4"/>
    <x v="25"/>
    <s v="Porto Alegre"/>
    <x v="11"/>
    <n v="4600"/>
    <n v="1"/>
    <n v="4600"/>
    <n v="1150"/>
    <n v="0.25"/>
  </r>
  <r>
    <x v="0"/>
    <x v="1"/>
    <x v="65"/>
    <x v="4"/>
    <x v="25"/>
    <s v="Porto Alegre"/>
    <x v="1"/>
    <n v="500"/>
    <n v="3"/>
    <n v="1500"/>
    <n v="375"/>
    <n v="0.25"/>
  </r>
  <r>
    <x v="2"/>
    <x v="0"/>
    <x v="66"/>
    <x v="4"/>
    <x v="25"/>
    <s v="Porto Alegre"/>
    <x v="2"/>
    <n v="1200"/>
    <n v="10"/>
    <n v="12000"/>
    <n v="3600"/>
    <n v="0.3"/>
  </r>
  <r>
    <x v="2"/>
    <x v="0"/>
    <x v="67"/>
    <x v="4"/>
    <x v="25"/>
    <s v="Porto Alegre"/>
    <x v="6"/>
    <n v="1500"/>
    <n v="5"/>
    <n v="7500"/>
    <n v="3000"/>
    <n v="0.4"/>
  </r>
  <r>
    <x v="0"/>
    <x v="1"/>
    <x v="68"/>
    <x v="4"/>
    <x v="25"/>
    <s v="Porto Alegre"/>
    <x v="6"/>
    <n v="1500"/>
    <n v="6"/>
    <n v="9000"/>
    <n v="3600"/>
    <n v="0.4"/>
  </r>
  <r>
    <x v="0"/>
    <x v="1"/>
    <x v="69"/>
    <x v="4"/>
    <x v="25"/>
    <s v="Porto Alegre"/>
    <x v="10"/>
    <n v="3200"/>
    <n v="7"/>
    <n v="22400"/>
    <n v="4480"/>
    <n v="0.2"/>
  </r>
  <r>
    <x v="3"/>
    <x v="1"/>
    <x v="70"/>
    <x v="4"/>
    <x v="25"/>
    <s v="Porto Alegre"/>
    <x v="4"/>
    <n v="300"/>
    <n v="11"/>
    <n v="3300"/>
    <n v="495"/>
    <n v="0.15"/>
  </r>
  <r>
    <x v="1"/>
    <x v="1"/>
    <x v="71"/>
    <x v="4"/>
    <x v="25"/>
    <s v="Porto Alegre"/>
    <x v="11"/>
    <n v="4600"/>
    <n v="2"/>
    <n v="9200"/>
    <n v="2300"/>
    <n v="0.25"/>
  </r>
  <r>
    <x v="3"/>
    <x v="0"/>
    <x v="72"/>
    <x v="4"/>
    <x v="25"/>
    <s v="Porto Alegre"/>
    <x v="12"/>
    <n v="4500"/>
    <n v="1"/>
    <n v="4500"/>
    <n v="1125"/>
    <n v="0.25"/>
  </r>
  <r>
    <x v="0"/>
    <x v="1"/>
    <x v="73"/>
    <x v="4"/>
    <x v="25"/>
    <s v="Porto Alegre"/>
    <x v="2"/>
    <n v="1200"/>
    <n v="5"/>
    <n v="6000"/>
    <n v="1800"/>
    <n v="0.3"/>
  </r>
  <r>
    <x v="3"/>
    <x v="0"/>
    <x v="74"/>
    <x v="4"/>
    <x v="25"/>
    <s v="Porto Alegre"/>
    <x v="0"/>
    <n v="8902"/>
    <n v="15"/>
    <n v="133530"/>
    <n v="46735.5"/>
    <n v="0.35"/>
  </r>
  <r>
    <x v="2"/>
    <x v="1"/>
    <x v="75"/>
    <x v="4"/>
    <x v="25"/>
    <s v="Porto Alegre"/>
    <x v="11"/>
    <n v="4600"/>
    <n v="7"/>
    <n v="32200"/>
    <n v="8050"/>
    <n v="0.25"/>
  </r>
  <r>
    <x v="0"/>
    <x v="0"/>
    <x v="76"/>
    <x v="4"/>
    <x v="25"/>
    <s v="Porto Alegre"/>
    <x v="10"/>
    <n v="3200"/>
    <n v="11"/>
    <n v="35200"/>
    <n v="7040"/>
    <n v="0.2"/>
  </r>
  <r>
    <x v="2"/>
    <x v="1"/>
    <x v="77"/>
    <x v="4"/>
    <x v="25"/>
    <s v="Porto Alegre"/>
    <x v="10"/>
    <n v="3200"/>
    <n v="9"/>
    <n v="28800"/>
    <n v="5760"/>
    <n v="0.2"/>
  </r>
  <r>
    <x v="0"/>
    <x v="1"/>
    <x v="78"/>
    <x v="4"/>
    <x v="25"/>
    <s v="Porto Alegre"/>
    <x v="8"/>
    <n v="3400"/>
    <n v="5"/>
    <n v="17000"/>
    <n v="5950"/>
    <n v="0.35"/>
  </r>
  <r>
    <x v="0"/>
    <x v="1"/>
    <x v="79"/>
    <x v="4"/>
    <x v="25"/>
    <s v="Porto Alegre"/>
    <x v="11"/>
    <n v="4600"/>
    <n v="8"/>
    <n v="36800"/>
    <n v="9200"/>
    <n v="0.25"/>
  </r>
  <r>
    <x v="2"/>
    <x v="0"/>
    <x v="80"/>
    <x v="4"/>
    <x v="25"/>
    <s v="Porto Alegre"/>
    <x v="11"/>
    <n v="4600"/>
    <n v="7"/>
    <n v="32200"/>
    <n v="8050"/>
    <n v="0.25"/>
  </r>
  <r>
    <x v="2"/>
    <x v="1"/>
    <x v="81"/>
    <x v="4"/>
    <x v="25"/>
    <s v="Porto Alegre"/>
    <x v="0"/>
    <n v="8902"/>
    <n v="11"/>
    <n v="97922"/>
    <n v="34272.699999999997"/>
    <n v="0.35"/>
  </r>
  <r>
    <x v="0"/>
    <x v="1"/>
    <x v="82"/>
    <x v="4"/>
    <x v="25"/>
    <s v="Porto Alegre"/>
    <x v="4"/>
    <n v="300"/>
    <n v="7"/>
    <n v="2100"/>
    <n v="315"/>
    <n v="0.15"/>
  </r>
  <r>
    <x v="0"/>
    <x v="0"/>
    <x v="83"/>
    <x v="4"/>
    <x v="25"/>
    <s v="Porto Alegre"/>
    <x v="1"/>
    <n v="500"/>
    <n v="3"/>
    <n v="1500"/>
    <n v="375"/>
    <n v="0.25"/>
  </r>
  <r>
    <x v="1"/>
    <x v="1"/>
    <x v="84"/>
    <x v="4"/>
    <x v="25"/>
    <s v="Porto Alegre"/>
    <x v="4"/>
    <n v="300"/>
    <n v="8"/>
    <n v="2400"/>
    <n v="360"/>
    <n v="0.15"/>
  </r>
  <r>
    <x v="3"/>
    <x v="1"/>
    <x v="85"/>
    <x v="4"/>
    <x v="25"/>
    <s v="Porto Alegre"/>
    <x v="11"/>
    <n v="4600"/>
    <n v="2"/>
    <n v="9200"/>
    <n v="2300"/>
    <n v="0.25"/>
  </r>
  <r>
    <x v="4"/>
    <x v="0"/>
    <x v="0"/>
    <x v="4"/>
    <x v="26"/>
    <s v="Florianopolis"/>
    <x v="3"/>
    <n v="5130"/>
    <n v="10"/>
    <n v="51300"/>
    <n v="20520"/>
    <n v="0.4"/>
  </r>
  <r>
    <x v="0"/>
    <x v="0"/>
    <x v="1"/>
    <x v="4"/>
    <x v="26"/>
    <s v="Florianopolis"/>
    <x v="11"/>
    <n v="4600"/>
    <n v="2"/>
    <n v="9200"/>
    <n v="2300"/>
    <n v="0.25"/>
  </r>
  <r>
    <x v="3"/>
    <x v="1"/>
    <x v="2"/>
    <x v="4"/>
    <x v="26"/>
    <s v="Florianopolis"/>
    <x v="1"/>
    <n v="500"/>
    <n v="10"/>
    <n v="5000"/>
    <n v="1250"/>
    <n v="0.25"/>
  </r>
  <r>
    <x v="0"/>
    <x v="1"/>
    <x v="3"/>
    <x v="4"/>
    <x v="26"/>
    <s v="Florianopolis"/>
    <x v="3"/>
    <n v="5130"/>
    <n v="7"/>
    <n v="35910"/>
    <n v="14364"/>
    <n v="0.4"/>
  </r>
  <r>
    <x v="3"/>
    <x v="1"/>
    <x v="4"/>
    <x v="4"/>
    <x v="26"/>
    <s v="Florianopolis"/>
    <x v="2"/>
    <n v="1200"/>
    <n v="11"/>
    <n v="13200"/>
    <n v="3960"/>
    <n v="0.3"/>
  </r>
  <r>
    <x v="3"/>
    <x v="1"/>
    <x v="5"/>
    <x v="4"/>
    <x v="26"/>
    <s v="Florianopolis"/>
    <x v="7"/>
    <n v="5340"/>
    <n v="3"/>
    <n v="16020"/>
    <n v="4806"/>
    <n v="0.3"/>
  </r>
  <r>
    <x v="1"/>
    <x v="1"/>
    <x v="6"/>
    <x v="4"/>
    <x v="26"/>
    <s v="Florianopolis"/>
    <x v="12"/>
    <n v="4500"/>
    <n v="2"/>
    <n v="9000"/>
    <n v="2250"/>
    <n v="0.25"/>
  </r>
  <r>
    <x v="4"/>
    <x v="1"/>
    <x v="7"/>
    <x v="4"/>
    <x v="26"/>
    <s v="Florianopolis"/>
    <x v="0"/>
    <n v="8902"/>
    <n v="1"/>
    <n v="8902"/>
    <n v="3115.7"/>
    <n v="0.35"/>
  </r>
  <r>
    <x v="0"/>
    <x v="0"/>
    <x v="8"/>
    <x v="4"/>
    <x v="26"/>
    <s v="Florianopolis"/>
    <x v="11"/>
    <n v="4600"/>
    <n v="4"/>
    <n v="18400"/>
    <n v="4600"/>
    <n v="0.25"/>
  </r>
  <r>
    <x v="0"/>
    <x v="0"/>
    <x v="9"/>
    <x v="4"/>
    <x v="26"/>
    <s v="Florianopolis"/>
    <x v="7"/>
    <n v="5340"/>
    <n v="9"/>
    <n v="48060"/>
    <n v="14418"/>
    <n v="0.3"/>
  </r>
  <r>
    <x v="2"/>
    <x v="0"/>
    <x v="10"/>
    <x v="4"/>
    <x v="26"/>
    <s v="Florianopolis"/>
    <x v="9"/>
    <n v="5300"/>
    <n v="7"/>
    <n v="37100"/>
    <n v="11130"/>
    <n v="0.3"/>
  </r>
  <r>
    <x v="4"/>
    <x v="1"/>
    <x v="11"/>
    <x v="4"/>
    <x v="26"/>
    <s v="Florianopolis"/>
    <x v="3"/>
    <n v="5130"/>
    <n v="9"/>
    <n v="46170"/>
    <n v="18468"/>
    <n v="0.4"/>
  </r>
  <r>
    <x v="1"/>
    <x v="1"/>
    <x v="12"/>
    <x v="4"/>
    <x v="26"/>
    <s v="Florianopolis"/>
    <x v="1"/>
    <n v="500"/>
    <n v="12"/>
    <n v="6000"/>
    <n v="1500"/>
    <n v="0.25"/>
  </r>
  <r>
    <x v="1"/>
    <x v="0"/>
    <x v="13"/>
    <x v="4"/>
    <x v="26"/>
    <s v="Florianopolis"/>
    <x v="0"/>
    <n v="8902"/>
    <n v="9"/>
    <n v="80118"/>
    <n v="28041.3"/>
    <n v="0.35"/>
  </r>
  <r>
    <x v="4"/>
    <x v="0"/>
    <x v="14"/>
    <x v="4"/>
    <x v="26"/>
    <s v="Florianopolis"/>
    <x v="4"/>
    <n v="300"/>
    <n v="3"/>
    <n v="900"/>
    <n v="135"/>
    <n v="0.15"/>
  </r>
  <r>
    <x v="0"/>
    <x v="1"/>
    <x v="15"/>
    <x v="4"/>
    <x v="26"/>
    <s v="Florianopolis"/>
    <x v="3"/>
    <n v="5130"/>
    <n v="2"/>
    <n v="10260"/>
    <n v="4104"/>
    <n v="0.4"/>
  </r>
  <r>
    <x v="3"/>
    <x v="1"/>
    <x v="16"/>
    <x v="4"/>
    <x v="26"/>
    <s v="Florianopolis"/>
    <x v="3"/>
    <n v="5130"/>
    <n v="4"/>
    <n v="20520"/>
    <n v="8208"/>
    <n v="0.4"/>
  </r>
  <r>
    <x v="2"/>
    <x v="1"/>
    <x v="17"/>
    <x v="4"/>
    <x v="26"/>
    <s v="Florianopolis"/>
    <x v="2"/>
    <n v="1200"/>
    <n v="12"/>
    <n v="14400"/>
    <n v="4320"/>
    <n v="0.3"/>
  </r>
  <r>
    <x v="1"/>
    <x v="0"/>
    <x v="18"/>
    <x v="4"/>
    <x v="26"/>
    <s v="Florianopolis"/>
    <x v="12"/>
    <n v="4500"/>
    <n v="11"/>
    <n v="49500"/>
    <n v="12375"/>
    <n v="0.25"/>
  </r>
  <r>
    <x v="0"/>
    <x v="1"/>
    <x v="19"/>
    <x v="4"/>
    <x v="26"/>
    <s v="Florianopolis"/>
    <x v="6"/>
    <n v="1500"/>
    <n v="8"/>
    <n v="12000"/>
    <n v="4800"/>
    <n v="0.4"/>
  </r>
  <r>
    <x v="3"/>
    <x v="0"/>
    <x v="20"/>
    <x v="4"/>
    <x v="26"/>
    <s v="Florianopolis"/>
    <x v="2"/>
    <n v="1200"/>
    <n v="8"/>
    <n v="9600"/>
    <n v="2880"/>
    <n v="0.3"/>
  </r>
  <r>
    <x v="3"/>
    <x v="1"/>
    <x v="21"/>
    <x v="4"/>
    <x v="26"/>
    <s v="Florianopolis"/>
    <x v="9"/>
    <n v="5300"/>
    <n v="2"/>
    <n v="10600"/>
    <n v="3180"/>
    <n v="0.3"/>
  </r>
  <r>
    <x v="2"/>
    <x v="0"/>
    <x v="22"/>
    <x v="4"/>
    <x v="26"/>
    <s v="Florianopolis"/>
    <x v="3"/>
    <n v="5130"/>
    <n v="10"/>
    <n v="51300"/>
    <n v="20520"/>
    <n v="0.4"/>
  </r>
  <r>
    <x v="2"/>
    <x v="1"/>
    <x v="23"/>
    <x v="4"/>
    <x v="26"/>
    <s v="Florianopolis"/>
    <x v="6"/>
    <n v="1500"/>
    <n v="12"/>
    <n v="18000"/>
    <n v="7200"/>
    <n v="0.4"/>
  </r>
  <r>
    <x v="2"/>
    <x v="1"/>
    <x v="24"/>
    <x v="4"/>
    <x v="26"/>
    <s v="Florianopolis"/>
    <x v="0"/>
    <n v="8902"/>
    <n v="1"/>
    <n v="8902"/>
    <n v="3115.7"/>
    <n v="0.35"/>
  </r>
  <r>
    <x v="2"/>
    <x v="1"/>
    <x v="25"/>
    <x v="4"/>
    <x v="26"/>
    <s v="Florianopolis"/>
    <x v="2"/>
    <n v="1200"/>
    <n v="4"/>
    <n v="4800"/>
    <n v="1440"/>
    <n v="0.3"/>
  </r>
  <r>
    <x v="3"/>
    <x v="1"/>
    <x v="26"/>
    <x v="4"/>
    <x v="26"/>
    <s v="Florianopolis"/>
    <x v="9"/>
    <n v="5300"/>
    <n v="10"/>
    <n v="53000"/>
    <n v="15900"/>
    <n v="0.3"/>
  </r>
  <r>
    <x v="2"/>
    <x v="1"/>
    <x v="27"/>
    <x v="4"/>
    <x v="26"/>
    <s v="Florianopolis"/>
    <x v="2"/>
    <n v="1200"/>
    <n v="9"/>
    <n v="10800"/>
    <n v="3240"/>
    <n v="0.3"/>
  </r>
  <r>
    <x v="3"/>
    <x v="0"/>
    <x v="28"/>
    <x v="4"/>
    <x v="26"/>
    <s v="Florianopolis"/>
    <x v="2"/>
    <n v="1200"/>
    <n v="11"/>
    <n v="13200"/>
    <n v="3960"/>
    <n v="0.3"/>
  </r>
  <r>
    <x v="3"/>
    <x v="1"/>
    <x v="28"/>
    <x v="4"/>
    <x v="26"/>
    <s v="Florianopolis"/>
    <x v="8"/>
    <n v="3400"/>
    <n v="5"/>
    <n v="17000"/>
    <n v="5950"/>
    <n v="0.35"/>
  </r>
  <r>
    <x v="3"/>
    <x v="1"/>
    <x v="29"/>
    <x v="4"/>
    <x v="26"/>
    <s v="Florianopolis"/>
    <x v="8"/>
    <n v="3400"/>
    <n v="4"/>
    <n v="13600"/>
    <n v="4760"/>
    <n v="0.35"/>
  </r>
  <r>
    <x v="4"/>
    <x v="1"/>
    <x v="30"/>
    <x v="4"/>
    <x v="26"/>
    <s v="Florianopolis"/>
    <x v="4"/>
    <n v="300"/>
    <n v="9"/>
    <n v="2700"/>
    <n v="405"/>
    <n v="0.15"/>
  </r>
  <r>
    <x v="0"/>
    <x v="1"/>
    <x v="31"/>
    <x v="4"/>
    <x v="26"/>
    <s v="Florianopolis"/>
    <x v="2"/>
    <n v="1200"/>
    <n v="6"/>
    <n v="7200"/>
    <n v="2160"/>
    <n v="0.3"/>
  </r>
  <r>
    <x v="0"/>
    <x v="0"/>
    <x v="32"/>
    <x v="4"/>
    <x v="26"/>
    <s v="Florianopolis"/>
    <x v="12"/>
    <n v="4500"/>
    <n v="6"/>
    <n v="27000"/>
    <n v="6750"/>
    <n v="0.25"/>
  </r>
  <r>
    <x v="3"/>
    <x v="0"/>
    <x v="33"/>
    <x v="4"/>
    <x v="26"/>
    <s v="Florianopolis"/>
    <x v="1"/>
    <n v="500"/>
    <n v="10"/>
    <n v="5000"/>
    <n v="1250"/>
    <n v="0.25"/>
  </r>
  <r>
    <x v="3"/>
    <x v="1"/>
    <x v="34"/>
    <x v="4"/>
    <x v="26"/>
    <s v="Florianopolis"/>
    <x v="0"/>
    <n v="8902"/>
    <n v="9"/>
    <n v="80118"/>
    <n v="28041.3"/>
    <n v="0.35"/>
  </r>
  <r>
    <x v="1"/>
    <x v="1"/>
    <x v="35"/>
    <x v="4"/>
    <x v="26"/>
    <s v="Florianopolis"/>
    <x v="5"/>
    <n v="1700"/>
    <n v="4"/>
    <n v="6800"/>
    <n v="3400"/>
    <n v="0.5"/>
  </r>
  <r>
    <x v="1"/>
    <x v="0"/>
    <x v="36"/>
    <x v="4"/>
    <x v="26"/>
    <s v="Florianopolis"/>
    <x v="0"/>
    <n v="8902"/>
    <n v="7"/>
    <n v="62314"/>
    <n v="21809.899999999998"/>
    <n v="0.35"/>
  </r>
  <r>
    <x v="4"/>
    <x v="1"/>
    <x v="37"/>
    <x v="4"/>
    <x v="26"/>
    <s v="Florianopolis"/>
    <x v="10"/>
    <n v="3200"/>
    <n v="2"/>
    <n v="6400"/>
    <n v="1280"/>
    <n v="0.2"/>
  </r>
  <r>
    <x v="1"/>
    <x v="1"/>
    <x v="38"/>
    <x v="4"/>
    <x v="26"/>
    <s v="Florianopolis"/>
    <x v="2"/>
    <n v="1200"/>
    <n v="7"/>
    <n v="8400"/>
    <n v="2520"/>
    <n v="0.3"/>
  </r>
  <r>
    <x v="1"/>
    <x v="1"/>
    <x v="39"/>
    <x v="4"/>
    <x v="26"/>
    <s v="Florianopolis"/>
    <x v="8"/>
    <n v="3400"/>
    <n v="9"/>
    <n v="30600"/>
    <n v="10710"/>
    <n v="0.35"/>
  </r>
  <r>
    <x v="0"/>
    <x v="1"/>
    <x v="40"/>
    <x v="4"/>
    <x v="26"/>
    <s v="Florianopolis"/>
    <x v="8"/>
    <n v="3400"/>
    <n v="7"/>
    <n v="23800"/>
    <n v="8330"/>
    <n v="0.35"/>
  </r>
  <r>
    <x v="0"/>
    <x v="1"/>
    <x v="41"/>
    <x v="4"/>
    <x v="26"/>
    <s v="Florianopolis"/>
    <x v="11"/>
    <n v="4600"/>
    <n v="8"/>
    <n v="36800"/>
    <n v="9200"/>
    <n v="0.25"/>
  </r>
  <r>
    <x v="3"/>
    <x v="0"/>
    <x v="42"/>
    <x v="4"/>
    <x v="26"/>
    <s v="Florianopolis"/>
    <x v="12"/>
    <n v="4500"/>
    <n v="12"/>
    <n v="54000"/>
    <n v="13500"/>
    <n v="0.25"/>
  </r>
  <r>
    <x v="3"/>
    <x v="1"/>
    <x v="43"/>
    <x v="4"/>
    <x v="26"/>
    <s v="Florianopolis"/>
    <x v="12"/>
    <n v="4500"/>
    <n v="12"/>
    <n v="54000"/>
    <n v="13500"/>
    <n v="0.25"/>
  </r>
  <r>
    <x v="0"/>
    <x v="1"/>
    <x v="44"/>
    <x v="4"/>
    <x v="26"/>
    <s v="Florianopolis"/>
    <x v="10"/>
    <n v="3200"/>
    <n v="1"/>
    <n v="3200"/>
    <n v="640"/>
    <n v="0.2"/>
  </r>
  <r>
    <x v="0"/>
    <x v="0"/>
    <x v="45"/>
    <x v="4"/>
    <x v="26"/>
    <s v="Florianopolis"/>
    <x v="2"/>
    <n v="1200"/>
    <n v="10"/>
    <n v="12000"/>
    <n v="3600"/>
    <n v="0.3"/>
  </r>
  <r>
    <x v="3"/>
    <x v="1"/>
    <x v="46"/>
    <x v="4"/>
    <x v="26"/>
    <s v="Florianopolis"/>
    <x v="5"/>
    <n v="1700"/>
    <n v="1"/>
    <n v="1700"/>
    <n v="850"/>
    <n v="0.5"/>
  </r>
  <r>
    <x v="2"/>
    <x v="1"/>
    <x v="47"/>
    <x v="4"/>
    <x v="26"/>
    <s v="Florianopolis"/>
    <x v="3"/>
    <n v="5130"/>
    <n v="10"/>
    <n v="51300"/>
    <n v="20520"/>
    <n v="0.4"/>
  </r>
  <r>
    <x v="3"/>
    <x v="1"/>
    <x v="48"/>
    <x v="4"/>
    <x v="26"/>
    <s v="Florianopolis"/>
    <x v="10"/>
    <n v="3200"/>
    <n v="5"/>
    <n v="16000"/>
    <n v="3200"/>
    <n v="0.2"/>
  </r>
  <r>
    <x v="0"/>
    <x v="1"/>
    <x v="49"/>
    <x v="4"/>
    <x v="26"/>
    <s v="Florianopolis"/>
    <x v="1"/>
    <n v="500"/>
    <n v="5"/>
    <n v="2500"/>
    <n v="625"/>
    <n v="0.25"/>
  </r>
  <r>
    <x v="2"/>
    <x v="0"/>
    <x v="50"/>
    <x v="4"/>
    <x v="26"/>
    <s v="Florianopolis"/>
    <x v="3"/>
    <n v="5130"/>
    <n v="7"/>
    <n v="35910"/>
    <n v="14364"/>
    <n v="0.4"/>
  </r>
  <r>
    <x v="3"/>
    <x v="0"/>
    <x v="51"/>
    <x v="4"/>
    <x v="26"/>
    <s v="Florianopolis"/>
    <x v="1"/>
    <n v="500"/>
    <n v="21"/>
    <n v="10500"/>
    <n v="2625"/>
    <n v="0.25"/>
  </r>
  <r>
    <x v="1"/>
    <x v="1"/>
    <x v="52"/>
    <x v="4"/>
    <x v="26"/>
    <s v="Florianopolis"/>
    <x v="4"/>
    <n v="300"/>
    <n v="3"/>
    <n v="900"/>
    <n v="135"/>
    <n v="0.15"/>
  </r>
  <r>
    <x v="1"/>
    <x v="1"/>
    <x v="53"/>
    <x v="4"/>
    <x v="26"/>
    <s v="Florianopolis"/>
    <x v="2"/>
    <n v="1200"/>
    <n v="12"/>
    <n v="14400"/>
    <n v="4320"/>
    <n v="0.3"/>
  </r>
  <r>
    <x v="3"/>
    <x v="1"/>
    <x v="54"/>
    <x v="4"/>
    <x v="26"/>
    <s v="Florianopolis"/>
    <x v="12"/>
    <n v="4500"/>
    <n v="8"/>
    <n v="36000"/>
    <n v="9000"/>
    <n v="0.25"/>
  </r>
  <r>
    <x v="0"/>
    <x v="1"/>
    <x v="55"/>
    <x v="4"/>
    <x v="26"/>
    <s v="Florianopolis"/>
    <x v="11"/>
    <n v="4600"/>
    <n v="11"/>
    <n v="50600"/>
    <n v="12650"/>
    <n v="0.25"/>
  </r>
  <r>
    <x v="0"/>
    <x v="1"/>
    <x v="56"/>
    <x v="4"/>
    <x v="26"/>
    <s v="Florianopolis"/>
    <x v="5"/>
    <n v="1700"/>
    <n v="12"/>
    <n v="20400"/>
    <n v="10200"/>
    <n v="0.5"/>
  </r>
  <r>
    <x v="2"/>
    <x v="0"/>
    <x v="57"/>
    <x v="4"/>
    <x v="26"/>
    <s v="Florianopolis"/>
    <x v="10"/>
    <n v="3200"/>
    <n v="9"/>
    <n v="28800"/>
    <n v="5760"/>
    <n v="0.2"/>
  </r>
  <r>
    <x v="0"/>
    <x v="1"/>
    <x v="58"/>
    <x v="4"/>
    <x v="26"/>
    <s v="Florianopolis"/>
    <x v="0"/>
    <n v="8902"/>
    <n v="9"/>
    <n v="80118"/>
    <n v="28041.3"/>
    <n v="0.35"/>
  </r>
  <r>
    <x v="2"/>
    <x v="1"/>
    <x v="59"/>
    <x v="4"/>
    <x v="26"/>
    <s v="Florianopolis"/>
    <x v="12"/>
    <n v="4500"/>
    <n v="3"/>
    <n v="13500"/>
    <n v="3375"/>
    <n v="0.25"/>
  </r>
  <r>
    <x v="3"/>
    <x v="0"/>
    <x v="60"/>
    <x v="4"/>
    <x v="26"/>
    <s v="Florianopolis"/>
    <x v="7"/>
    <n v="5340"/>
    <n v="1"/>
    <n v="5340"/>
    <n v="1602"/>
    <n v="0.3"/>
  </r>
  <r>
    <x v="0"/>
    <x v="1"/>
    <x v="61"/>
    <x v="4"/>
    <x v="26"/>
    <s v="Florianopolis"/>
    <x v="12"/>
    <n v="4500"/>
    <n v="10"/>
    <n v="45000"/>
    <n v="11250"/>
    <n v="0.25"/>
  </r>
  <r>
    <x v="0"/>
    <x v="1"/>
    <x v="62"/>
    <x v="4"/>
    <x v="26"/>
    <s v="Florianopolis"/>
    <x v="1"/>
    <n v="500"/>
    <n v="12"/>
    <n v="6000"/>
    <n v="1500"/>
    <n v="0.25"/>
  </r>
  <r>
    <x v="0"/>
    <x v="1"/>
    <x v="63"/>
    <x v="4"/>
    <x v="26"/>
    <s v="Florianopolis"/>
    <x v="12"/>
    <n v="4500"/>
    <n v="12"/>
    <n v="54000"/>
    <n v="13500"/>
    <n v="0.25"/>
  </r>
  <r>
    <x v="1"/>
    <x v="1"/>
    <x v="64"/>
    <x v="4"/>
    <x v="26"/>
    <s v="Florianopolis"/>
    <x v="3"/>
    <n v="5130"/>
    <n v="9"/>
    <n v="46170"/>
    <n v="18468"/>
    <n v="0.4"/>
  </r>
  <r>
    <x v="0"/>
    <x v="1"/>
    <x v="65"/>
    <x v="4"/>
    <x v="26"/>
    <s v="Florianopolis"/>
    <x v="8"/>
    <n v="3400"/>
    <n v="11"/>
    <n v="37400"/>
    <n v="13090"/>
    <n v="0.35"/>
  </r>
  <r>
    <x v="0"/>
    <x v="0"/>
    <x v="66"/>
    <x v="4"/>
    <x v="26"/>
    <s v="Florianopolis"/>
    <x v="2"/>
    <n v="1200"/>
    <n v="3"/>
    <n v="3600"/>
    <n v="1080"/>
    <n v="0.3"/>
  </r>
  <r>
    <x v="0"/>
    <x v="1"/>
    <x v="67"/>
    <x v="4"/>
    <x v="26"/>
    <s v="Florianopolis"/>
    <x v="9"/>
    <n v="5300"/>
    <n v="12"/>
    <n v="63600"/>
    <n v="19080"/>
    <n v="0.3"/>
  </r>
  <r>
    <x v="3"/>
    <x v="1"/>
    <x v="68"/>
    <x v="4"/>
    <x v="26"/>
    <s v="Florianopolis"/>
    <x v="4"/>
    <n v="300"/>
    <n v="7"/>
    <n v="2100"/>
    <n v="315"/>
    <n v="0.15"/>
  </r>
  <r>
    <x v="3"/>
    <x v="0"/>
    <x v="69"/>
    <x v="4"/>
    <x v="26"/>
    <s v="Florianopolis"/>
    <x v="6"/>
    <n v="1500"/>
    <n v="3"/>
    <n v="4500"/>
    <n v="1800"/>
    <n v="0.4"/>
  </r>
  <r>
    <x v="3"/>
    <x v="1"/>
    <x v="70"/>
    <x v="4"/>
    <x v="26"/>
    <s v="Florianopolis"/>
    <x v="10"/>
    <n v="3200"/>
    <n v="5"/>
    <n v="16000"/>
    <n v="3200"/>
    <n v="0.2"/>
  </r>
  <r>
    <x v="3"/>
    <x v="1"/>
    <x v="71"/>
    <x v="4"/>
    <x v="26"/>
    <s v="Florianopolis"/>
    <x v="7"/>
    <n v="5340"/>
    <n v="5"/>
    <n v="26700"/>
    <n v="8010"/>
    <n v="0.3"/>
  </r>
  <r>
    <x v="0"/>
    <x v="1"/>
    <x v="72"/>
    <x v="4"/>
    <x v="26"/>
    <s v="Florianopolis"/>
    <x v="8"/>
    <n v="3400"/>
    <n v="3"/>
    <n v="10200"/>
    <n v="3570"/>
    <n v="0.35"/>
  </r>
  <r>
    <x v="2"/>
    <x v="0"/>
    <x v="73"/>
    <x v="4"/>
    <x v="26"/>
    <s v="Florianopolis"/>
    <x v="6"/>
    <n v="1500"/>
    <n v="20"/>
    <n v="30000"/>
    <n v="12000"/>
    <n v="0.4"/>
  </r>
  <r>
    <x v="3"/>
    <x v="1"/>
    <x v="74"/>
    <x v="4"/>
    <x v="26"/>
    <s v="Florianopolis"/>
    <x v="2"/>
    <n v="1200"/>
    <n v="11"/>
    <n v="13200"/>
    <n v="3960"/>
    <n v="0.3"/>
  </r>
  <r>
    <x v="0"/>
    <x v="1"/>
    <x v="75"/>
    <x v="4"/>
    <x v="26"/>
    <s v="Florianopolis"/>
    <x v="0"/>
    <n v="8902"/>
    <n v="20"/>
    <n v="178040"/>
    <n v="62313.999999999993"/>
    <n v="0.35"/>
  </r>
  <r>
    <x v="3"/>
    <x v="1"/>
    <x v="76"/>
    <x v="4"/>
    <x v="26"/>
    <s v="Florianopolis"/>
    <x v="2"/>
    <n v="1200"/>
    <n v="4"/>
    <n v="4800"/>
    <n v="1440"/>
    <n v="0.3"/>
  </r>
  <r>
    <x v="3"/>
    <x v="0"/>
    <x v="77"/>
    <x v="4"/>
    <x v="26"/>
    <s v="Florianopolis"/>
    <x v="10"/>
    <n v="3200"/>
    <n v="10"/>
    <n v="32000"/>
    <n v="6400"/>
    <n v="0.2"/>
  </r>
  <r>
    <x v="0"/>
    <x v="0"/>
    <x v="78"/>
    <x v="4"/>
    <x v="26"/>
    <s v="Florianopolis"/>
    <x v="11"/>
    <n v="4600"/>
    <n v="3"/>
    <n v="13800"/>
    <n v="3450"/>
    <n v="0.25"/>
  </r>
  <r>
    <x v="3"/>
    <x v="0"/>
    <x v="79"/>
    <x v="4"/>
    <x v="26"/>
    <s v="Florianopolis"/>
    <x v="5"/>
    <n v="1700"/>
    <n v="1"/>
    <n v="1700"/>
    <n v="850"/>
    <n v="0.5"/>
  </r>
  <r>
    <x v="4"/>
    <x v="1"/>
    <x v="80"/>
    <x v="4"/>
    <x v="26"/>
    <s v="Florianopolis"/>
    <x v="12"/>
    <n v="4500"/>
    <n v="6"/>
    <n v="27000"/>
    <n v="6750"/>
    <n v="0.25"/>
  </r>
  <r>
    <x v="4"/>
    <x v="1"/>
    <x v="81"/>
    <x v="4"/>
    <x v="26"/>
    <s v="Florianopolis"/>
    <x v="8"/>
    <n v="3400"/>
    <n v="11"/>
    <n v="37400"/>
    <n v="13090"/>
    <n v="0.35"/>
  </r>
  <r>
    <x v="0"/>
    <x v="1"/>
    <x v="82"/>
    <x v="4"/>
    <x v="26"/>
    <s v="Florianopolis"/>
    <x v="11"/>
    <n v="4600"/>
    <n v="11"/>
    <n v="50600"/>
    <n v="12650"/>
    <n v="0.25"/>
  </r>
  <r>
    <x v="0"/>
    <x v="0"/>
    <x v="83"/>
    <x v="4"/>
    <x v="26"/>
    <s v="Florianopolis"/>
    <x v="2"/>
    <n v="1200"/>
    <n v="11"/>
    <n v="13200"/>
    <n v="3960"/>
    <n v="0.3"/>
  </r>
  <r>
    <x v="2"/>
    <x v="0"/>
    <x v="84"/>
    <x v="4"/>
    <x v="26"/>
    <s v="Florianopolis"/>
    <x v="3"/>
    <n v="5130"/>
    <n v="11"/>
    <n v="56430"/>
    <n v="22572"/>
    <n v="0.4"/>
  </r>
  <r>
    <x v="0"/>
    <x v="1"/>
    <x v="85"/>
    <x v="4"/>
    <x v="26"/>
    <s v="Florianopolis"/>
    <x v="0"/>
    <n v="8902"/>
    <n v="9"/>
    <n v="80118"/>
    <n v="28041.3"/>
    <n v="0.35"/>
  </r>
  <r>
    <x v="0"/>
    <x v="0"/>
    <x v="0"/>
    <x v="4"/>
    <x v="26"/>
    <s v="Florianopolis"/>
    <x v="3"/>
    <n v="5130"/>
    <n v="8"/>
    <n v="41040"/>
    <n v="16416"/>
    <n v="0.4"/>
  </r>
  <r>
    <x v="0"/>
    <x v="1"/>
    <x v="1"/>
    <x v="4"/>
    <x v="26"/>
    <s v="Florianopolis"/>
    <x v="4"/>
    <n v="300"/>
    <n v="9"/>
    <n v="2700"/>
    <n v="405"/>
    <n v="0.15"/>
  </r>
  <r>
    <x v="1"/>
    <x v="0"/>
    <x v="2"/>
    <x v="4"/>
    <x v="26"/>
    <s v="Florianopolis"/>
    <x v="12"/>
    <n v="4500"/>
    <n v="12"/>
    <n v="54000"/>
    <n v="13500"/>
    <n v="0.25"/>
  </r>
  <r>
    <x v="2"/>
    <x v="1"/>
    <x v="3"/>
    <x v="4"/>
    <x v="26"/>
    <s v="Florianopolis"/>
    <x v="4"/>
    <n v="300"/>
    <n v="1"/>
    <n v="300"/>
    <n v="45"/>
    <n v="0.15"/>
  </r>
  <r>
    <x v="0"/>
    <x v="1"/>
    <x v="4"/>
    <x v="4"/>
    <x v="26"/>
    <s v="Florianopolis"/>
    <x v="3"/>
    <n v="5130"/>
    <n v="2"/>
    <n v="10260"/>
    <n v="4104"/>
    <n v="0.4"/>
  </r>
  <r>
    <x v="0"/>
    <x v="1"/>
    <x v="5"/>
    <x v="4"/>
    <x v="26"/>
    <s v="Florianopolis"/>
    <x v="12"/>
    <n v="4500"/>
    <n v="7"/>
    <n v="31500"/>
    <n v="7875"/>
    <n v="0.25"/>
  </r>
  <r>
    <x v="2"/>
    <x v="1"/>
    <x v="6"/>
    <x v="4"/>
    <x v="26"/>
    <s v="Florianopolis"/>
    <x v="10"/>
    <n v="3200"/>
    <n v="12"/>
    <n v="38400"/>
    <n v="7680"/>
    <n v="0.2"/>
  </r>
  <r>
    <x v="1"/>
    <x v="1"/>
    <x v="7"/>
    <x v="4"/>
    <x v="26"/>
    <s v="Florianopolis"/>
    <x v="1"/>
    <n v="500"/>
    <n v="15"/>
    <n v="7500"/>
    <n v="1875"/>
    <n v="0.25"/>
  </r>
  <r>
    <x v="0"/>
    <x v="1"/>
    <x v="8"/>
    <x v="4"/>
    <x v="26"/>
    <s v="Florianopolis"/>
    <x v="4"/>
    <n v="300"/>
    <n v="3"/>
    <n v="900"/>
    <n v="135"/>
    <n v="0.15"/>
  </r>
  <r>
    <x v="3"/>
    <x v="0"/>
    <x v="9"/>
    <x v="4"/>
    <x v="26"/>
    <s v="Florianopolis"/>
    <x v="3"/>
    <n v="5130"/>
    <n v="5"/>
    <n v="25650"/>
    <n v="10260"/>
    <n v="0.4"/>
  </r>
  <r>
    <x v="0"/>
    <x v="0"/>
    <x v="10"/>
    <x v="4"/>
    <x v="26"/>
    <s v="Florianopolis"/>
    <x v="6"/>
    <n v="1500"/>
    <n v="4"/>
    <n v="6000"/>
    <n v="2400"/>
    <n v="0.4"/>
  </r>
  <r>
    <x v="2"/>
    <x v="1"/>
    <x v="11"/>
    <x v="4"/>
    <x v="26"/>
    <s v="Florianopolis"/>
    <x v="0"/>
    <n v="8902"/>
    <n v="1"/>
    <n v="8902"/>
    <n v="3115.7"/>
    <n v="0.35"/>
  </r>
  <r>
    <x v="4"/>
    <x v="1"/>
    <x v="12"/>
    <x v="4"/>
    <x v="26"/>
    <s v="Florianopolis"/>
    <x v="2"/>
    <n v="1200"/>
    <n v="9"/>
    <n v="10800"/>
    <n v="3240"/>
    <n v="0.3"/>
  </r>
  <r>
    <x v="0"/>
    <x v="1"/>
    <x v="13"/>
    <x v="4"/>
    <x v="26"/>
    <s v="Florianopolis"/>
    <x v="1"/>
    <n v="500"/>
    <n v="10"/>
    <n v="5000"/>
    <n v="1250"/>
    <n v="0.25"/>
  </r>
  <r>
    <x v="4"/>
    <x v="1"/>
    <x v="14"/>
    <x v="4"/>
    <x v="26"/>
    <s v="Florianopolis"/>
    <x v="12"/>
    <n v="4500"/>
    <n v="5"/>
    <n v="22500"/>
    <n v="5625"/>
    <n v="0.25"/>
  </r>
  <r>
    <x v="4"/>
    <x v="1"/>
    <x v="15"/>
    <x v="4"/>
    <x v="26"/>
    <s v="Florianopolis"/>
    <x v="4"/>
    <n v="300"/>
    <n v="3"/>
    <n v="900"/>
    <n v="135"/>
    <n v="0.15"/>
  </r>
  <r>
    <x v="0"/>
    <x v="1"/>
    <x v="16"/>
    <x v="4"/>
    <x v="26"/>
    <s v="Florianopolis"/>
    <x v="11"/>
    <n v="4600"/>
    <n v="12"/>
    <n v="55200"/>
    <n v="13800"/>
    <n v="0.25"/>
  </r>
  <r>
    <x v="0"/>
    <x v="1"/>
    <x v="17"/>
    <x v="4"/>
    <x v="26"/>
    <s v="Florianopolis"/>
    <x v="4"/>
    <n v="300"/>
    <n v="8"/>
    <n v="2400"/>
    <n v="360"/>
    <n v="0.15"/>
  </r>
  <r>
    <x v="0"/>
    <x v="0"/>
    <x v="18"/>
    <x v="4"/>
    <x v="26"/>
    <s v="Florianopolis"/>
    <x v="7"/>
    <n v="5340"/>
    <n v="3"/>
    <n v="16020"/>
    <n v="4806"/>
    <n v="0.3"/>
  </r>
  <r>
    <x v="1"/>
    <x v="0"/>
    <x v="19"/>
    <x v="4"/>
    <x v="26"/>
    <s v="Florianopolis"/>
    <x v="10"/>
    <n v="3200"/>
    <n v="10"/>
    <n v="32000"/>
    <n v="6400"/>
    <n v="0.2"/>
  </r>
  <r>
    <x v="4"/>
    <x v="1"/>
    <x v="20"/>
    <x v="4"/>
    <x v="26"/>
    <s v="Florianopolis"/>
    <x v="7"/>
    <n v="5340"/>
    <n v="9"/>
    <n v="48060"/>
    <n v="14418"/>
    <n v="0.3"/>
  </r>
  <r>
    <x v="0"/>
    <x v="1"/>
    <x v="21"/>
    <x v="4"/>
    <x v="26"/>
    <s v="Florianopolis"/>
    <x v="8"/>
    <n v="3400"/>
    <n v="12"/>
    <n v="40800"/>
    <n v="14280"/>
    <n v="0.35"/>
  </r>
  <r>
    <x v="2"/>
    <x v="1"/>
    <x v="22"/>
    <x v="4"/>
    <x v="26"/>
    <s v="Florianopolis"/>
    <x v="6"/>
    <n v="1500"/>
    <n v="7"/>
    <n v="10500"/>
    <n v="4200"/>
    <n v="0.4"/>
  </r>
  <r>
    <x v="2"/>
    <x v="0"/>
    <x v="23"/>
    <x v="4"/>
    <x v="26"/>
    <s v="Florianopolis"/>
    <x v="2"/>
    <n v="1200"/>
    <n v="4"/>
    <n v="4800"/>
    <n v="1440"/>
    <n v="0.3"/>
  </r>
  <r>
    <x v="0"/>
    <x v="1"/>
    <x v="24"/>
    <x v="4"/>
    <x v="26"/>
    <s v="Florianopolis"/>
    <x v="1"/>
    <n v="500"/>
    <n v="15"/>
    <n v="7500"/>
    <n v="1875"/>
    <n v="0.25"/>
  </r>
  <r>
    <x v="2"/>
    <x v="1"/>
    <x v="25"/>
    <x v="4"/>
    <x v="26"/>
    <s v="Florianopolis"/>
    <x v="2"/>
    <n v="1200"/>
    <n v="12"/>
    <n v="14400"/>
    <n v="4320"/>
    <n v="0.3"/>
  </r>
  <r>
    <x v="0"/>
    <x v="0"/>
    <x v="26"/>
    <x v="4"/>
    <x v="26"/>
    <s v="Florianopolis"/>
    <x v="8"/>
    <n v="3400"/>
    <n v="7"/>
    <n v="23800"/>
    <n v="8330"/>
    <n v="0.35"/>
  </r>
  <r>
    <x v="3"/>
    <x v="0"/>
    <x v="27"/>
    <x v="4"/>
    <x v="26"/>
    <s v="Florianopolis"/>
    <x v="7"/>
    <n v="5340"/>
    <n v="7"/>
    <n v="37380"/>
    <n v="11214"/>
    <n v="0.3"/>
  </r>
  <r>
    <x v="0"/>
    <x v="1"/>
    <x v="28"/>
    <x v="4"/>
    <x v="26"/>
    <s v="Florianopolis"/>
    <x v="10"/>
    <n v="3200"/>
    <n v="2"/>
    <n v="6400"/>
    <n v="1280"/>
    <n v="0.2"/>
  </r>
  <r>
    <x v="0"/>
    <x v="1"/>
    <x v="28"/>
    <x v="4"/>
    <x v="26"/>
    <s v="Florianopolis"/>
    <x v="10"/>
    <n v="3200"/>
    <n v="2"/>
    <n v="6400"/>
    <n v="1280"/>
    <n v="0.2"/>
  </r>
  <r>
    <x v="1"/>
    <x v="1"/>
    <x v="29"/>
    <x v="4"/>
    <x v="26"/>
    <s v="Florianopolis"/>
    <x v="4"/>
    <n v="300"/>
    <n v="1"/>
    <n v="300"/>
    <n v="45"/>
    <n v="0.15"/>
  </r>
  <r>
    <x v="0"/>
    <x v="1"/>
    <x v="30"/>
    <x v="4"/>
    <x v="26"/>
    <s v="Florianopolis"/>
    <x v="0"/>
    <n v="8902"/>
    <n v="8"/>
    <n v="71216"/>
    <n v="24925.599999999999"/>
    <n v="0.35"/>
  </r>
  <r>
    <x v="0"/>
    <x v="1"/>
    <x v="31"/>
    <x v="4"/>
    <x v="26"/>
    <s v="Florianopolis"/>
    <x v="4"/>
    <n v="300"/>
    <n v="4"/>
    <n v="1200"/>
    <n v="180"/>
    <n v="0.15"/>
  </r>
  <r>
    <x v="0"/>
    <x v="1"/>
    <x v="32"/>
    <x v="4"/>
    <x v="26"/>
    <s v="Florianopolis"/>
    <x v="11"/>
    <n v="4600"/>
    <n v="8"/>
    <n v="36800"/>
    <n v="9200"/>
    <n v="0.25"/>
  </r>
  <r>
    <x v="0"/>
    <x v="1"/>
    <x v="33"/>
    <x v="4"/>
    <x v="26"/>
    <s v="Florianopolis"/>
    <x v="9"/>
    <n v="5300"/>
    <n v="5"/>
    <n v="26500"/>
    <n v="7950"/>
    <n v="0.3"/>
  </r>
  <r>
    <x v="0"/>
    <x v="1"/>
    <x v="34"/>
    <x v="4"/>
    <x v="26"/>
    <s v="Florianopolis"/>
    <x v="5"/>
    <n v="1700"/>
    <n v="12"/>
    <n v="20400"/>
    <n v="10200"/>
    <n v="0.5"/>
  </r>
  <r>
    <x v="0"/>
    <x v="0"/>
    <x v="35"/>
    <x v="4"/>
    <x v="26"/>
    <s v="Florianopolis"/>
    <x v="5"/>
    <n v="1700"/>
    <n v="9"/>
    <n v="15300"/>
    <n v="7650"/>
    <n v="0.5"/>
  </r>
  <r>
    <x v="0"/>
    <x v="0"/>
    <x v="36"/>
    <x v="4"/>
    <x v="26"/>
    <s v="Florianopolis"/>
    <x v="10"/>
    <n v="3200"/>
    <n v="3"/>
    <n v="9600"/>
    <n v="1920"/>
    <n v="0.2"/>
  </r>
  <r>
    <x v="3"/>
    <x v="1"/>
    <x v="37"/>
    <x v="4"/>
    <x v="26"/>
    <s v="Florianopolis"/>
    <x v="12"/>
    <n v="4500"/>
    <n v="2"/>
    <n v="9000"/>
    <n v="2250"/>
    <n v="0.25"/>
  </r>
  <r>
    <x v="3"/>
    <x v="1"/>
    <x v="38"/>
    <x v="4"/>
    <x v="26"/>
    <s v="Florianopolis"/>
    <x v="8"/>
    <n v="3400"/>
    <n v="10"/>
    <n v="34000"/>
    <n v="11900"/>
    <n v="0.35"/>
  </r>
  <r>
    <x v="0"/>
    <x v="1"/>
    <x v="39"/>
    <x v="4"/>
    <x v="26"/>
    <s v="Florianopolis"/>
    <x v="2"/>
    <n v="1200"/>
    <n v="8"/>
    <n v="9600"/>
    <n v="2880"/>
    <n v="0.3"/>
  </r>
  <r>
    <x v="3"/>
    <x v="1"/>
    <x v="40"/>
    <x v="4"/>
    <x v="26"/>
    <s v="Florianopolis"/>
    <x v="12"/>
    <n v="4500"/>
    <n v="9"/>
    <n v="40500"/>
    <n v="10125"/>
    <n v="0.25"/>
  </r>
  <r>
    <x v="0"/>
    <x v="1"/>
    <x v="41"/>
    <x v="4"/>
    <x v="26"/>
    <s v="Florianopolis"/>
    <x v="5"/>
    <n v="1700"/>
    <n v="11"/>
    <n v="18700"/>
    <n v="9350"/>
    <n v="0.5"/>
  </r>
  <r>
    <x v="0"/>
    <x v="1"/>
    <x v="42"/>
    <x v="4"/>
    <x v="26"/>
    <s v="Florianopolis"/>
    <x v="5"/>
    <n v="1700"/>
    <n v="5"/>
    <n v="8500"/>
    <n v="4250"/>
    <n v="0.5"/>
  </r>
  <r>
    <x v="0"/>
    <x v="1"/>
    <x v="43"/>
    <x v="4"/>
    <x v="26"/>
    <s v="Florianopolis"/>
    <x v="12"/>
    <n v="4500"/>
    <n v="15"/>
    <n v="67500"/>
    <n v="16875"/>
    <n v="0.25"/>
  </r>
  <r>
    <x v="3"/>
    <x v="1"/>
    <x v="44"/>
    <x v="4"/>
    <x v="26"/>
    <s v="Florianopolis"/>
    <x v="8"/>
    <n v="3400"/>
    <n v="10"/>
    <n v="34000"/>
    <n v="11900"/>
    <n v="0.35"/>
  </r>
  <r>
    <x v="4"/>
    <x v="1"/>
    <x v="45"/>
    <x v="4"/>
    <x v="26"/>
    <s v="Florianopolis"/>
    <x v="9"/>
    <n v="5300"/>
    <n v="4"/>
    <n v="21200"/>
    <n v="6360"/>
    <n v="0.3"/>
  </r>
  <r>
    <x v="0"/>
    <x v="1"/>
    <x v="46"/>
    <x v="4"/>
    <x v="26"/>
    <s v="Florianopolis"/>
    <x v="11"/>
    <n v="4600"/>
    <n v="6"/>
    <n v="27600"/>
    <n v="6900"/>
    <n v="0.25"/>
  </r>
  <r>
    <x v="3"/>
    <x v="0"/>
    <x v="47"/>
    <x v="4"/>
    <x v="26"/>
    <s v="Florianopolis"/>
    <x v="8"/>
    <n v="3400"/>
    <n v="2"/>
    <n v="6800"/>
    <n v="2380"/>
    <n v="0.35"/>
  </r>
  <r>
    <x v="0"/>
    <x v="1"/>
    <x v="48"/>
    <x v="4"/>
    <x v="26"/>
    <s v="Florianopolis"/>
    <x v="11"/>
    <n v="4600"/>
    <n v="7"/>
    <n v="32200"/>
    <n v="8050"/>
    <n v="0.25"/>
  </r>
  <r>
    <x v="3"/>
    <x v="1"/>
    <x v="49"/>
    <x v="4"/>
    <x v="26"/>
    <s v="Florianopolis"/>
    <x v="9"/>
    <n v="5300"/>
    <n v="8"/>
    <n v="42400"/>
    <n v="12720"/>
    <n v="0.3"/>
  </r>
  <r>
    <x v="3"/>
    <x v="1"/>
    <x v="50"/>
    <x v="4"/>
    <x v="26"/>
    <s v="Florianopolis"/>
    <x v="2"/>
    <n v="1200"/>
    <n v="5"/>
    <n v="6000"/>
    <n v="1800"/>
    <n v="0.3"/>
  </r>
  <r>
    <x v="1"/>
    <x v="0"/>
    <x v="51"/>
    <x v="4"/>
    <x v="26"/>
    <s v="Florianopolis"/>
    <x v="3"/>
    <n v="5130"/>
    <n v="7"/>
    <n v="35910"/>
    <n v="14364"/>
    <n v="0.4"/>
  </r>
  <r>
    <x v="4"/>
    <x v="1"/>
    <x v="52"/>
    <x v="4"/>
    <x v="26"/>
    <s v="Florianopolis"/>
    <x v="0"/>
    <n v="8902"/>
    <n v="6"/>
    <n v="53412"/>
    <n v="18694.199999999997"/>
    <n v="0.35"/>
  </r>
  <r>
    <x v="0"/>
    <x v="1"/>
    <x v="53"/>
    <x v="4"/>
    <x v="26"/>
    <s v="Florianopolis"/>
    <x v="11"/>
    <n v="4600"/>
    <n v="11"/>
    <n v="50600"/>
    <n v="12650"/>
    <n v="0.25"/>
  </r>
  <r>
    <x v="2"/>
    <x v="1"/>
    <x v="54"/>
    <x v="4"/>
    <x v="26"/>
    <s v="Florianopolis"/>
    <x v="1"/>
    <n v="500"/>
    <n v="1"/>
    <n v="500"/>
    <n v="125"/>
    <n v="0.25"/>
  </r>
  <r>
    <x v="3"/>
    <x v="1"/>
    <x v="55"/>
    <x v="4"/>
    <x v="26"/>
    <s v="Florianopolis"/>
    <x v="0"/>
    <n v="8902"/>
    <n v="5"/>
    <n v="44510"/>
    <n v="15578.499999999998"/>
    <n v="0.35"/>
  </r>
  <r>
    <x v="0"/>
    <x v="0"/>
    <x v="56"/>
    <x v="4"/>
    <x v="26"/>
    <s v="Florianopolis"/>
    <x v="5"/>
    <n v="1700"/>
    <n v="5"/>
    <n v="8500"/>
    <n v="4250"/>
    <n v="0.5"/>
  </r>
  <r>
    <x v="2"/>
    <x v="1"/>
    <x v="57"/>
    <x v="4"/>
    <x v="26"/>
    <s v="Florianopolis"/>
    <x v="1"/>
    <n v="500"/>
    <n v="12"/>
    <n v="6000"/>
    <n v="1500"/>
    <n v="0.25"/>
  </r>
  <r>
    <x v="3"/>
    <x v="1"/>
    <x v="58"/>
    <x v="4"/>
    <x v="26"/>
    <s v="Florianopolis"/>
    <x v="12"/>
    <n v="4500"/>
    <n v="12"/>
    <n v="54000"/>
    <n v="13500"/>
    <n v="0.25"/>
  </r>
  <r>
    <x v="0"/>
    <x v="1"/>
    <x v="59"/>
    <x v="4"/>
    <x v="26"/>
    <s v="Florianopolis"/>
    <x v="9"/>
    <n v="5300"/>
    <n v="8"/>
    <n v="42400"/>
    <n v="12720"/>
    <n v="0.3"/>
  </r>
  <r>
    <x v="2"/>
    <x v="0"/>
    <x v="60"/>
    <x v="4"/>
    <x v="26"/>
    <s v="Florianopolis"/>
    <x v="4"/>
    <n v="300"/>
    <n v="8"/>
    <n v="2400"/>
    <n v="360"/>
    <n v="0.15"/>
  </r>
  <r>
    <x v="2"/>
    <x v="1"/>
    <x v="61"/>
    <x v="4"/>
    <x v="26"/>
    <s v="Florianopolis"/>
    <x v="10"/>
    <n v="3200"/>
    <n v="8"/>
    <n v="25600"/>
    <n v="5120"/>
    <n v="0.2"/>
  </r>
  <r>
    <x v="1"/>
    <x v="0"/>
    <x v="62"/>
    <x v="4"/>
    <x v="26"/>
    <s v="Florianopolis"/>
    <x v="6"/>
    <n v="1500"/>
    <n v="15"/>
    <n v="22500"/>
    <n v="9000"/>
    <n v="0.4"/>
  </r>
  <r>
    <x v="0"/>
    <x v="1"/>
    <x v="63"/>
    <x v="4"/>
    <x v="26"/>
    <s v="Florianopolis"/>
    <x v="4"/>
    <n v="300"/>
    <n v="12"/>
    <n v="3600"/>
    <n v="540"/>
    <n v="0.15"/>
  </r>
  <r>
    <x v="0"/>
    <x v="0"/>
    <x v="64"/>
    <x v="4"/>
    <x v="26"/>
    <s v="Florianopolis"/>
    <x v="11"/>
    <n v="4600"/>
    <n v="1"/>
    <n v="4600"/>
    <n v="1150"/>
    <n v="0.25"/>
  </r>
  <r>
    <x v="0"/>
    <x v="1"/>
    <x v="65"/>
    <x v="4"/>
    <x v="26"/>
    <s v="Florianopolis"/>
    <x v="1"/>
    <n v="500"/>
    <n v="3"/>
    <n v="1500"/>
    <n v="375"/>
    <n v="0.25"/>
  </r>
  <r>
    <x v="2"/>
    <x v="0"/>
    <x v="66"/>
    <x v="4"/>
    <x v="26"/>
    <s v="Florianopolis"/>
    <x v="2"/>
    <n v="1200"/>
    <n v="10"/>
    <n v="12000"/>
    <n v="3600"/>
    <n v="0.3"/>
  </r>
  <r>
    <x v="2"/>
    <x v="0"/>
    <x v="67"/>
    <x v="4"/>
    <x v="26"/>
    <s v="Florianopolis"/>
    <x v="6"/>
    <n v="1500"/>
    <n v="5"/>
    <n v="7500"/>
    <n v="3000"/>
    <n v="0.4"/>
  </r>
  <r>
    <x v="0"/>
    <x v="1"/>
    <x v="68"/>
    <x v="4"/>
    <x v="26"/>
    <s v="Florianopolis"/>
    <x v="6"/>
    <n v="1500"/>
    <n v="6"/>
    <n v="9000"/>
    <n v="3600"/>
    <n v="0.4"/>
  </r>
  <r>
    <x v="0"/>
    <x v="1"/>
    <x v="69"/>
    <x v="4"/>
    <x v="26"/>
    <s v="Florianopolis"/>
    <x v="10"/>
    <n v="3200"/>
    <n v="7"/>
    <n v="22400"/>
    <n v="4480"/>
    <n v="0.2"/>
  </r>
  <r>
    <x v="3"/>
    <x v="1"/>
    <x v="70"/>
    <x v="4"/>
    <x v="26"/>
    <s v="Florianopolis"/>
    <x v="4"/>
    <n v="300"/>
    <n v="11"/>
    <n v="3300"/>
    <n v="495"/>
    <n v="0.15"/>
  </r>
  <r>
    <x v="1"/>
    <x v="1"/>
    <x v="71"/>
    <x v="4"/>
    <x v="26"/>
    <s v="Florianopolis"/>
    <x v="11"/>
    <n v="4600"/>
    <n v="2"/>
    <n v="9200"/>
    <n v="2300"/>
    <n v="0.25"/>
  </r>
  <r>
    <x v="3"/>
    <x v="0"/>
    <x v="72"/>
    <x v="4"/>
    <x v="26"/>
    <s v="Florianopolis"/>
    <x v="12"/>
    <n v="4500"/>
    <n v="1"/>
    <n v="4500"/>
    <n v="1125"/>
    <n v="0.25"/>
  </r>
  <r>
    <x v="0"/>
    <x v="1"/>
    <x v="73"/>
    <x v="4"/>
    <x v="26"/>
    <s v="Florianopolis"/>
    <x v="2"/>
    <n v="1200"/>
    <n v="5"/>
    <n v="6000"/>
    <n v="1800"/>
    <n v="0.3"/>
  </r>
  <r>
    <x v="3"/>
    <x v="0"/>
    <x v="74"/>
    <x v="4"/>
    <x v="26"/>
    <s v="Florianopolis"/>
    <x v="0"/>
    <n v="8902"/>
    <n v="15"/>
    <n v="133530"/>
    <n v="46735.5"/>
    <n v="0.35"/>
  </r>
  <r>
    <x v="2"/>
    <x v="1"/>
    <x v="75"/>
    <x v="4"/>
    <x v="26"/>
    <s v="Florianopolis"/>
    <x v="11"/>
    <n v="4600"/>
    <n v="7"/>
    <n v="32200"/>
    <n v="8050"/>
    <n v="0.25"/>
  </r>
  <r>
    <x v="0"/>
    <x v="0"/>
    <x v="76"/>
    <x v="4"/>
    <x v="26"/>
    <s v="Florianopolis"/>
    <x v="10"/>
    <n v="3200"/>
    <n v="11"/>
    <n v="35200"/>
    <n v="7040"/>
    <n v="0.2"/>
  </r>
  <r>
    <x v="2"/>
    <x v="1"/>
    <x v="77"/>
    <x v="4"/>
    <x v="26"/>
    <s v="Florianopolis"/>
    <x v="10"/>
    <n v="3200"/>
    <n v="9"/>
    <n v="28800"/>
    <n v="5760"/>
    <n v="0.2"/>
  </r>
  <r>
    <x v="0"/>
    <x v="1"/>
    <x v="78"/>
    <x v="4"/>
    <x v="26"/>
    <s v="Florianopolis"/>
    <x v="8"/>
    <n v="3400"/>
    <n v="5"/>
    <n v="17000"/>
    <n v="5950"/>
    <n v="0.35"/>
  </r>
  <r>
    <x v="0"/>
    <x v="1"/>
    <x v="79"/>
    <x v="4"/>
    <x v="26"/>
    <s v="Florianopolis"/>
    <x v="11"/>
    <n v="4600"/>
    <n v="8"/>
    <n v="36800"/>
    <n v="9200"/>
    <n v="0.25"/>
  </r>
  <r>
    <x v="2"/>
    <x v="0"/>
    <x v="80"/>
    <x v="4"/>
    <x v="26"/>
    <s v="Florianopolis"/>
    <x v="11"/>
    <n v="4600"/>
    <n v="7"/>
    <n v="32200"/>
    <n v="8050"/>
    <n v="0.25"/>
  </r>
  <r>
    <x v="2"/>
    <x v="1"/>
    <x v="81"/>
    <x v="4"/>
    <x v="26"/>
    <s v="Florianopolis"/>
    <x v="0"/>
    <n v="8902"/>
    <n v="11"/>
    <n v="97922"/>
    <n v="34272.699999999997"/>
    <n v="0.35"/>
  </r>
  <r>
    <x v="0"/>
    <x v="1"/>
    <x v="82"/>
    <x v="4"/>
    <x v="26"/>
    <s v="Florianopolis"/>
    <x v="4"/>
    <n v="300"/>
    <n v="7"/>
    <n v="2100"/>
    <n v="315"/>
    <n v="0.15"/>
  </r>
  <r>
    <x v="0"/>
    <x v="0"/>
    <x v="83"/>
    <x v="4"/>
    <x v="26"/>
    <s v="Florianopolis"/>
    <x v="1"/>
    <n v="500"/>
    <n v="3"/>
    <n v="1500"/>
    <n v="375"/>
    <n v="0.25"/>
  </r>
  <r>
    <x v="1"/>
    <x v="1"/>
    <x v="84"/>
    <x v="4"/>
    <x v="26"/>
    <s v="Florianopolis"/>
    <x v="4"/>
    <n v="300"/>
    <n v="8"/>
    <n v="2400"/>
    <n v="360"/>
    <n v="0.15"/>
  </r>
  <r>
    <x v="3"/>
    <x v="1"/>
    <x v="85"/>
    <x v="4"/>
    <x v="26"/>
    <s v="Florianopolis"/>
    <x v="11"/>
    <n v="4600"/>
    <n v="2"/>
    <n v="9200"/>
    <n v="2300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C1738-C613-4C80-99C9-E21E0266C173}" name="Tabela dinâ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4">
  <location ref="A3:B9" firstHeaderRow="1" firstDataRow="1" firstDataCol="1"/>
  <pivotFields count="14"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3"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14">
        <item x="11"/>
        <item x="7"/>
        <item x="0"/>
        <item x="2"/>
        <item x="6"/>
        <item x="5"/>
        <item x="10"/>
        <item x="12"/>
        <item x="9"/>
        <item x="4"/>
        <item x="1"/>
        <item x="8"/>
        <item x="3"/>
        <item t="default"/>
      </items>
    </pivotField>
    <pivotField numFmtId="165" showAll="0"/>
    <pivotField showAll="0"/>
    <pivotField dataField="1" numFmtId="165" showAll="0"/>
    <pivotField numFmtId="165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Receita Bruta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B6C5B-3577-4F9F-B285-20BB03F9C3BD}" name="Tabela dinâ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11">
  <location ref="A3:B6" firstHeaderRow="1" firstDataRow="1" firstDataCol="1"/>
  <pivotFields count="14">
    <pivotField showAll="0"/>
    <pivotField axis="axisRow" showAll="0">
      <items count="3"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14">
        <item x="11"/>
        <item x="7"/>
        <item x="0"/>
        <item x="2"/>
        <item x="6"/>
        <item x="5"/>
        <item x="10"/>
        <item x="12"/>
        <item x="9"/>
        <item x="4"/>
        <item x="1"/>
        <item x="8"/>
        <item x="3"/>
        <item t="default"/>
      </items>
    </pivotField>
    <pivotField numFmtId="165" showAll="0"/>
    <pivotField showAll="0"/>
    <pivotField dataField="1" numFmtId="165" showAll="0"/>
    <pivotField numFmtId="165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Receita Bruta" fld="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FE5F6-75C1-4779-B2CB-C7ABE0D35903}" name="Tabela dinâ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6">
  <location ref="A3:B26" firstHeaderRow="1" firstDataRow="1" firstDataCol="1"/>
  <pivotFields count="14">
    <pivotField showAll="0"/>
    <pivotField showAll="0">
      <items count="3"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14">
        <item x="11"/>
        <item x="7"/>
        <item x="0"/>
        <item x="2"/>
        <item x="6"/>
        <item x="5"/>
        <item x="10"/>
        <item x="12"/>
        <item x="9"/>
        <item x="4"/>
        <item x="1"/>
        <item x="8"/>
        <item x="3"/>
        <item t="default"/>
      </items>
    </pivotField>
    <pivotField numFmtId="165" showAll="0"/>
    <pivotField showAll="0"/>
    <pivotField dataField="1" numFmtId="165" showAll="0"/>
    <pivotField numFmtId="165" showAll="0"/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3"/>
    <field x="2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oma de Receita Bruta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6211E-64CD-4971-BBFD-234DA5F65C21}" name="Tabela dinâmica4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>
  <location ref="A3:B31" firstHeaderRow="1" firstDataRow="1" firstDataCol="1"/>
  <pivotFields count="14">
    <pivotField showAll="0"/>
    <pivotField showAll="0">
      <items count="3">
        <item x="1"/>
        <item x="0"/>
        <item t="default"/>
      </items>
    </pivotField>
    <pivotField numFmtId="14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28">
        <item x="16"/>
        <item x="11"/>
        <item x="18"/>
        <item x="13"/>
        <item x="4"/>
        <item x="5"/>
        <item x="0"/>
        <item x="21"/>
        <item x="1"/>
        <item x="9"/>
        <item x="2"/>
        <item x="3"/>
        <item x="20"/>
        <item x="14"/>
        <item x="10"/>
        <item x="24"/>
        <item x="6"/>
        <item x="8"/>
        <item x="22"/>
        <item x="12"/>
        <item x="25"/>
        <item x="19"/>
        <item x="17"/>
        <item x="26"/>
        <item x="23"/>
        <item x="7"/>
        <item x="15"/>
        <item t="default"/>
      </items>
    </pivotField>
    <pivotField showAll="0"/>
    <pivotField showAll="0">
      <items count="14">
        <item x="11"/>
        <item x="7"/>
        <item x="0"/>
        <item x="2"/>
        <item x="6"/>
        <item x="5"/>
        <item x="10"/>
        <item x="12"/>
        <item x="9"/>
        <item x="4"/>
        <item x="1"/>
        <item x="8"/>
        <item x="3"/>
        <item t="default"/>
      </items>
    </pivotField>
    <pivotField numFmtId="165" showAll="0"/>
    <pivotField showAll="0"/>
    <pivotField dataField="1" numFmtId="165" showAll="0"/>
    <pivotField numFmtId="165" showAll="0"/>
    <pivotField numFmtId="164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Receita Brut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6B39F270-0B35-4FED-9E16-710B835152E2}" sourceName="Produto">
  <pivotTables>
    <pivotTable tabId="30" name="Tabela dinâmica3"/>
    <pivotTable tabId="28" name="Tabela dinâmica1"/>
    <pivotTable tabId="29" name="Tabela dinâmica2"/>
    <pivotTable tabId="31" name="Tabela dinâmica4"/>
  </pivotTables>
  <data>
    <tabular pivotCacheId="2073290924">
      <items count="13">
        <i x="11" s="1"/>
        <i x="7" s="1"/>
        <i x="0" s="1"/>
        <i x="2" s="1"/>
        <i x="6" s="1"/>
        <i x="5" s="1"/>
        <i x="10" s="1"/>
        <i x="12" s="1"/>
        <i x="9" s="1"/>
        <i x="4" s="1"/>
        <i x="1" s="1"/>
        <i x="8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28252BFB-B8C6-4F36-904D-8038B1C7DAB3}" sourceName="Anos">
  <pivotTables>
    <pivotTable tabId="30" name="Tabela dinâmica3"/>
    <pivotTable tabId="28" name="Tabela dinâmica1"/>
    <pivotTable tabId="29" name="Tabela dinâmica2"/>
    <pivotTable tabId="31" name="Tabela dinâmica4"/>
  </pivotTables>
  <data>
    <tabular pivotCacheId="2073290924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400CDBBD-DAA4-4100-A071-262C25708E65}" cache="SegmentaçãodeDados_Produto" caption="Produto" columnCount="2" style="estilo" rowHeight="234000"/>
  <slicer name="Anos" xr10:uid="{1F5A4A7D-F55A-4EDE-AF05-0FB4513491F4}" cache="SegmentaçãodeDados_Anos" caption="Anos" columnCount="2" style="estilo" rowHeight="234950"/>
</slicers>
</file>

<file path=xl/theme/theme1.xml><?xml version="1.0" encoding="utf-8"?>
<a:theme xmlns:a="http://schemas.openxmlformats.org/drawingml/2006/main" name="Tema do Office">
  <a:themeElements>
    <a:clrScheme name="YT">
      <a:dk1>
        <a:sysClr val="windowText" lastClr="000000"/>
      </a:dk1>
      <a:lt1>
        <a:srgbClr val="F8FFFE"/>
      </a:lt1>
      <a:dk2>
        <a:srgbClr val="282A36"/>
      </a:dk2>
      <a:lt2>
        <a:srgbClr val="5E74A1"/>
      </a:lt2>
      <a:accent1>
        <a:srgbClr val="282A36"/>
      </a:accent1>
      <a:accent2>
        <a:srgbClr val="4AFF7C"/>
      </a:accent2>
      <a:accent3>
        <a:srgbClr val="FF83D9"/>
      </a:accent3>
      <a:accent4>
        <a:srgbClr val="FFFF9A"/>
      </a:accent4>
      <a:accent5>
        <a:srgbClr val="5E74A1"/>
      </a:accent5>
      <a:accent6>
        <a:srgbClr val="F8FFFE"/>
      </a:accent6>
      <a:hlink>
        <a:srgbClr val="4AFF7C"/>
      </a:hlink>
      <a:folHlink>
        <a:srgbClr val="FFFF9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5D48-61FC-490B-98B1-D56267B33684}">
  <dimension ref="B1:M2111"/>
  <sheetViews>
    <sheetView showGridLines="0" zoomScale="115" zoomScaleNormal="115" workbookViewId="0">
      <pane xSplit="1" ySplit="6" topLeftCell="B2073" activePane="bottomRight" state="frozen"/>
      <selection pane="topRight" activeCell="B1" sqref="B1"/>
      <selection pane="bottomLeft" activeCell="A8" sqref="A8"/>
      <selection pane="bottomRight" activeCell="D2100" sqref="D2100"/>
    </sheetView>
  </sheetViews>
  <sheetFormatPr defaultRowHeight="15" x14ac:dyDescent="0.25"/>
  <cols>
    <col min="1" max="1" width="2.140625" customWidth="1"/>
    <col min="2" max="2" width="13.42578125" bestFit="1" customWidth="1"/>
    <col min="3" max="3" width="13" customWidth="1"/>
    <col min="4" max="4" width="12.140625" customWidth="1"/>
    <col min="5" max="5" width="11.7109375" bestFit="1" customWidth="1"/>
    <col min="6" max="6" width="15.42578125" bestFit="1" customWidth="1"/>
    <col min="7" max="7" width="13.28515625" bestFit="1" customWidth="1"/>
    <col min="8" max="8" width="13.42578125" bestFit="1" customWidth="1"/>
    <col min="9" max="9" width="16.28515625" customWidth="1"/>
    <col min="10" max="10" width="16.5703125" bestFit="1" customWidth="1"/>
    <col min="11" max="11" width="15.85546875" customWidth="1"/>
    <col min="12" max="12" width="14.85546875" customWidth="1"/>
    <col min="13" max="13" width="13.140625" customWidth="1"/>
    <col min="14" max="14" width="11.42578125" customWidth="1"/>
  </cols>
  <sheetData>
    <row r="1" spans="2:13" ht="10.15" customHeight="1" x14ac:dyDescent="0.25"/>
    <row r="2" spans="2:13" ht="14.45" customHeight="1" x14ac:dyDescent="0.25">
      <c r="B2" s="11"/>
      <c r="C2" s="11"/>
      <c r="D2" s="11"/>
      <c r="E2" s="14" t="s">
        <v>0</v>
      </c>
      <c r="F2" s="14"/>
      <c r="G2" s="14"/>
      <c r="H2" s="14"/>
      <c r="I2" s="14"/>
      <c r="J2" s="14"/>
      <c r="K2" s="14"/>
      <c r="L2" s="14"/>
      <c r="M2" s="14"/>
    </row>
    <row r="3" spans="2:13" ht="14.45" customHeight="1" x14ac:dyDescent="0.25">
      <c r="B3" s="11"/>
      <c r="C3" s="11"/>
      <c r="D3" s="11"/>
      <c r="E3" s="14"/>
      <c r="F3" s="14"/>
      <c r="G3" s="14"/>
      <c r="H3" s="14"/>
      <c r="I3" s="14"/>
      <c r="J3" s="14"/>
      <c r="K3" s="14"/>
      <c r="L3" s="14"/>
      <c r="M3" s="14"/>
    </row>
    <row r="4" spans="2:13" ht="14.45" customHeight="1" x14ac:dyDescent="0.25">
      <c r="B4" s="11"/>
      <c r="C4" s="11"/>
      <c r="D4" s="11"/>
      <c r="E4" s="14"/>
      <c r="F4" s="14"/>
      <c r="G4" s="14"/>
      <c r="H4" s="14"/>
      <c r="I4" s="14"/>
      <c r="J4" s="14"/>
      <c r="K4" s="14"/>
      <c r="L4" s="14"/>
      <c r="M4" s="14"/>
    </row>
    <row r="5" spans="2:13" ht="7.9" customHeight="1" x14ac:dyDescent="0.25"/>
    <row r="6" spans="2:13" ht="30.6" customHeight="1" x14ac:dyDescent="0.25">
      <c r="B6" s="9" t="s">
        <v>1</v>
      </c>
      <c r="C6" s="9" t="s">
        <v>2</v>
      </c>
      <c r="D6" s="10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  <c r="M6" s="9" t="s">
        <v>12</v>
      </c>
    </row>
    <row r="7" spans="2:13" x14ac:dyDescent="0.25">
      <c r="B7" t="s">
        <v>13</v>
      </c>
      <c r="C7" s="1" t="s">
        <v>14</v>
      </c>
      <c r="D7" s="2">
        <v>44562</v>
      </c>
      <c r="E7" s="8" t="s">
        <v>15</v>
      </c>
      <c r="F7" s="8" t="s">
        <v>16</v>
      </c>
      <c r="G7" s="8" t="s">
        <v>17</v>
      </c>
      <c r="H7" t="s">
        <v>18</v>
      </c>
      <c r="I7" s="4">
        <v>8902</v>
      </c>
      <c r="J7" s="8">
        <v>4</v>
      </c>
      <c r="K7" s="4">
        <f t="shared" ref="K7:K38" si="0">I7*J7</f>
        <v>35608</v>
      </c>
      <c r="L7" s="4">
        <f t="shared" ref="L7:L38" si="1">K7*M7</f>
        <v>12462.8</v>
      </c>
      <c r="M7" s="3">
        <v>0.35</v>
      </c>
    </row>
    <row r="8" spans="2:13" x14ac:dyDescent="0.25">
      <c r="B8" t="s">
        <v>13</v>
      </c>
      <c r="C8" s="1" t="s">
        <v>14</v>
      </c>
      <c r="D8" s="2">
        <v>44577</v>
      </c>
      <c r="E8" s="8" t="s">
        <v>15</v>
      </c>
      <c r="F8" s="8" t="s">
        <v>16</v>
      </c>
      <c r="G8" s="8" t="s">
        <v>17</v>
      </c>
      <c r="H8" t="s">
        <v>19</v>
      </c>
      <c r="I8" s="4">
        <v>500</v>
      </c>
      <c r="J8" s="8">
        <v>4</v>
      </c>
      <c r="K8" s="4">
        <f t="shared" si="0"/>
        <v>2000</v>
      </c>
      <c r="L8" s="4">
        <f t="shared" si="1"/>
        <v>500</v>
      </c>
      <c r="M8" s="3">
        <v>0.25</v>
      </c>
    </row>
    <row r="9" spans="2:13" x14ac:dyDescent="0.25">
      <c r="B9" t="s">
        <v>13</v>
      </c>
      <c r="C9" s="1" t="s">
        <v>20</v>
      </c>
      <c r="D9" s="2">
        <v>44584</v>
      </c>
      <c r="E9" s="8" t="s">
        <v>15</v>
      </c>
      <c r="F9" s="8" t="s">
        <v>16</v>
      </c>
      <c r="G9" s="8" t="s">
        <v>17</v>
      </c>
      <c r="H9" t="s">
        <v>21</v>
      </c>
      <c r="I9" s="4">
        <v>1200</v>
      </c>
      <c r="J9" s="8">
        <v>5</v>
      </c>
      <c r="K9" s="4">
        <f t="shared" si="0"/>
        <v>6000</v>
      </c>
      <c r="L9" s="4">
        <f t="shared" si="1"/>
        <v>1800</v>
      </c>
      <c r="M9" s="3">
        <v>0.3</v>
      </c>
    </row>
    <row r="10" spans="2:13" x14ac:dyDescent="0.25">
      <c r="B10" t="s">
        <v>13</v>
      </c>
      <c r="C10" s="1" t="s">
        <v>20</v>
      </c>
      <c r="D10" s="2">
        <v>44591</v>
      </c>
      <c r="E10" s="8" t="s">
        <v>15</v>
      </c>
      <c r="F10" s="8" t="s">
        <v>16</v>
      </c>
      <c r="G10" s="8" t="s">
        <v>17</v>
      </c>
      <c r="H10" t="s">
        <v>19</v>
      </c>
      <c r="I10" s="4">
        <v>500</v>
      </c>
      <c r="J10" s="8">
        <v>12</v>
      </c>
      <c r="K10" s="4">
        <f t="shared" si="0"/>
        <v>6000</v>
      </c>
      <c r="L10" s="4">
        <f t="shared" si="1"/>
        <v>1500</v>
      </c>
      <c r="M10" s="3">
        <v>0.25</v>
      </c>
    </row>
    <row r="11" spans="2:13" x14ac:dyDescent="0.25">
      <c r="B11" t="s">
        <v>22</v>
      </c>
      <c r="C11" s="1" t="s">
        <v>20</v>
      </c>
      <c r="D11" s="2">
        <v>44598</v>
      </c>
      <c r="E11" s="8" t="s">
        <v>15</v>
      </c>
      <c r="F11" s="8" t="s">
        <v>16</v>
      </c>
      <c r="G11" s="8" t="s">
        <v>17</v>
      </c>
      <c r="H11" t="s">
        <v>18</v>
      </c>
      <c r="I11" s="4">
        <v>8902</v>
      </c>
      <c r="J11" s="8">
        <v>21</v>
      </c>
      <c r="K11" s="4">
        <f t="shared" si="0"/>
        <v>186942</v>
      </c>
      <c r="L11" s="4">
        <f t="shared" si="1"/>
        <v>65429.7</v>
      </c>
      <c r="M11" s="3">
        <v>0.35</v>
      </c>
    </row>
    <row r="12" spans="2:13" x14ac:dyDescent="0.25">
      <c r="B12" t="s">
        <v>13</v>
      </c>
      <c r="C12" s="1" t="s">
        <v>14</v>
      </c>
      <c r="D12" s="2">
        <v>44605</v>
      </c>
      <c r="E12" s="8" t="s">
        <v>15</v>
      </c>
      <c r="F12" s="8" t="s">
        <v>16</v>
      </c>
      <c r="G12" s="8" t="s">
        <v>17</v>
      </c>
      <c r="H12" t="s">
        <v>23</v>
      </c>
      <c r="I12" s="4">
        <v>5130</v>
      </c>
      <c r="J12" s="8">
        <v>2</v>
      </c>
      <c r="K12" s="4">
        <f t="shared" si="0"/>
        <v>10260</v>
      </c>
      <c r="L12" s="4">
        <f t="shared" si="1"/>
        <v>4104</v>
      </c>
      <c r="M12" s="3">
        <v>0.4</v>
      </c>
    </row>
    <row r="13" spans="2:13" x14ac:dyDescent="0.25">
      <c r="B13" t="s">
        <v>13</v>
      </c>
      <c r="C13" s="1" t="s">
        <v>20</v>
      </c>
      <c r="D13" s="2">
        <v>44612</v>
      </c>
      <c r="E13" s="8" t="s">
        <v>15</v>
      </c>
      <c r="F13" s="8" t="s">
        <v>16</v>
      </c>
      <c r="G13" s="8" t="s">
        <v>17</v>
      </c>
      <c r="H13" t="s">
        <v>18</v>
      </c>
      <c r="I13" s="4">
        <v>8902</v>
      </c>
      <c r="J13" s="8">
        <v>6</v>
      </c>
      <c r="K13" s="4">
        <f t="shared" si="0"/>
        <v>53412</v>
      </c>
      <c r="L13" s="4">
        <f t="shared" si="1"/>
        <v>18694.199999999997</v>
      </c>
      <c r="M13" s="3">
        <v>0.35</v>
      </c>
    </row>
    <row r="14" spans="2:13" x14ac:dyDescent="0.25">
      <c r="B14" t="s">
        <v>24</v>
      </c>
      <c r="C14" s="1" t="s">
        <v>20</v>
      </c>
      <c r="D14" s="2">
        <v>44619</v>
      </c>
      <c r="E14" s="8" t="s">
        <v>15</v>
      </c>
      <c r="F14" s="8" t="s">
        <v>16</v>
      </c>
      <c r="G14" s="8" t="s">
        <v>17</v>
      </c>
      <c r="H14" t="s">
        <v>25</v>
      </c>
      <c r="I14" s="4">
        <v>300</v>
      </c>
      <c r="J14" s="8">
        <v>1</v>
      </c>
      <c r="K14" s="4">
        <f t="shared" si="0"/>
        <v>300</v>
      </c>
      <c r="L14" s="4">
        <f t="shared" si="1"/>
        <v>45</v>
      </c>
      <c r="M14" s="3">
        <v>0.15</v>
      </c>
    </row>
    <row r="15" spans="2:13" x14ac:dyDescent="0.25">
      <c r="B15" t="s">
        <v>22</v>
      </c>
      <c r="C15" s="1" t="s">
        <v>14</v>
      </c>
      <c r="D15" s="2">
        <v>44626</v>
      </c>
      <c r="E15" s="8" t="s">
        <v>15</v>
      </c>
      <c r="F15" s="8" t="s">
        <v>16</v>
      </c>
      <c r="G15" s="8" t="s">
        <v>17</v>
      </c>
      <c r="H15" t="s">
        <v>26</v>
      </c>
      <c r="I15" s="4">
        <v>1700</v>
      </c>
      <c r="J15" s="8">
        <v>10</v>
      </c>
      <c r="K15" s="4">
        <f t="shared" si="0"/>
        <v>17000</v>
      </c>
      <c r="L15" s="4">
        <f t="shared" si="1"/>
        <v>8500</v>
      </c>
      <c r="M15" s="3">
        <v>0.5</v>
      </c>
    </row>
    <row r="16" spans="2:13" x14ac:dyDescent="0.25">
      <c r="B16" t="s">
        <v>27</v>
      </c>
      <c r="C16" s="1" t="s">
        <v>14</v>
      </c>
      <c r="D16" s="2">
        <v>44633</v>
      </c>
      <c r="E16" s="8" t="s">
        <v>15</v>
      </c>
      <c r="F16" s="8" t="s">
        <v>16</v>
      </c>
      <c r="G16" s="8" t="s">
        <v>17</v>
      </c>
      <c r="H16" t="s">
        <v>28</v>
      </c>
      <c r="I16" s="4">
        <v>1500</v>
      </c>
      <c r="J16" s="8">
        <v>3</v>
      </c>
      <c r="K16" s="4">
        <f t="shared" si="0"/>
        <v>4500</v>
      </c>
      <c r="L16" s="4">
        <f t="shared" si="1"/>
        <v>1800</v>
      </c>
      <c r="M16" s="3">
        <v>0.4</v>
      </c>
    </row>
    <row r="17" spans="2:13" x14ac:dyDescent="0.25">
      <c r="B17" t="s">
        <v>22</v>
      </c>
      <c r="C17" s="1" t="s">
        <v>20</v>
      </c>
      <c r="D17" s="2">
        <v>44640</v>
      </c>
      <c r="E17" s="8" t="s">
        <v>15</v>
      </c>
      <c r="F17" s="8" t="s">
        <v>16</v>
      </c>
      <c r="G17" s="8" t="s">
        <v>17</v>
      </c>
      <c r="H17" t="s">
        <v>29</v>
      </c>
      <c r="I17" s="4">
        <v>5340</v>
      </c>
      <c r="J17" s="8">
        <v>12</v>
      </c>
      <c r="K17" s="4">
        <f t="shared" si="0"/>
        <v>64080</v>
      </c>
      <c r="L17" s="4">
        <f t="shared" si="1"/>
        <v>19224</v>
      </c>
      <c r="M17" s="3">
        <v>0.3</v>
      </c>
    </row>
    <row r="18" spans="2:13" x14ac:dyDescent="0.25">
      <c r="B18" t="s">
        <v>13</v>
      </c>
      <c r="C18" s="1" t="s">
        <v>20</v>
      </c>
      <c r="D18" s="2">
        <v>44647</v>
      </c>
      <c r="E18" s="8" t="s">
        <v>15</v>
      </c>
      <c r="F18" s="8" t="s">
        <v>16</v>
      </c>
      <c r="G18" s="8" t="s">
        <v>17</v>
      </c>
      <c r="H18" t="s">
        <v>18</v>
      </c>
      <c r="I18" s="4">
        <v>8902</v>
      </c>
      <c r="J18" s="8">
        <v>2</v>
      </c>
      <c r="K18" s="4">
        <f t="shared" si="0"/>
        <v>17804</v>
      </c>
      <c r="L18" s="4">
        <f t="shared" si="1"/>
        <v>6231.4</v>
      </c>
      <c r="M18" s="3">
        <v>0.35</v>
      </c>
    </row>
    <row r="19" spans="2:13" x14ac:dyDescent="0.25">
      <c r="B19" t="s">
        <v>13</v>
      </c>
      <c r="C19" s="1" t="s">
        <v>20</v>
      </c>
      <c r="D19" s="2">
        <v>44654</v>
      </c>
      <c r="E19" s="8" t="s">
        <v>15</v>
      </c>
      <c r="F19" s="8" t="s">
        <v>16</v>
      </c>
      <c r="G19" s="8" t="s">
        <v>17</v>
      </c>
      <c r="H19" t="s">
        <v>23</v>
      </c>
      <c r="I19" s="4">
        <v>5130</v>
      </c>
      <c r="J19" s="8">
        <v>8</v>
      </c>
      <c r="K19" s="4">
        <f t="shared" si="0"/>
        <v>41040</v>
      </c>
      <c r="L19" s="4">
        <f t="shared" si="1"/>
        <v>16416</v>
      </c>
      <c r="M19" s="3">
        <v>0.4</v>
      </c>
    </row>
    <row r="20" spans="2:13" x14ac:dyDescent="0.25">
      <c r="B20" t="s">
        <v>27</v>
      </c>
      <c r="C20" s="1" t="s">
        <v>20</v>
      </c>
      <c r="D20" s="2">
        <v>44661</v>
      </c>
      <c r="E20" s="8" t="s">
        <v>15</v>
      </c>
      <c r="F20" s="8" t="s">
        <v>16</v>
      </c>
      <c r="G20" s="8" t="s">
        <v>17</v>
      </c>
      <c r="H20" t="s">
        <v>18</v>
      </c>
      <c r="I20" s="4">
        <v>8902</v>
      </c>
      <c r="J20" s="8">
        <v>3</v>
      </c>
      <c r="K20" s="4">
        <f t="shared" si="0"/>
        <v>26706</v>
      </c>
      <c r="L20" s="4">
        <f t="shared" si="1"/>
        <v>9347.0999999999985</v>
      </c>
      <c r="M20" s="3">
        <v>0.35</v>
      </c>
    </row>
    <row r="21" spans="2:13" x14ac:dyDescent="0.25">
      <c r="B21" t="s">
        <v>22</v>
      </c>
      <c r="C21" s="1" t="s">
        <v>14</v>
      </c>
      <c r="D21" s="2">
        <v>44668</v>
      </c>
      <c r="E21" s="8" t="s">
        <v>15</v>
      </c>
      <c r="F21" s="8" t="s">
        <v>16</v>
      </c>
      <c r="G21" s="8" t="s">
        <v>17</v>
      </c>
      <c r="H21" t="s">
        <v>30</v>
      </c>
      <c r="I21" s="4">
        <v>3400</v>
      </c>
      <c r="J21" s="8">
        <v>8</v>
      </c>
      <c r="K21" s="4">
        <f t="shared" si="0"/>
        <v>27200</v>
      </c>
      <c r="L21" s="4">
        <f t="shared" si="1"/>
        <v>9520</v>
      </c>
      <c r="M21" s="3">
        <v>0.35</v>
      </c>
    </row>
    <row r="22" spans="2:13" x14ac:dyDescent="0.25">
      <c r="B22" t="s">
        <v>22</v>
      </c>
      <c r="C22" s="1" t="s">
        <v>20</v>
      </c>
      <c r="D22" s="2">
        <v>44675</v>
      </c>
      <c r="E22" s="8" t="s">
        <v>15</v>
      </c>
      <c r="F22" s="8" t="s">
        <v>16</v>
      </c>
      <c r="G22" s="8" t="s">
        <v>17</v>
      </c>
      <c r="H22" t="s">
        <v>31</v>
      </c>
      <c r="I22" s="4">
        <v>5300</v>
      </c>
      <c r="J22" s="8">
        <v>10</v>
      </c>
      <c r="K22" s="4">
        <f t="shared" si="0"/>
        <v>53000</v>
      </c>
      <c r="L22" s="4">
        <f t="shared" si="1"/>
        <v>15900</v>
      </c>
      <c r="M22" s="3">
        <v>0.3</v>
      </c>
    </row>
    <row r="23" spans="2:13" x14ac:dyDescent="0.25">
      <c r="B23" t="s">
        <v>13</v>
      </c>
      <c r="C23" s="1" t="s">
        <v>14</v>
      </c>
      <c r="D23" s="2">
        <v>44682</v>
      </c>
      <c r="E23" s="8" t="s">
        <v>15</v>
      </c>
      <c r="F23" s="8" t="s">
        <v>16</v>
      </c>
      <c r="G23" s="8" t="s">
        <v>17</v>
      </c>
      <c r="H23" t="s">
        <v>18</v>
      </c>
      <c r="I23" s="4">
        <v>8902</v>
      </c>
      <c r="J23" s="8">
        <v>11</v>
      </c>
      <c r="K23" s="4">
        <f t="shared" si="0"/>
        <v>97922</v>
      </c>
      <c r="L23" s="4">
        <f t="shared" si="1"/>
        <v>34272.699999999997</v>
      </c>
      <c r="M23" s="3">
        <v>0.35</v>
      </c>
    </row>
    <row r="24" spans="2:13" x14ac:dyDescent="0.25">
      <c r="B24" t="s">
        <v>13</v>
      </c>
      <c r="C24" s="1" t="s">
        <v>20</v>
      </c>
      <c r="D24" s="2">
        <v>44689</v>
      </c>
      <c r="E24" s="8" t="s">
        <v>15</v>
      </c>
      <c r="F24" s="8" t="s">
        <v>16</v>
      </c>
      <c r="G24" s="8" t="s">
        <v>17</v>
      </c>
      <c r="H24" t="s">
        <v>23</v>
      </c>
      <c r="I24" s="4">
        <v>5130</v>
      </c>
      <c r="J24" s="8">
        <v>2</v>
      </c>
      <c r="K24" s="4">
        <f t="shared" si="0"/>
        <v>10260</v>
      </c>
      <c r="L24" s="4">
        <f t="shared" si="1"/>
        <v>4104</v>
      </c>
      <c r="M24" s="3">
        <v>0.4</v>
      </c>
    </row>
    <row r="25" spans="2:13" x14ac:dyDescent="0.25">
      <c r="B25" t="s">
        <v>24</v>
      </c>
      <c r="C25" s="1" t="s">
        <v>14</v>
      </c>
      <c r="D25" s="2">
        <v>44696</v>
      </c>
      <c r="E25" s="8" t="s">
        <v>15</v>
      </c>
      <c r="F25" s="8" t="s">
        <v>16</v>
      </c>
      <c r="G25" s="8" t="s">
        <v>17</v>
      </c>
      <c r="H25" t="s">
        <v>25</v>
      </c>
      <c r="I25" s="4">
        <v>300</v>
      </c>
      <c r="J25" s="8">
        <v>11</v>
      </c>
      <c r="K25" s="4">
        <f t="shared" si="0"/>
        <v>3300</v>
      </c>
      <c r="L25" s="4">
        <f t="shared" si="1"/>
        <v>495</v>
      </c>
      <c r="M25" s="3">
        <v>0.15</v>
      </c>
    </row>
    <row r="26" spans="2:13" x14ac:dyDescent="0.25">
      <c r="B26" t="s">
        <v>27</v>
      </c>
      <c r="C26" s="1" t="s">
        <v>20</v>
      </c>
      <c r="D26" s="2">
        <v>44703</v>
      </c>
      <c r="E26" s="8" t="s">
        <v>15</v>
      </c>
      <c r="F26" s="8" t="s">
        <v>16</v>
      </c>
      <c r="G26" s="8" t="s">
        <v>17</v>
      </c>
      <c r="H26" t="s">
        <v>32</v>
      </c>
      <c r="I26" s="4">
        <v>3200</v>
      </c>
      <c r="J26" s="8">
        <v>5</v>
      </c>
      <c r="K26" s="4">
        <f t="shared" si="0"/>
        <v>16000</v>
      </c>
      <c r="L26" s="4">
        <f t="shared" si="1"/>
        <v>3200</v>
      </c>
      <c r="M26" s="3">
        <v>0.2</v>
      </c>
    </row>
    <row r="27" spans="2:13" x14ac:dyDescent="0.25">
      <c r="B27" t="s">
        <v>13</v>
      </c>
      <c r="C27" s="1" t="s">
        <v>20</v>
      </c>
      <c r="D27" s="2">
        <v>44710</v>
      </c>
      <c r="E27" s="8" t="s">
        <v>15</v>
      </c>
      <c r="F27" s="8" t="s">
        <v>16</v>
      </c>
      <c r="G27" s="8" t="s">
        <v>17</v>
      </c>
      <c r="H27" t="s">
        <v>18</v>
      </c>
      <c r="I27" s="4">
        <v>8902</v>
      </c>
      <c r="J27" s="8">
        <v>2</v>
      </c>
      <c r="K27" s="4">
        <f t="shared" si="0"/>
        <v>17804</v>
      </c>
      <c r="L27" s="4">
        <f t="shared" si="1"/>
        <v>6231.4</v>
      </c>
      <c r="M27" s="3">
        <v>0.35</v>
      </c>
    </row>
    <row r="28" spans="2:13" x14ac:dyDescent="0.25">
      <c r="B28" t="s">
        <v>22</v>
      </c>
      <c r="C28" s="1" t="s">
        <v>20</v>
      </c>
      <c r="D28" s="2">
        <v>44717</v>
      </c>
      <c r="E28" s="8" t="s">
        <v>15</v>
      </c>
      <c r="F28" s="8" t="s">
        <v>16</v>
      </c>
      <c r="G28" s="8" t="s">
        <v>17</v>
      </c>
      <c r="H28" t="s">
        <v>25</v>
      </c>
      <c r="I28" s="4">
        <v>300</v>
      </c>
      <c r="J28" s="8">
        <v>10</v>
      </c>
      <c r="K28" s="4">
        <f t="shared" si="0"/>
        <v>3000</v>
      </c>
      <c r="L28" s="4">
        <f t="shared" si="1"/>
        <v>450</v>
      </c>
      <c r="M28" s="3">
        <v>0.15</v>
      </c>
    </row>
    <row r="29" spans="2:13" x14ac:dyDescent="0.25">
      <c r="B29" t="s">
        <v>24</v>
      </c>
      <c r="C29" s="1" t="s">
        <v>14</v>
      </c>
      <c r="D29" s="2">
        <v>44724</v>
      </c>
      <c r="E29" s="8" t="s">
        <v>15</v>
      </c>
      <c r="F29" s="8" t="s">
        <v>16</v>
      </c>
      <c r="G29" s="8" t="s">
        <v>17</v>
      </c>
      <c r="H29" t="s">
        <v>32</v>
      </c>
      <c r="I29" s="4">
        <v>3200</v>
      </c>
      <c r="J29" s="8">
        <v>12</v>
      </c>
      <c r="K29" s="4">
        <f t="shared" si="0"/>
        <v>38400</v>
      </c>
      <c r="L29" s="4">
        <f t="shared" si="1"/>
        <v>7680</v>
      </c>
      <c r="M29" s="3">
        <v>0.2</v>
      </c>
    </row>
    <row r="30" spans="2:13" x14ac:dyDescent="0.25">
      <c r="B30" t="s">
        <v>13</v>
      </c>
      <c r="C30" s="1" t="s">
        <v>20</v>
      </c>
      <c r="D30" s="2">
        <v>44731</v>
      </c>
      <c r="E30" s="8" t="s">
        <v>15</v>
      </c>
      <c r="F30" s="8" t="s">
        <v>16</v>
      </c>
      <c r="G30" s="8" t="s">
        <v>17</v>
      </c>
      <c r="H30" t="s">
        <v>33</v>
      </c>
      <c r="I30" s="4">
        <v>4600</v>
      </c>
      <c r="J30" s="8">
        <v>7</v>
      </c>
      <c r="K30" s="4">
        <f t="shared" si="0"/>
        <v>32200</v>
      </c>
      <c r="L30" s="4">
        <f t="shared" si="1"/>
        <v>8050</v>
      </c>
      <c r="M30" s="3">
        <v>0.25</v>
      </c>
    </row>
    <row r="31" spans="2:13" x14ac:dyDescent="0.25">
      <c r="B31" t="s">
        <v>24</v>
      </c>
      <c r="C31" s="1" t="s">
        <v>14</v>
      </c>
      <c r="D31" s="2">
        <v>44738</v>
      </c>
      <c r="E31" s="8" t="s">
        <v>15</v>
      </c>
      <c r="F31" s="8" t="s">
        <v>16</v>
      </c>
      <c r="G31" s="8" t="s">
        <v>17</v>
      </c>
      <c r="H31" t="s">
        <v>21</v>
      </c>
      <c r="I31" s="4">
        <v>1200</v>
      </c>
      <c r="J31" s="8">
        <v>9</v>
      </c>
      <c r="K31" s="4">
        <f t="shared" si="0"/>
        <v>10800</v>
      </c>
      <c r="L31" s="4">
        <f t="shared" si="1"/>
        <v>3240</v>
      </c>
      <c r="M31" s="3">
        <v>0.3</v>
      </c>
    </row>
    <row r="32" spans="2:13" x14ac:dyDescent="0.25">
      <c r="B32" t="s">
        <v>27</v>
      </c>
      <c r="C32" s="1" t="s">
        <v>14</v>
      </c>
      <c r="D32" s="2">
        <v>44745</v>
      </c>
      <c r="E32" s="8" t="s">
        <v>15</v>
      </c>
      <c r="F32" s="8" t="s">
        <v>16</v>
      </c>
      <c r="G32" s="8" t="s">
        <v>17</v>
      </c>
      <c r="H32" t="s">
        <v>33</v>
      </c>
      <c r="I32" s="4">
        <v>4600</v>
      </c>
      <c r="J32" s="8">
        <v>11</v>
      </c>
      <c r="K32" s="4">
        <f t="shared" si="0"/>
        <v>50600</v>
      </c>
      <c r="L32" s="4">
        <f t="shared" si="1"/>
        <v>12650</v>
      </c>
      <c r="M32" s="3">
        <v>0.25</v>
      </c>
    </row>
    <row r="33" spans="2:13" x14ac:dyDescent="0.25">
      <c r="B33" t="s">
        <v>34</v>
      </c>
      <c r="C33" s="1" t="s">
        <v>20</v>
      </c>
      <c r="D33" s="2">
        <v>44752</v>
      </c>
      <c r="E33" s="8" t="s">
        <v>15</v>
      </c>
      <c r="F33" s="8" t="s">
        <v>16</v>
      </c>
      <c r="G33" s="8" t="s">
        <v>17</v>
      </c>
      <c r="H33" t="s">
        <v>29</v>
      </c>
      <c r="I33" s="4">
        <v>5340</v>
      </c>
      <c r="J33" s="8">
        <v>9</v>
      </c>
      <c r="K33" s="4">
        <f t="shared" si="0"/>
        <v>48060</v>
      </c>
      <c r="L33" s="4">
        <f t="shared" si="1"/>
        <v>14418</v>
      </c>
      <c r="M33" s="3">
        <v>0.3</v>
      </c>
    </row>
    <row r="34" spans="2:13" x14ac:dyDescent="0.25">
      <c r="B34" t="s">
        <v>13</v>
      </c>
      <c r="C34" s="1" t="s">
        <v>20</v>
      </c>
      <c r="D34" s="2">
        <v>44759</v>
      </c>
      <c r="E34" s="8" t="s">
        <v>15</v>
      </c>
      <c r="F34" s="8" t="s">
        <v>16</v>
      </c>
      <c r="G34" s="8" t="s">
        <v>17</v>
      </c>
      <c r="H34" t="s">
        <v>31</v>
      </c>
      <c r="I34" s="4">
        <v>5300</v>
      </c>
      <c r="J34" s="8">
        <v>5</v>
      </c>
      <c r="K34" s="4">
        <f t="shared" si="0"/>
        <v>26500</v>
      </c>
      <c r="L34" s="4">
        <f t="shared" si="1"/>
        <v>7950</v>
      </c>
      <c r="M34" s="3">
        <v>0.3</v>
      </c>
    </row>
    <row r="35" spans="2:13" x14ac:dyDescent="0.25">
      <c r="B35" t="s">
        <v>13</v>
      </c>
      <c r="C35" s="1" t="s">
        <v>20</v>
      </c>
      <c r="D35" s="2">
        <v>44766</v>
      </c>
      <c r="E35" s="8" t="s">
        <v>15</v>
      </c>
      <c r="F35" s="8" t="s">
        <v>16</v>
      </c>
      <c r="G35" s="8" t="s">
        <v>17</v>
      </c>
      <c r="H35" t="s">
        <v>28</v>
      </c>
      <c r="I35" s="4">
        <v>1500</v>
      </c>
      <c r="J35" s="8">
        <v>3</v>
      </c>
      <c r="K35" s="4">
        <f t="shared" si="0"/>
        <v>4500</v>
      </c>
      <c r="L35" s="4">
        <f t="shared" si="1"/>
        <v>1800</v>
      </c>
      <c r="M35" s="3">
        <v>0.4</v>
      </c>
    </row>
    <row r="36" spans="2:13" x14ac:dyDescent="0.25">
      <c r="B36" t="s">
        <v>22</v>
      </c>
      <c r="C36" s="1" t="s">
        <v>20</v>
      </c>
      <c r="D36" s="2">
        <v>44766</v>
      </c>
      <c r="E36" s="8" t="s">
        <v>15</v>
      </c>
      <c r="F36" s="8" t="s">
        <v>16</v>
      </c>
      <c r="G36" s="8" t="s">
        <v>17</v>
      </c>
      <c r="H36" t="s">
        <v>32</v>
      </c>
      <c r="I36" s="4">
        <v>3200</v>
      </c>
      <c r="J36" s="8">
        <v>10</v>
      </c>
      <c r="K36" s="4">
        <f t="shared" si="0"/>
        <v>32000</v>
      </c>
      <c r="L36" s="4">
        <f t="shared" si="1"/>
        <v>6400</v>
      </c>
      <c r="M36" s="3">
        <v>0.2</v>
      </c>
    </row>
    <row r="37" spans="2:13" x14ac:dyDescent="0.25">
      <c r="B37" t="s">
        <v>13</v>
      </c>
      <c r="C37" s="1" t="s">
        <v>14</v>
      </c>
      <c r="D37" s="2">
        <v>44773</v>
      </c>
      <c r="E37" s="8" t="s">
        <v>15</v>
      </c>
      <c r="F37" s="8" t="s">
        <v>16</v>
      </c>
      <c r="G37" s="8" t="s">
        <v>17</v>
      </c>
      <c r="H37" t="s">
        <v>28</v>
      </c>
      <c r="I37" s="4">
        <v>1500</v>
      </c>
      <c r="J37" s="8">
        <v>8</v>
      </c>
      <c r="K37" s="4">
        <f t="shared" si="0"/>
        <v>12000</v>
      </c>
      <c r="L37" s="4">
        <f t="shared" si="1"/>
        <v>4800</v>
      </c>
      <c r="M37" s="3">
        <v>0.4</v>
      </c>
    </row>
    <row r="38" spans="2:13" x14ac:dyDescent="0.25">
      <c r="B38" t="s">
        <v>24</v>
      </c>
      <c r="C38" s="1" t="s">
        <v>14</v>
      </c>
      <c r="D38" s="2">
        <v>44780</v>
      </c>
      <c r="E38" s="8" t="s">
        <v>15</v>
      </c>
      <c r="F38" s="8" t="s">
        <v>16</v>
      </c>
      <c r="G38" s="8" t="s">
        <v>17</v>
      </c>
      <c r="H38" t="s">
        <v>19</v>
      </c>
      <c r="I38" s="4">
        <v>500</v>
      </c>
      <c r="J38" s="8">
        <v>12</v>
      </c>
      <c r="K38" s="4">
        <f t="shared" si="0"/>
        <v>6000</v>
      </c>
      <c r="L38" s="4">
        <f t="shared" si="1"/>
        <v>1500</v>
      </c>
      <c r="M38" s="3">
        <v>0.25</v>
      </c>
    </row>
    <row r="39" spans="2:13" x14ac:dyDescent="0.25">
      <c r="B39" t="s">
        <v>13</v>
      </c>
      <c r="C39" s="1" t="s">
        <v>20</v>
      </c>
      <c r="D39" s="2">
        <v>44787</v>
      </c>
      <c r="E39" s="8" t="s">
        <v>15</v>
      </c>
      <c r="F39" s="8" t="s">
        <v>16</v>
      </c>
      <c r="G39" s="8" t="s">
        <v>17</v>
      </c>
      <c r="H39" t="s">
        <v>25</v>
      </c>
      <c r="I39" s="4">
        <v>300</v>
      </c>
      <c r="J39" s="8">
        <v>8</v>
      </c>
      <c r="K39" s="4">
        <f t="shared" ref="K39:K70" si="2">I39*J39</f>
        <v>2400</v>
      </c>
      <c r="L39" s="4">
        <f t="shared" ref="L39:L70" si="3">K39*M39</f>
        <v>360</v>
      </c>
      <c r="M39" s="3">
        <v>0.15</v>
      </c>
    </row>
    <row r="40" spans="2:13" x14ac:dyDescent="0.25">
      <c r="B40" t="s">
        <v>27</v>
      </c>
      <c r="C40" s="1" t="s">
        <v>14</v>
      </c>
      <c r="D40" s="2">
        <v>44794</v>
      </c>
      <c r="E40" s="8" t="s">
        <v>15</v>
      </c>
      <c r="F40" s="8" t="s">
        <v>16</v>
      </c>
      <c r="G40" s="8" t="s">
        <v>17</v>
      </c>
      <c r="H40" t="s">
        <v>26</v>
      </c>
      <c r="I40" s="4">
        <v>1700</v>
      </c>
      <c r="J40" s="8">
        <v>10</v>
      </c>
      <c r="K40" s="4">
        <f t="shared" si="2"/>
        <v>17000</v>
      </c>
      <c r="L40" s="4">
        <f t="shared" si="3"/>
        <v>8500</v>
      </c>
      <c r="M40" s="3">
        <v>0.5</v>
      </c>
    </row>
    <row r="41" spans="2:13" x14ac:dyDescent="0.25">
      <c r="B41" t="s">
        <v>13</v>
      </c>
      <c r="C41" s="1" t="s">
        <v>20</v>
      </c>
      <c r="D41" s="2">
        <v>44801</v>
      </c>
      <c r="E41" s="8" t="s">
        <v>15</v>
      </c>
      <c r="F41" s="8" t="s">
        <v>16</v>
      </c>
      <c r="G41" s="8" t="s">
        <v>17</v>
      </c>
      <c r="H41" t="s">
        <v>30</v>
      </c>
      <c r="I41" s="4">
        <v>3400</v>
      </c>
      <c r="J41" s="8">
        <v>6</v>
      </c>
      <c r="K41" s="4">
        <f t="shared" si="2"/>
        <v>20400</v>
      </c>
      <c r="L41" s="4">
        <f t="shared" si="3"/>
        <v>7140</v>
      </c>
      <c r="M41" s="3">
        <v>0.35</v>
      </c>
    </row>
    <row r="42" spans="2:13" x14ac:dyDescent="0.25">
      <c r="B42" t="s">
        <v>13</v>
      </c>
      <c r="C42" s="1" t="s">
        <v>20</v>
      </c>
      <c r="D42" s="2">
        <v>44808</v>
      </c>
      <c r="E42" s="8" t="s">
        <v>15</v>
      </c>
      <c r="F42" s="8" t="s">
        <v>16</v>
      </c>
      <c r="G42" s="8" t="s">
        <v>17</v>
      </c>
      <c r="H42" t="s">
        <v>25</v>
      </c>
      <c r="I42" s="4">
        <v>300</v>
      </c>
      <c r="J42" s="8">
        <v>4</v>
      </c>
      <c r="K42" s="4">
        <f t="shared" si="2"/>
        <v>1200</v>
      </c>
      <c r="L42" s="4">
        <f t="shared" si="3"/>
        <v>180</v>
      </c>
      <c r="M42" s="3">
        <v>0.15</v>
      </c>
    </row>
    <row r="43" spans="2:13" x14ac:dyDescent="0.25">
      <c r="B43" t="s">
        <v>13</v>
      </c>
      <c r="C43" s="1" t="s">
        <v>20</v>
      </c>
      <c r="D43" s="2">
        <v>44815</v>
      </c>
      <c r="E43" s="8" t="s">
        <v>15</v>
      </c>
      <c r="F43" s="8" t="s">
        <v>16</v>
      </c>
      <c r="G43" s="8" t="s">
        <v>17</v>
      </c>
      <c r="H43" t="s">
        <v>19</v>
      </c>
      <c r="I43" s="4">
        <v>500</v>
      </c>
      <c r="J43" s="8">
        <v>9</v>
      </c>
      <c r="K43" s="4">
        <f t="shared" si="2"/>
        <v>4500</v>
      </c>
      <c r="L43" s="4">
        <f t="shared" si="3"/>
        <v>1125</v>
      </c>
      <c r="M43" s="3">
        <v>0.25</v>
      </c>
    </row>
    <row r="44" spans="2:13" x14ac:dyDescent="0.25">
      <c r="B44" t="s">
        <v>27</v>
      </c>
      <c r="C44" s="1" t="s">
        <v>20</v>
      </c>
      <c r="D44" s="2">
        <v>44822</v>
      </c>
      <c r="E44" s="8" t="s">
        <v>15</v>
      </c>
      <c r="F44" s="8" t="s">
        <v>16</v>
      </c>
      <c r="G44" s="8" t="s">
        <v>17</v>
      </c>
      <c r="H44" t="s">
        <v>32</v>
      </c>
      <c r="I44" s="4">
        <v>3200</v>
      </c>
      <c r="J44" s="8">
        <v>5</v>
      </c>
      <c r="K44" s="4">
        <f t="shared" si="2"/>
        <v>16000</v>
      </c>
      <c r="L44" s="4">
        <f t="shared" si="3"/>
        <v>3200</v>
      </c>
      <c r="M44" s="3">
        <v>0.2</v>
      </c>
    </row>
    <row r="45" spans="2:13" x14ac:dyDescent="0.25">
      <c r="B45" t="s">
        <v>13</v>
      </c>
      <c r="C45" s="1" t="s">
        <v>20</v>
      </c>
      <c r="D45" s="2">
        <v>44829</v>
      </c>
      <c r="E45" s="8" t="s">
        <v>15</v>
      </c>
      <c r="F45" s="8" t="s">
        <v>16</v>
      </c>
      <c r="G45" s="8" t="s">
        <v>17</v>
      </c>
      <c r="H45" t="s">
        <v>19</v>
      </c>
      <c r="I45" s="4">
        <v>500</v>
      </c>
      <c r="J45" s="8">
        <v>1</v>
      </c>
      <c r="K45" s="4">
        <f t="shared" si="2"/>
        <v>500</v>
      </c>
      <c r="L45" s="4">
        <f t="shared" si="3"/>
        <v>125</v>
      </c>
      <c r="M45" s="3">
        <v>0.25</v>
      </c>
    </row>
    <row r="46" spans="2:13" x14ac:dyDescent="0.25">
      <c r="B46" t="s">
        <v>27</v>
      </c>
      <c r="C46" s="1" t="s">
        <v>20</v>
      </c>
      <c r="D46" s="2">
        <v>44836</v>
      </c>
      <c r="E46" s="8" t="s">
        <v>15</v>
      </c>
      <c r="F46" s="8" t="s">
        <v>16</v>
      </c>
      <c r="G46" s="8" t="s">
        <v>17</v>
      </c>
      <c r="H46" t="s">
        <v>26</v>
      </c>
      <c r="I46" s="4">
        <v>1700</v>
      </c>
      <c r="J46" s="8">
        <v>6</v>
      </c>
      <c r="K46" s="4">
        <f t="shared" si="2"/>
        <v>10200</v>
      </c>
      <c r="L46" s="4">
        <f t="shared" si="3"/>
        <v>5100</v>
      </c>
      <c r="M46" s="3">
        <v>0.5</v>
      </c>
    </row>
    <row r="47" spans="2:13" x14ac:dyDescent="0.25">
      <c r="B47" t="s">
        <v>13</v>
      </c>
      <c r="C47" s="1" t="s">
        <v>20</v>
      </c>
      <c r="D47" s="2">
        <v>44843</v>
      </c>
      <c r="E47" s="8" t="s">
        <v>15</v>
      </c>
      <c r="F47" s="8" t="s">
        <v>16</v>
      </c>
      <c r="G47" s="8" t="s">
        <v>17</v>
      </c>
      <c r="H47" t="s">
        <v>18</v>
      </c>
      <c r="I47" s="4">
        <v>8902</v>
      </c>
      <c r="J47" s="8">
        <v>4</v>
      </c>
      <c r="K47" s="4">
        <f t="shared" si="2"/>
        <v>35608</v>
      </c>
      <c r="L47" s="4">
        <f t="shared" si="3"/>
        <v>12462.8</v>
      </c>
      <c r="M47" s="3">
        <v>0.35</v>
      </c>
    </row>
    <row r="48" spans="2:13" x14ac:dyDescent="0.25">
      <c r="B48" t="s">
        <v>22</v>
      </c>
      <c r="C48" s="1" t="s">
        <v>20</v>
      </c>
      <c r="D48" s="2">
        <v>44850</v>
      </c>
      <c r="E48" s="8" t="s">
        <v>15</v>
      </c>
      <c r="F48" s="8" t="s">
        <v>16</v>
      </c>
      <c r="G48" s="8" t="s">
        <v>17</v>
      </c>
      <c r="H48" t="s">
        <v>29</v>
      </c>
      <c r="I48" s="4">
        <v>5340</v>
      </c>
      <c r="J48" s="8">
        <v>1</v>
      </c>
      <c r="K48" s="4">
        <f t="shared" si="2"/>
        <v>5340</v>
      </c>
      <c r="L48" s="4">
        <f t="shared" si="3"/>
        <v>1602</v>
      </c>
      <c r="M48" s="3">
        <v>0.3</v>
      </c>
    </row>
    <row r="49" spans="2:13" x14ac:dyDescent="0.25">
      <c r="B49" t="s">
        <v>13</v>
      </c>
      <c r="C49" s="1" t="s">
        <v>20</v>
      </c>
      <c r="D49" s="2">
        <v>44857</v>
      </c>
      <c r="E49" s="8" t="s">
        <v>15</v>
      </c>
      <c r="F49" s="8" t="s">
        <v>16</v>
      </c>
      <c r="G49" s="8" t="s">
        <v>17</v>
      </c>
      <c r="H49" t="s">
        <v>18</v>
      </c>
      <c r="I49" s="4">
        <v>8902</v>
      </c>
      <c r="J49" s="8">
        <v>8</v>
      </c>
      <c r="K49" s="4">
        <f t="shared" si="2"/>
        <v>71216</v>
      </c>
      <c r="L49" s="4">
        <f t="shared" si="3"/>
        <v>24925.599999999999</v>
      </c>
      <c r="M49" s="3">
        <v>0.35</v>
      </c>
    </row>
    <row r="50" spans="2:13" x14ac:dyDescent="0.25">
      <c r="B50" t="s">
        <v>27</v>
      </c>
      <c r="C50" s="1" t="s">
        <v>14</v>
      </c>
      <c r="D50" s="2">
        <v>44864</v>
      </c>
      <c r="E50" s="8" t="s">
        <v>15</v>
      </c>
      <c r="F50" s="8" t="s">
        <v>16</v>
      </c>
      <c r="G50" s="8" t="s">
        <v>17</v>
      </c>
      <c r="H50" t="s">
        <v>19</v>
      </c>
      <c r="I50" s="4">
        <v>500</v>
      </c>
      <c r="J50" s="8">
        <v>5</v>
      </c>
      <c r="K50" s="4">
        <f t="shared" si="2"/>
        <v>2500</v>
      </c>
      <c r="L50" s="4">
        <f t="shared" si="3"/>
        <v>625</v>
      </c>
      <c r="M50" s="3">
        <v>0.25</v>
      </c>
    </row>
    <row r="51" spans="2:13" x14ac:dyDescent="0.25">
      <c r="B51" t="s">
        <v>34</v>
      </c>
      <c r="C51" s="1" t="s">
        <v>20</v>
      </c>
      <c r="D51" s="2">
        <v>44871</v>
      </c>
      <c r="E51" s="8" t="s">
        <v>15</v>
      </c>
      <c r="F51" s="8" t="s">
        <v>16</v>
      </c>
      <c r="G51" s="8" t="s">
        <v>17</v>
      </c>
      <c r="H51" t="s">
        <v>21</v>
      </c>
      <c r="I51" s="4">
        <v>1200</v>
      </c>
      <c r="J51" s="8">
        <v>2</v>
      </c>
      <c r="K51" s="4">
        <f t="shared" si="2"/>
        <v>2400</v>
      </c>
      <c r="L51" s="4">
        <f t="shared" si="3"/>
        <v>720</v>
      </c>
      <c r="M51" s="3">
        <v>0.3</v>
      </c>
    </row>
    <row r="52" spans="2:13" x14ac:dyDescent="0.25">
      <c r="B52" t="s">
        <v>24</v>
      </c>
      <c r="C52" s="1" t="s">
        <v>14</v>
      </c>
      <c r="D52" s="2">
        <v>44878</v>
      </c>
      <c r="E52" s="8" t="s">
        <v>15</v>
      </c>
      <c r="F52" s="8" t="s">
        <v>16</v>
      </c>
      <c r="G52" s="8" t="s">
        <v>17</v>
      </c>
      <c r="H52" t="s">
        <v>35</v>
      </c>
      <c r="I52" s="4">
        <v>4500</v>
      </c>
      <c r="J52" s="8">
        <v>5</v>
      </c>
      <c r="K52" s="4">
        <f t="shared" si="2"/>
        <v>22500</v>
      </c>
      <c r="L52" s="4">
        <f t="shared" si="3"/>
        <v>5625</v>
      </c>
      <c r="M52" s="3">
        <v>0.25</v>
      </c>
    </row>
    <row r="53" spans="2:13" x14ac:dyDescent="0.25">
      <c r="B53" t="s">
        <v>13</v>
      </c>
      <c r="C53" s="1" t="s">
        <v>20</v>
      </c>
      <c r="D53" s="2">
        <v>44885</v>
      </c>
      <c r="E53" s="8" t="s">
        <v>15</v>
      </c>
      <c r="F53" s="8" t="s">
        <v>16</v>
      </c>
      <c r="G53" s="8" t="s">
        <v>17</v>
      </c>
      <c r="H53" t="s">
        <v>18</v>
      </c>
      <c r="I53" s="4">
        <v>8902</v>
      </c>
      <c r="J53" s="8">
        <v>8</v>
      </c>
      <c r="K53" s="4">
        <f t="shared" si="2"/>
        <v>71216</v>
      </c>
      <c r="L53" s="4">
        <f t="shared" si="3"/>
        <v>24925.599999999999</v>
      </c>
      <c r="M53" s="3">
        <v>0.35</v>
      </c>
    </row>
    <row r="54" spans="2:13" x14ac:dyDescent="0.25">
      <c r="B54" t="s">
        <v>34</v>
      </c>
      <c r="C54" s="1" t="s">
        <v>20</v>
      </c>
      <c r="D54" s="2">
        <v>44892</v>
      </c>
      <c r="E54" s="8" t="s">
        <v>15</v>
      </c>
      <c r="F54" s="8" t="s">
        <v>16</v>
      </c>
      <c r="G54" s="8" t="s">
        <v>17</v>
      </c>
      <c r="H54" t="s">
        <v>31</v>
      </c>
      <c r="I54" s="4">
        <v>5300</v>
      </c>
      <c r="J54" s="8">
        <v>1</v>
      </c>
      <c r="K54" s="4">
        <f t="shared" si="2"/>
        <v>5300</v>
      </c>
      <c r="L54" s="4">
        <f t="shared" si="3"/>
        <v>1590</v>
      </c>
      <c r="M54" s="3">
        <v>0.3</v>
      </c>
    </row>
    <row r="55" spans="2:13" x14ac:dyDescent="0.25">
      <c r="B55" t="s">
        <v>24</v>
      </c>
      <c r="C55" s="1" t="s">
        <v>20</v>
      </c>
      <c r="D55" s="2">
        <v>44899</v>
      </c>
      <c r="E55" s="8" t="s">
        <v>15</v>
      </c>
      <c r="F55" s="8" t="s">
        <v>16</v>
      </c>
      <c r="G55" s="8" t="s">
        <v>17</v>
      </c>
      <c r="H55" t="s">
        <v>31</v>
      </c>
      <c r="I55" s="4">
        <v>5300</v>
      </c>
      <c r="J55" s="8">
        <v>1</v>
      </c>
      <c r="K55" s="4">
        <f t="shared" si="2"/>
        <v>5300</v>
      </c>
      <c r="L55" s="4">
        <f t="shared" si="3"/>
        <v>1590</v>
      </c>
      <c r="M55" s="3">
        <v>0.3</v>
      </c>
    </row>
    <row r="56" spans="2:13" x14ac:dyDescent="0.25">
      <c r="B56" t="s">
        <v>13</v>
      </c>
      <c r="C56" s="1" t="s">
        <v>20</v>
      </c>
      <c r="D56" s="2">
        <v>44906</v>
      </c>
      <c r="E56" s="8" t="s">
        <v>15</v>
      </c>
      <c r="F56" s="8" t="s">
        <v>16</v>
      </c>
      <c r="G56" s="8" t="s">
        <v>17</v>
      </c>
      <c r="H56" t="s">
        <v>33</v>
      </c>
      <c r="I56" s="4">
        <v>4600</v>
      </c>
      <c r="J56" s="8">
        <v>8</v>
      </c>
      <c r="K56" s="4">
        <f t="shared" si="2"/>
        <v>36800</v>
      </c>
      <c r="L56" s="4">
        <f t="shared" si="3"/>
        <v>9200</v>
      </c>
      <c r="M56" s="3">
        <v>0.25</v>
      </c>
    </row>
    <row r="57" spans="2:13" x14ac:dyDescent="0.25">
      <c r="B57" t="s">
        <v>22</v>
      </c>
      <c r="C57" s="1" t="s">
        <v>14</v>
      </c>
      <c r="D57" s="2">
        <v>44913</v>
      </c>
      <c r="E57" s="8" t="s">
        <v>15</v>
      </c>
      <c r="F57" s="8" t="s">
        <v>16</v>
      </c>
      <c r="G57" s="8" t="s">
        <v>17</v>
      </c>
      <c r="H57" t="s">
        <v>32</v>
      </c>
      <c r="I57" s="4">
        <v>3200</v>
      </c>
      <c r="J57" s="8">
        <v>6</v>
      </c>
      <c r="K57" s="4">
        <f t="shared" si="2"/>
        <v>19200</v>
      </c>
      <c r="L57" s="4">
        <f t="shared" si="3"/>
        <v>3840</v>
      </c>
      <c r="M57" s="3">
        <v>0.2</v>
      </c>
    </row>
    <row r="58" spans="2:13" x14ac:dyDescent="0.25">
      <c r="B58" t="s">
        <v>13</v>
      </c>
      <c r="C58" s="1" t="s">
        <v>14</v>
      </c>
      <c r="D58" s="2">
        <v>44920</v>
      </c>
      <c r="E58" s="8" t="s">
        <v>15</v>
      </c>
      <c r="F58" s="8" t="s">
        <v>16</v>
      </c>
      <c r="G58" s="8" t="s">
        <v>17</v>
      </c>
      <c r="H58" t="s">
        <v>23</v>
      </c>
      <c r="I58" s="4">
        <v>5130</v>
      </c>
      <c r="J58" s="8">
        <v>5</v>
      </c>
      <c r="K58" s="4">
        <f t="shared" si="2"/>
        <v>25650</v>
      </c>
      <c r="L58" s="4">
        <f t="shared" si="3"/>
        <v>10260</v>
      </c>
      <c r="M58" s="3">
        <v>0.4</v>
      </c>
    </row>
    <row r="59" spans="2:13" x14ac:dyDescent="0.25">
      <c r="B59" t="s">
        <v>22</v>
      </c>
      <c r="C59" s="1" t="s">
        <v>20</v>
      </c>
      <c r="D59" s="2">
        <v>44927</v>
      </c>
      <c r="E59" s="8" t="s">
        <v>15</v>
      </c>
      <c r="F59" s="8" t="s">
        <v>16</v>
      </c>
      <c r="G59" s="8" t="s">
        <v>17</v>
      </c>
      <c r="H59" t="s">
        <v>35</v>
      </c>
      <c r="I59" s="4">
        <v>4500</v>
      </c>
      <c r="J59" s="8">
        <v>11</v>
      </c>
      <c r="K59" s="4">
        <f t="shared" si="2"/>
        <v>49500</v>
      </c>
      <c r="L59" s="4">
        <f t="shared" si="3"/>
        <v>12375</v>
      </c>
      <c r="M59" s="3">
        <v>0.25</v>
      </c>
    </row>
    <row r="60" spans="2:13" x14ac:dyDescent="0.25">
      <c r="B60" t="s">
        <v>34</v>
      </c>
      <c r="C60" s="1" t="s">
        <v>20</v>
      </c>
      <c r="D60" s="2">
        <v>44934</v>
      </c>
      <c r="E60" s="8" t="s">
        <v>15</v>
      </c>
      <c r="F60" s="8" t="s">
        <v>16</v>
      </c>
      <c r="G60" s="8" t="s">
        <v>17</v>
      </c>
      <c r="H60" t="s">
        <v>25</v>
      </c>
      <c r="I60" s="4">
        <v>300</v>
      </c>
      <c r="J60" s="8">
        <v>4</v>
      </c>
      <c r="K60" s="4">
        <f t="shared" si="2"/>
        <v>1200</v>
      </c>
      <c r="L60" s="4">
        <f t="shared" si="3"/>
        <v>180</v>
      </c>
      <c r="M60" s="3">
        <v>0.15</v>
      </c>
    </row>
    <row r="61" spans="2:13" x14ac:dyDescent="0.25">
      <c r="B61" t="s">
        <v>13</v>
      </c>
      <c r="C61" s="1" t="s">
        <v>14</v>
      </c>
      <c r="D61" s="2">
        <v>44941</v>
      </c>
      <c r="E61" s="8" t="s">
        <v>15</v>
      </c>
      <c r="F61" s="8" t="s">
        <v>16</v>
      </c>
      <c r="G61" s="8" t="s">
        <v>17</v>
      </c>
      <c r="H61" t="s">
        <v>18</v>
      </c>
      <c r="I61" s="4">
        <v>8902</v>
      </c>
      <c r="J61" s="8">
        <v>3</v>
      </c>
      <c r="K61" s="4">
        <f t="shared" si="2"/>
        <v>26706</v>
      </c>
      <c r="L61" s="4">
        <f t="shared" si="3"/>
        <v>9347.0999999999985</v>
      </c>
      <c r="M61" s="3">
        <v>0.35</v>
      </c>
    </row>
    <row r="62" spans="2:13" x14ac:dyDescent="0.25">
      <c r="B62" t="s">
        <v>13</v>
      </c>
      <c r="C62" s="1" t="s">
        <v>14</v>
      </c>
      <c r="D62" s="2">
        <v>44948</v>
      </c>
      <c r="E62" s="8" t="s">
        <v>15</v>
      </c>
      <c r="F62" s="8" t="s">
        <v>16</v>
      </c>
      <c r="G62" s="8" t="s">
        <v>17</v>
      </c>
      <c r="H62" t="s">
        <v>33</v>
      </c>
      <c r="I62" s="4">
        <v>4600</v>
      </c>
      <c r="J62" s="8">
        <v>12</v>
      </c>
      <c r="K62" s="4">
        <f t="shared" si="2"/>
        <v>55200</v>
      </c>
      <c r="L62" s="4">
        <f t="shared" si="3"/>
        <v>13800</v>
      </c>
      <c r="M62" s="3">
        <v>0.25</v>
      </c>
    </row>
    <row r="63" spans="2:13" x14ac:dyDescent="0.25">
      <c r="B63" t="s">
        <v>13</v>
      </c>
      <c r="C63" s="1" t="s">
        <v>14</v>
      </c>
      <c r="D63" s="2">
        <v>44955</v>
      </c>
      <c r="E63" s="8" t="s">
        <v>15</v>
      </c>
      <c r="F63" s="8" t="s">
        <v>16</v>
      </c>
      <c r="G63" s="8" t="s">
        <v>17</v>
      </c>
      <c r="H63" t="s">
        <v>30</v>
      </c>
      <c r="I63" s="4">
        <v>3400</v>
      </c>
      <c r="J63" s="8">
        <v>1</v>
      </c>
      <c r="K63" s="4">
        <f t="shared" si="2"/>
        <v>3400</v>
      </c>
      <c r="L63" s="4">
        <f t="shared" si="3"/>
        <v>1190</v>
      </c>
      <c r="M63" s="3">
        <v>0.35</v>
      </c>
    </row>
    <row r="64" spans="2:13" x14ac:dyDescent="0.25">
      <c r="B64" t="s">
        <v>34</v>
      </c>
      <c r="C64" s="1" t="s">
        <v>20</v>
      </c>
      <c r="D64" s="2">
        <v>44962</v>
      </c>
      <c r="E64" s="8" t="s">
        <v>15</v>
      </c>
      <c r="F64" s="8" t="s">
        <v>16</v>
      </c>
      <c r="G64" s="8" t="s">
        <v>17</v>
      </c>
      <c r="H64" t="s">
        <v>29</v>
      </c>
      <c r="I64" s="4">
        <v>5340</v>
      </c>
      <c r="J64" s="8">
        <v>8</v>
      </c>
      <c r="K64" s="4">
        <f t="shared" si="2"/>
        <v>42720</v>
      </c>
      <c r="L64" s="4">
        <f t="shared" si="3"/>
        <v>12816</v>
      </c>
      <c r="M64" s="3">
        <v>0.3</v>
      </c>
    </row>
    <row r="65" spans="2:13" x14ac:dyDescent="0.25">
      <c r="B65" t="s">
        <v>13</v>
      </c>
      <c r="C65" s="1" t="s">
        <v>14</v>
      </c>
      <c r="D65" s="2">
        <v>44969</v>
      </c>
      <c r="E65" s="8" t="s">
        <v>15</v>
      </c>
      <c r="F65" s="8" t="s">
        <v>16</v>
      </c>
      <c r="G65" s="8" t="s">
        <v>17</v>
      </c>
      <c r="H65" t="s">
        <v>26</v>
      </c>
      <c r="I65" s="4">
        <v>1700</v>
      </c>
      <c r="J65" s="8">
        <v>12</v>
      </c>
      <c r="K65" s="4">
        <f t="shared" si="2"/>
        <v>20400</v>
      </c>
      <c r="L65" s="4">
        <f t="shared" si="3"/>
        <v>10200</v>
      </c>
      <c r="M65" s="3">
        <v>0.5</v>
      </c>
    </row>
    <row r="66" spans="2:13" x14ac:dyDescent="0.25">
      <c r="B66" t="s">
        <v>27</v>
      </c>
      <c r="C66" s="1" t="s">
        <v>14</v>
      </c>
      <c r="D66" s="2">
        <v>44976</v>
      </c>
      <c r="E66" s="8" t="s">
        <v>15</v>
      </c>
      <c r="F66" s="8" t="s">
        <v>16</v>
      </c>
      <c r="G66" s="8" t="s">
        <v>17</v>
      </c>
      <c r="H66" t="s">
        <v>32</v>
      </c>
      <c r="I66" s="4">
        <v>3200</v>
      </c>
      <c r="J66" s="8">
        <v>12</v>
      </c>
      <c r="K66" s="4">
        <f t="shared" si="2"/>
        <v>38400</v>
      </c>
      <c r="L66" s="4">
        <f t="shared" si="3"/>
        <v>7680</v>
      </c>
      <c r="M66" s="3">
        <v>0.2</v>
      </c>
    </row>
    <row r="67" spans="2:13" x14ac:dyDescent="0.25">
      <c r="B67" t="s">
        <v>27</v>
      </c>
      <c r="C67" s="1" t="s">
        <v>20</v>
      </c>
      <c r="D67" s="2">
        <v>44983</v>
      </c>
      <c r="E67" s="8" t="s">
        <v>15</v>
      </c>
      <c r="F67" s="8" t="s">
        <v>16</v>
      </c>
      <c r="G67" s="8" t="s">
        <v>17</v>
      </c>
      <c r="H67" t="s">
        <v>19</v>
      </c>
      <c r="I67" s="4">
        <v>500</v>
      </c>
      <c r="J67" s="8">
        <v>10</v>
      </c>
      <c r="K67" s="4">
        <f t="shared" si="2"/>
        <v>5000</v>
      </c>
      <c r="L67" s="4">
        <f t="shared" si="3"/>
        <v>1250</v>
      </c>
      <c r="M67" s="3">
        <v>0.25</v>
      </c>
    </row>
    <row r="68" spans="2:13" x14ac:dyDescent="0.25">
      <c r="B68" t="s">
        <v>27</v>
      </c>
      <c r="C68" s="1" t="s">
        <v>20</v>
      </c>
      <c r="D68" s="2">
        <v>44990</v>
      </c>
      <c r="E68" s="8" t="s">
        <v>15</v>
      </c>
      <c r="F68" s="8" t="s">
        <v>16</v>
      </c>
      <c r="G68" s="8" t="s">
        <v>17</v>
      </c>
      <c r="H68" t="s">
        <v>31</v>
      </c>
      <c r="I68" s="4">
        <v>5300</v>
      </c>
      <c r="J68" s="8">
        <v>10</v>
      </c>
      <c r="K68" s="4">
        <f t="shared" si="2"/>
        <v>53000</v>
      </c>
      <c r="L68" s="4">
        <f t="shared" si="3"/>
        <v>15900</v>
      </c>
      <c r="M68" s="3">
        <v>0.3</v>
      </c>
    </row>
    <row r="69" spans="2:13" x14ac:dyDescent="0.25">
      <c r="B69" t="s">
        <v>13</v>
      </c>
      <c r="C69" s="1" t="s">
        <v>20</v>
      </c>
      <c r="D69" s="2">
        <v>44997</v>
      </c>
      <c r="E69" s="8" t="s">
        <v>15</v>
      </c>
      <c r="F69" s="8" t="s">
        <v>16</v>
      </c>
      <c r="G69" s="8" t="s">
        <v>17</v>
      </c>
      <c r="H69" t="s">
        <v>32</v>
      </c>
      <c r="I69" s="4">
        <v>3200</v>
      </c>
      <c r="J69" s="8">
        <v>7</v>
      </c>
      <c r="K69" s="4">
        <f t="shared" si="2"/>
        <v>22400</v>
      </c>
      <c r="L69" s="4">
        <f t="shared" si="3"/>
        <v>4480</v>
      </c>
      <c r="M69" s="3">
        <v>0.2</v>
      </c>
    </row>
    <row r="70" spans="2:13" x14ac:dyDescent="0.25">
      <c r="B70" t="s">
        <v>34</v>
      </c>
      <c r="C70" s="1" t="s">
        <v>14</v>
      </c>
      <c r="D70" s="2">
        <v>45004</v>
      </c>
      <c r="E70" s="8" t="s">
        <v>15</v>
      </c>
      <c r="F70" s="8" t="s">
        <v>16</v>
      </c>
      <c r="G70" s="8" t="s">
        <v>17</v>
      </c>
      <c r="H70" t="s">
        <v>19</v>
      </c>
      <c r="I70" s="4">
        <v>500</v>
      </c>
      <c r="J70" s="8">
        <v>15</v>
      </c>
      <c r="K70" s="4">
        <f t="shared" si="2"/>
        <v>7500</v>
      </c>
      <c r="L70" s="4">
        <f t="shared" si="3"/>
        <v>1875</v>
      </c>
      <c r="M70" s="3">
        <v>0.25</v>
      </c>
    </row>
    <row r="71" spans="2:13" x14ac:dyDescent="0.25">
      <c r="B71" t="s">
        <v>27</v>
      </c>
      <c r="C71" s="1" t="s">
        <v>14</v>
      </c>
      <c r="D71" s="2">
        <v>45011</v>
      </c>
      <c r="E71" s="8" t="s">
        <v>15</v>
      </c>
      <c r="F71" s="8" t="s">
        <v>16</v>
      </c>
      <c r="G71" s="8" t="s">
        <v>17</v>
      </c>
      <c r="H71" t="s">
        <v>32</v>
      </c>
      <c r="I71" s="4">
        <v>3200</v>
      </c>
      <c r="J71" s="8">
        <v>10</v>
      </c>
      <c r="K71" s="4">
        <f t="shared" ref="K71:K93" si="4">I71*J71</f>
        <v>32000</v>
      </c>
      <c r="L71" s="4">
        <f t="shared" ref="L71:L93" si="5">K71*M71</f>
        <v>6400</v>
      </c>
      <c r="M71" s="3">
        <v>0.2</v>
      </c>
    </row>
    <row r="72" spans="2:13" x14ac:dyDescent="0.25">
      <c r="B72" t="s">
        <v>13</v>
      </c>
      <c r="C72" s="1" t="s">
        <v>20</v>
      </c>
      <c r="D72" s="2">
        <v>45018</v>
      </c>
      <c r="E72" s="8" t="s">
        <v>15</v>
      </c>
      <c r="F72" s="8" t="s">
        <v>16</v>
      </c>
      <c r="G72" s="8" t="s">
        <v>17</v>
      </c>
      <c r="H72" t="s">
        <v>35</v>
      </c>
      <c r="I72" s="4">
        <v>4500</v>
      </c>
      <c r="J72" s="8">
        <v>8</v>
      </c>
      <c r="K72" s="4">
        <f t="shared" si="4"/>
        <v>36000</v>
      </c>
      <c r="L72" s="4">
        <f t="shared" si="5"/>
        <v>9000</v>
      </c>
      <c r="M72" s="3">
        <v>0.25</v>
      </c>
    </row>
    <row r="73" spans="2:13" x14ac:dyDescent="0.25">
      <c r="B73" t="s">
        <v>27</v>
      </c>
      <c r="C73" s="1" t="s">
        <v>20</v>
      </c>
      <c r="D73" s="2">
        <v>45025</v>
      </c>
      <c r="E73" s="8" t="s">
        <v>15</v>
      </c>
      <c r="F73" s="8" t="s">
        <v>16</v>
      </c>
      <c r="G73" s="8" t="s">
        <v>17</v>
      </c>
      <c r="H73" t="s">
        <v>35</v>
      </c>
      <c r="I73" s="4">
        <v>4500</v>
      </c>
      <c r="J73" s="8">
        <v>4</v>
      </c>
      <c r="K73" s="4">
        <f t="shared" si="4"/>
        <v>18000</v>
      </c>
      <c r="L73" s="4">
        <f t="shared" si="5"/>
        <v>4500</v>
      </c>
      <c r="M73" s="3">
        <v>0.25</v>
      </c>
    </row>
    <row r="74" spans="2:13" x14ac:dyDescent="0.25">
      <c r="B74" t="s">
        <v>22</v>
      </c>
      <c r="C74" s="1" t="s">
        <v>20</v>
      </c>
      <c r="D74" s="2">
        <v>45032</v>
      </c>
      <c r="E74" s="8" t="s">
        <v>15</v>
      </c>
      <c r="F74" s="8" t="s">
        <v>16</v>
      </c>
      <c r="G74" s="8" t="s">
        <v>17</v>
      </c>
      <c r="H74" t="s">
        <v>35</v>
      </c>
      <c r="I74" s="4">
        <v>4500</v>
      </c>
      <c r="J74" s="8">
        <v>5</v>
      </c>
      <c r="K74" s="4">
        <f t="shared" si="4"/>
        <v>22500</v>
      </c>
      <c r="L74" s="4">
        <f t="shared" si="5"/>
        <v>5625</v>
      </c>
      <c r="M74" s="3">
        <v>0.25</v>
      </c>
    </row>
    <row r="75" spans="2:13" x14ac:dyDescent="0.25">
      <c r="B75" t="s">
        <v>34</v>
      </c>
      <c r="C75" s="1" t="s">
        <v>20</v>
      </c>
      <c r="D75" s="2">
        <v>45039</v>
      </c>
      <c r="E75" s="8" t="s">
        <v>15</v>
      </c>
      <c r="F75" s="8" t="s">
        <v>16</v>
      </c>
      <c r="G75" s="8" t="s">
        <v>17</v>
      </c>
      <c r="H75" t="s">
        <v>35</v>
      </c>
      <c r="I75" s="4">
        <v>4500</v>
      </c>
      <c r="J75" s="8">
        <v>6</v>
      </c>
      <c r="K75" s="4">
        <f t="shared" si="4"/>
        <v>27000</v>
      </c>
      <c r="L75" s="4">
        <f t="shared" si="5"/>
        <v>6750</v>
      </c>
      <c r="M75" s="3">
        <v>0.25</v>
      </c>
    </row>
    <row r="76" spans="2:13" x14ac:dyDescent="0.25">
      <c r="B76" t="s">
        <v>22</v>
      </c>
      <c r="C76" s="1" t="s">
        <v>20</v>
      </c>
      <c r="D76" s="2">
        <v>45046</v>
      </c>
      <c r="E76" s="8" t="s">
        <v>15</v>
      </c>
      <c r="F76" s="8" t="s">
        <v>16</v>
      </c>
      <c r="G76" s="8" t="s">
        <v>17</v>
      </c>
      <c r="H76" t="s">
        <v>21</v>
      </c>
      <c r="I76" s="4">
        <v>1200</v>
      </c>
      <c r="J76" s="8">
        <v>4</v>
      </c>
      <c r="K76" s="4">
        <f t="shared" si="4"/>
        <v>4800</v>
      </c>
      <c r="L76" s="4">
        <f t="shared" si="5"/>
        <v>1440</v>
      </c>
      <c r="M76" s="3">
        <v>0.3</v>
      </c>
    </row>
    <row r="77" spans="2:13" x14ac:dyDescent="0.25">
      <c r="B77" t="s">
        <v>24</v>
      </c>
      <c r="C77" s="1" t="s">
        <v>20</v>
      </c>
      <c r="D77" s="2">
        <v>45053</v>
      </c>
      <c r="E77" s="8" t="s">
        <v>15</v>
      </c>
      <c r="F77" s="8" t="s">
        <v>16</v>
      </c>
      <c r="G77" s="8" t="s">
        <v>17</v>
      </c>
      <c r="H77" t="s">
        <v>30</v>
      </c>
      <c r="I77" s="4">
        <v>3400</v>
      </c>
      <c r="J77" s="8">
        <v>1</v>
      </c>
      <c r="K77" s="4">
        <f t="shared" si="4"/>
        <v>3400</v>
      </c>
      <c r="L77" s="4">
        <f t="shared" si="5"/>
        <v>1190</v>
      </c>
      <c r="M77" s="3">
        <v>0.35</v>
      </c>
    </row>
    <row r="78" spans="2:13" x14ac:dyDescent="0.25">
      <c r="B78" t="s">
        <v>27</v>
      </c>
      <c r="C78" s="1" t="s">
        <v>14</v>
      </c>
      <c r="D78" s="2">
        <v>45060</v>
      </c>
      <c r="E78" s="8" t="s">
        <v>15</v>
      </c>
      <c r="F78" s="8" t="s">
        <v>16</v>
      </c>
      <c r="G78" s="8" t="s">
        <v>17</v>
      </c>
      <c r="H78" t="s">
        <v>19</v>
      </c>
      <c r="I78" s="4">
        <v>500</v>
      </c>
      <c r="J78" s="8">
        <v>10</v>
      </c>
      <c r="K78" s="4">
        <f t="shared" si="4"/>
        <v>5000</v>
      </c>
      <c r="L78" s="4">
        <f t="shared" si="5"/>
        <v>1250</v>
      </c>
      <c r="M78" s="3">
        <v>0.25</v>
      </c>
    </row>
    <row r="79" spans="2:13" x14ac:dyDescent="0.25">
      <c r="B79" t="s">
        <v>27</v>
      </c>
      <c r="C79" s="1" t="s">
        <v>20</v>
      </c>
      <c r="D79" s="2">
        <v>45067</v>
      </c>
      <c r="E79" s="8" t="s">
        <v>15</v>
      </c>
      <c r="F79" s="8" t="s">
        <v>16</v>
      </c>
      <c r="G79" s="8" t="s">
        <v>17</v>
      </c>
      <c r="H79" t="s">
        <v>30</v>
      </c>
      <c r="I79" s="4">
        <v>3400</v>
      </c>
      <c r="J79" s="8">
        <v>8</v>
      </c>
      <c r="K79" s="4">
        <f t="shared" si="4"/>
        <v>27200</v>
      </c>
      <c r="L79" s="4">
        <f t="shared" si="5"/>
        <v>9520</v>
      </c>
      <c r="M79" s="3">
        <v>0.35</v>
      </c>
    </row>
    <row r="80" spans="2:13" x14ac:dyDescent="0.25">
      <c r="B80" t="s">
        <v>13</v>
      </c>
      <c r="C80" s="1" t="s">
        <v>20</v>
      </c>
      <c r="D80" s="2">
        <v>45074</v>
      </c>
      <c r="E80" s="8" t="s">
        <v>15</v>
      </c>
      <c r="F80" s="8" t="s">
        <v>16</v>
      </c>
      <c r="G80" s="8" t="s">
        <v>17</v>
      </c>
      <c r="H80" t="s">
        <v>33</v>
      </c>
      <c r="I80" s="4">
        <v>4600</v>
      </c>
      <c r="J80" s="8">
        <v>12</v>
      </c>
      <c r="K80" s="4">
        <f t="shared" si="4"/>
        <v>55200</v>
      </c>
      <c r="L80" s="4">
        <f t="shared" si="5"/>
        <v>13800</v>
      </c>
      <c r="M80" s="3">
        <v>0.25</v>
      </c>
    </row>
    <row r="81" spans="2:13" x14ac:dyDescent="0.25">
      <c r="B81" t="s">
        <v>27</v>
      </c>
      <c r="C81" s="1" t="s">
        <v>14</v>
      </c>
      <c r="D81" s="2">
        <v>45081</v>
      </c>
      <c r="E81" s="8" t="s">
        <v>15</v>
      </c>
      <c r="F81" s="8" t="s">
        <v>16</v>
      </c>
      <c r="G81" s="8" t="s">
        <v>17</v>
      </c>
      <c r="H81" t="s">
        <v>19</v>
      </c>
      <c r="I81" s="4">
        <v>500</v>
      </c>
      <c r="J81" s="8">
        <v>10</v>
      </c>
      <c r="K81" s="4">
        <f t="shared" si="4"/>
        <v>5000</v>
      </c>
      <c r="L81" s="4">
        <f t="shared" si="5"/>
        <v>1250</v>
      </c>
      <c r="M81" s="3">
        <v>0.25</v>
      </c>
    </row>
    <row r="82" spans="2:13" x14ac:dyDescent="0.25">
      <c r="B82" t="s">
        <v>24</v>
      </c>
      <c r="C82" s="1" t="s">
        <v>20</v>
      </c>
      <c r="D82" s="2">
        <v>45088</v>
      </c>
      <c r="E82" s="8" t="s">
        <v>15</v>
      </c>
      <c r="F82" s="8" t="s">
        <v>16</v>
      </c>
      <c r="G82" s="8" t="s">
        <v>17</v>
      </c>
      <c r="H82" t="s">
        <v>23</v>
      </c>
      <c r="I82" s="4">
        <v>5130</v>
      </c>
      <c r="J82" s="8">
        <v>15</v>
      </c>
      <c r="K82" s="4">
        <f t="shared" si="4"/>
        <v>76950</v>
      </c>
      <c r="L82" s="4">
        <f t="shared" si="5"/>
        <v>30780</v>
      </c>
      <c r="M82" s="3">
        <v>0.4</v>
      </c>
    </row>
    <row r="83" spans="2:13" x14ac:dyDescent="0.25">
      <c r="B83" t="s">
        <v>34</v>
      </c>
      <c r="C83" s="1" t="s">
        <v>14</v>
      </c>
      <c r="D83" s="2">
        <v>45095</v>
      </c>
      <c r="E83" s="8" t="s">
        <v>15</v>
      </c>
      <c r="F83" s="8" t="s">
        <v>16</v>
      </c>
      <c r="G83" s="8" t="s">
        <v>17</v>
      </c>
      <c r="H83" t="s">
        <v>28</v>
      </c>
      <c r="I83" s="4">
        <v>1500</v>
      </c>
      <c r="J83" s="8">
        <v>1</v>
      </c>
      <c r="K83" s="4">
        <f t="shared" si="4"/>
        <v>1500</v>
      </c>
      <c r="L83" s="4">
        <f t="shared" si="5"/>
        <v>600</v>
      </c>
      <c r="M83" s="3">
        <v>0.4</v>
      </c>
    </row>
    <row r="84" spans="2:13" x14ac:dyDescent="0.25">
      <c r="B84" t="s">
        <v>13</v>
      </c>
      <c r="C84" s="1" t="s">
        <v>20</v>
      </c>
      <c r="D84" s="2">
        <v>45102</v>
      </c>
      <c r="E84" s="8" t="s">
        <v>15</v>
      </c>
      <c r="F84" s="8" t="s">
        <v>16</v>
      </c>
      <c r="G84" s="8" t="s">
        <v>17</v>
      </c>
      <c r="H84" t="s">
        <v>32</v>
      </c>
      <c r="I84" s="4">
        <v>3200</v>
      </c>
      <c r="J84" s="8">
        <v>11</v>
      </c>
      <c r="K84" s="4">
        <f t="shared" si="4"/>
        <v>35200</v>
      </c>
      <c r="L84" s="4">
        <f t="shared" si="5"/>
        <v>7040</v>
      </c>
      <c r="M84" s="3">
        <v>0.2</v>
      </c>
    </row>
    <row r="85" spans="2:13" x14ac:dyDescent="0.25">
      <c r="B85" t="s">
        <v>13</v>
      </c>
      <c r="C85" s="1" t="s">
        <v>20</v>
      </c>
      <c r="D85" s="2">
        <v>45109</v>
      </c>
      <c r="E85" s="8" t="s">
        <v>15</v>
      </c>
      <c r="F85" s="8" t="s">
        <v>16</v>
      </c>
      <c r="G85" s="8" t="s">
        <v>17</v>
      </c>
      <c r="H85" t="s">
        <v>29</v>
      </c>
      <c r="I85" s="4">
        <v>5340</v>
      </c>
      <c r="J85" s="8">
        <v>2</v>
      </c>
      <c r="K85" s="4">
        <f t="shared" si="4"/>
        <v>10680</v>
      </c>
      <c r="L85" s="4">
        <f t="shared" si="5"/>
        <v>3204</v>
      </c>
      <c r="M85" s="3">
        <v>0.3</v>
      </c>
    </row>
    <row r="86" spans="2:13" x14ac:dyDescent="0.25">
      <c r="B86" t="s">
        <v>27</v>
      </c>
      <c r="C86" s="1" t="s">
        <v>14</v>
      </c>
      <c r="D86" s="2">
        <v>45116</v>
      </c>
      <c r="E86" s="8" t="s">
        <v>15</v>
      </c>
      <c r="F86" s="8" t="s">
        <v>16</v>
      </c>
      <c r="G86" s="8" t="s">
        <v>17</v>
      </c>
      <c r="H86" t="s">
        <v>29</v>
      </c>
      <c r="I86" s="4">
        <v>5340</v>
      </c>
      <c r="J86" s="8">
        <v>1</v>
      </c>
      <c r="K86" s="4">
        <f t="shared" si="4"/>
        <v>5340</v>
      </c>
      <c r="L86" s="4">
        <f t="shared" si="5"/>
        <v>1602</v>
      </c>
      <c r="M86" s="3">
        <v>0.3</v>
      </c>
    </row>
    <row r="87" spans="2:13" x14ac:dyDescent="0.25">
      <c r="B87" t="s">
        <v>13</v>
      </c>
      <c r="C87" s="1" t="s">
        <v>14</v>
      </c>
      <c r="D87" s="2">
        <v>45123</v>
      </c>
      <c r="E87" s="8" t="s">
        <v>15</v>
      </c>
      <c r="F87" s="8" t="s">
        <v>16</v>
      </c>
      <c r="G87" s="8" t="s">
        <v>17</v>
      </c>
      <c r="H87" t="s">
        <v>19</v>
      </c>
      <c r="I87" s="4">
        <v>500</v>
      </c>
      <c r="J87" s="8">
        <v>5</v>
      </c>
      <c r="K87" s="4">
        <f t="shared" si="4"/>
        <v>2500</v>
      </c>
      <c r="L87" s="4">
        <f t="shared" si="5"/>
        <v>625</v>
      </c>
      <c r="M87" s="3">
        <v>0.25</v>
      </c>
    </row>
    <row r="88" spans="2:13" x14ac:dyDescent="0.25">
      <c r="B88" t="s">
        <v>13</v>
      </c>
      <c r="C88" s="1" t="s">
        <v>14</v>
      </c>
      <c r="D88" s="2">
        <v>45130</v>
      </c>
      <c r="E88" s="8" t="s">
        <v>15</v>
      </c>
      <c r="F88" s="8" t="s">
        <v>16</v>
      </c>
      <c r="G88" s="8" t="s">
        <v>17</v>
      </c>
      <c r="H88" t="s">
        <v>29</v>
      </c>
      <c r="I88" s="4">
        <v>5340</v>
      </c>
      <c r="J88" s="8">
        <v>12</v>
      </c>
      <c r="K88" s="4">
        <f t="shared" si="4"/>
        <v>64080</v>
      </c>
      <c r="L88" s="4">
        <f t="shared" si="5"/>
        <v>19224</v>
      </c>
      <c r="M88" s="3">
        <v>0.3</v>
      </c>
    </row>
    <row r="89" spans="2:13" x14ac:dyDescent="0.25">
      <c r="B89" t="s">
        <v>34</v>
      </c>
      <c r="C89" s="1" t="s">
        <v>20</v>
      </c>
      <c r="D89" s="2">
        <v>45137</v>
      </c>
      <c r="E89" s="8" t="s">
        <v>15</v>
      </c>
      <c r="F89" s="8" t="s">
        <v>16</v>
      </c>
      <c r="G89" s="8" t="s">
        <v>17</v>
      </c>
      <c r="H89" t="s">
        <v>21</v>
      </c>
      <c r="I89" s="4">
        <v>1200</v>
      </c>
      <c r="J89" s="8">
        <v>8</v>
      </c>
      <c r="K89" s="4">
        <f t="shared" si="4"/>
        <v>9600</v>
      </c>
      <c r="L89" s="4">
        <f t="shared" si="5"/>
        <v>2880</v>
      </c>
      <c r="M89" s="3">
        <v>0.3</v>
      </c>
    </row>
    <row r="90" spans="2:13" x14ac:dyDescent="0.25">
      <c r="B90" t="s">
        <v>13</v>
      </c>
      <c r="C90" s="1" t="s">
        <v>14</v>
      </c>
      <c r="D90" s="2">
        <v>45144</v>
      </c>
      <c r="E90" s="8" t="s">
        <v>15</v>
      </c>
      <c r="F90" s="8" t="s">
        <v>16</v>
      </c>
      <c r="G90" s="8" t="s">
        <v>17</v>
      </c>
      <c r="H90" t="s">
        <v>31</v>
      </c>
      <c r="I90" s="4">
        <v>5300</v>
      </c>
      <c r="J90" s="8">
        <v>8</v>
      </c>
      <c r="K90" s="4">
        <f t="shared" si="4"/>
        <v>42400</v>
      </c>
      <c r="L90" s="4">
        <f t="shared" si="5"/>
        <v>12720</v>
      </c>
      <c r="M90" s="3">
        <v>0.3</v>
      </c>
    </row>
    <row r="91" spans="2:13" x14ac:dyDescent="0.25">
      <c r="B91" t="s">
        <v>22</v>
      </c>
      <c r="C91" s="1" t="s">
        <v>20</v>
      </c>
      <c r="D91" s="2">
        <v>45151</v>
      </c>
      <c r="E91" s="8" t="s">
        <v>15</v>
      </c>
      <c r="F91" s="8" t="s">
        <v>16</v>
      </c>
      <c r="G91" s="8" t="s">
        <v>17</v>
      </c>
      <c r="H91" t="s">
        <v>18</v>
      </c>
      <c r="I91" s="4">
        <v>8902</v>
      </c>
      <c r="J91" s="8">
        <v>11</v>
      </c>
      <c r="K91" s="4">
        <f t="shared" si="4"/>
        <v>97922</v>
      </c>
      <c r="L91" s="4">
        <f t="shared" si="5"/>
        <v>34272.699999999997</v>
      </c>
      <c r="M91" s="3">
        <v>0.35</v>
      </c>
    </row>
    <row r="92" spans="2:13" x14ac:dyDescent="0.25">
      <c r="B92" t="s">
        <v>27</v>
      </c>
      <c r="C92" s="1" t="s">
        <v>20</v>
      </c>
      <c r="D92" s="2">
        <v>45158</v>
      </c>
      <c r="E92" s="8" t="s">
        <v>15</v>
      </c>
      <c r="F92" s="8" t="s">
        <v>16</v>
      </c>
      <c r="G92" s="8" t="s">
        <v>17</v>
      </c>
      <c r="H92" t="s">
        <v>18</v>
      </c>
      <c r="I92" s="4">
        <v>8902</v>
      </c>
      <c r="J92" s="8">
        <v>12</v>
      </c>
      <c r="K92" s="4">
        <f t="shared" si="4"/>
        <v>106824</v>
      </c>
      <c r="L92" s="4">
        <f t="shared" si="5"/>
        <v>37388.399999999994</v>
      </c>
      <c r="M92" s="3">
        <v>0.35</v>
      </c>
    </row>
    <row r="93" spans="2:13" x14ac:dyDescent="0.25">
      <c r="B93" t="s">
        <v>22</v>
      </c>
      <c r="C93" s="1" t="s">
        <v>20</v>
      </c>
      <c r="D93" s="2">
        <v>45165</v>
      </c>
      <c r="E93" s="8" t="s">
        <v>15</v>
      </c>
      <c r="F93" s="8" t="s">
        <v>16</v>
      </c>
      <c r="G93" s="8" t="s">
        <v>17</v>
      </c>
      <c r="H93" t="s">
        <v>35</v>
      </c>
      <c r="I93" s="4">
        <v>4500</v>
      </c>
      <c r="J93" s="8">
        <v>3</v>
      </c>
      <c r="K93" s="4">
        <f t="shared" si="4"/>
        <v>13500</v>
      </c>
      <c r="L93" s="4">
        <f t="shared" si="5"/>
        <v>3375</v>
      </c>
      <c r="M93" s="3">
        <v>0.25</v>
      </c>
    </row>
    <row r="94" spans="2:13" x14ac:dyDescent="0.25">
      <c r="B94" t="s">
        <v>13</v>
      </c>
      <c r="C94" s="1" t="s">
        <v>14</v>
      </c>
      <c r="D94" s="2">
        <v>44562</v>
      </c>
      <c r="E94" s="8" t="s">
        <v>15</v>
      </c>
      <c r="F94" s="8" t="s">
        <v>36</v>
      </c>
      <c r="G94" s="8" t="s">
        <v>37</v>
      </c>
      <c r="H94" t="s">
        <v>18</v>
      </c>
      <c r="I94" s="4">
        <v>8902</v>
      </c>
      <c r="J94" s="8">
        <v>13</v>
      </c>
      <c r="K94" s="4">
        <v>35608</v>
      </c>
      <c r="L94" s="4">
        <v>12462.8</v>
      </c>
      <c r="M94" s="3">
        <v>0.35</v>
      </c>
    </row>
    <row r="95" spans="2:13" x14ac:dyDescent="0.25">
      <c r="B95" t="s">
        <v>13</v>
      </c>
      <c r="C95" s="1" t="s">
        <v>14</v>
      </c>
      <c r="D95" s="2">
        <v>44577</v>
      </c>
      <c r="E95" s="8" t="s">
        <v>15</v>
      </c>
      <c r="F95" s="8" t="s">
        <v>36</v>
      </c>
      <c r="G95" s="8" t="s">
        <v>37</v>
      </c>
      <c r="H95" t="s">
        <v>19</v>
      </c>
      <c r="I95" s="4">
        <v>500</v>
      </c>
      <c r="J95" s="8">
        <v>13</v>
      </c>
      <c r="K95" s="4">
        <v>2000</v>
      </c>
      <c r="L95" s="4">
        <v>500</v>
      </c>
      <c r="M95" s="3">
        <v>0.25</v>
      </c>
    </row>
    <row r="96" spans="2:13" x14ac:dyDescent="0.25">
      <c r="B96" t="s">
        <v>13</v>
      </c>
      <c r="C96" s="1" t="s">
        <v>20</v>
      </c>
      <c r="D96" s="2">
        <v>44584</v>
      </c>
      <c r="E96" s="8" t="s">
        <v>15</v>
      </c>
      <c r="F96" s="8" t="s">
        <v>36</v>
      </c>
      <c r="G96" s="8" t="s">
        <v>37</v>
      </c>
      <c r="H96" t="s">
        <v>21</v>
      </c>
      <c r="I96" s="4">
        <v>1200</v>
      </c>
      <c r="J96" s="8">
        <v>13</v>
      </c>
      <c r="K96" s="4">
        <v>6000</v>
      </c>
      <c r="L96" s="4">
        <v>1800</v>
      </c>
      <c r="M96" s="3">
        <v>0.3</v>
      </c>
    </row>
    <row r="97" spans="2:13" x14ac:dyDescent="0.25">
      <c r="B97" t="s">
        <v>13</v>
      </c>
      <c r="C97" s="1" t="s">
        <v>20</v>
      </c>
      <c r="D97" s="2">
        <v>44591</v>
      </c>
      <c r="E97" s="8" t="s">
        <v>15</v>
      </c>
      <c r="F97" s="8" t="s">
        <v>36</v>
      </c>
      <c r="G97" s="8" t="s">
        <v>37</v>
      </c>
      <c r="H97" t="s">
        <v>19</v>
      </c>
      <c r="I97" s="4">
        <v>500</v>
      </c>
      <c r="J97" s="8">
        <v>12</v>
      </c>
      <c r="K97" s="4">
        <v>6000</v>
      </c>
      <c r="L97" s="4">
        <v>1500</v>
      </c>
      <c r="M97" s="3">
        <v>0.25</v>
      </c>
    </row>
    <row r="98" spans="2:13" x14ac:dyDescent="0.25">
      <c r="B98" t="s">
        <v>22</v>
      </c>
      <c r="C98" s="1" t="s">
        <v>20</v>
      </c>
      <c r="D98" s="2">
        <v>44598</v>
      </c>
      <c r="E98" s="8" t="s">
        <v>15</v>
      </c>
      <c r="F98" s="8" t="s">
        <v>36</v>
      </c>
      <c r="G98" s="8" t="s">
        <v>37</v>
      </c>
      <c r="H98" t="s">
        <v>18</v>
      </c>
      <c r="I98" s="4">
        <v>8902</v>
      </c>
      <c r="J98" s="8">
        <v>9</v>
      </c>
      <c r="K98" s="4">
        <v>80118</v>
      </c>
      <c r="L98" s="4">
        <v>28041.3</v>
      </c>
      <c r="M98" s="3">
        <v>0.35</v>
      </c>
    </row>
    <row r="99" spans="2:13" x14ac:dyDescent="0.25">
      <c r="B99" t="s">
        <v>13</v>
      </c>
      <c r="C99" s="1" t="s">
        <v>14</v>
      </c>
      <c r="D99" s="2">
        <v>44605</v>
      </c>
      <c r="E99" s="8" t="s">
        <v>15</v>
      </c>
      <c r="F99" s="8" t="s">
        <v>36</v>
      </c>
      <c r="G99" s="8" t="s">
        <v>37</v>
      </c>
      <c r="H99" t="s">
        <v>23</v>
      </c>
      <c r="I99" s="4">
        <v>5130</v>
      </c>
      <c r="J99" s="8">
        <v>2</v>
      </c>
      <c r="K99" s="4">
        <v>10260</v>
      </c>
      <c r="L99" s="4">
        <v>4104</v>
      </c>
      <c r="M99" s="3">
        <v>0.4</v>
      </c>
    </row>
    <row r="100" spans="2:13" x14ac:dyDescent="0.25">
      <c r="B100" t="s">
        <v>13</v>
      </c>
      <c r="C100" s="1" t="s">
        <v>20</v>
      </c>
      <c r="D100" s="2">
        <v>44612</v>
      </c>
      <c r="E100" s="8" t="s">
        <v>15</v>
      </c>
      <c r="F100" s="8" t="s">
        <v>36</v>
      </c>
      <c r="G100" s="8" t="s">
        <v>37</v>
      </c>
      <c r="H100" t="s">
        <v>18</v>
      </c>
      <c r="I100" s="4">
        <v>8902</v>
      </c>
      <c r="J100" s="8">
        <v>6</v>
      </c>
      <c r="K100" s="4">
        <v>53412</v>
      </c>
      <c r="L100" s="4">
        <v>18694.199999999997</v>
      </c>
      <c r="M100" s="3">
        <v>0.35</v>
      </c>
    </row>
    <row r="101" spans="2:13" x14ac:dyDescent="0.25">
      <c r="B101" t="s">
        <v>24</v>
      </c>
      <c r="C101" s="1" t="s">
        <v>20</v>
      </c>
      <c r="D101" s="2">
        <v>44619</v>
      </c>
      <c r="E101" s="8" t="s">
        <v>15</v>
      </c>
      <c r="F101" s="8" t="s">
        <v>36</v>
      </c>
      <c r="G101" s="8" t="s">
        <v>37</v>
      </c>
      <c r="H101" t="s">
        <v>25</v>
      </c>
      <c r="I101" s="4">
        <v>300</v>
      </c>
      <c r="J101" s="8">
        <v>1</v>
      </c>
      <c r="K101" s="4">
        <v>300</v>
      </c>
      <c r="L101" s="4">
        <v>45</v>
      </c>
      <c r="M101" s="3">
        <v>0.15</v>
      </c>
    </row>
    <row r="102" spans="2:13" x14ac:dyDescent="0.25">
      <c r="B102" t="s">
        <v>22</v>
      </c>
      <c r="C102" s="1" t="s">
        <v>14</v>
      </c>
      <c r="D102" s="2">
        <v>44626</v>
      </c>
      <c r="E102" s="8" t="s">
        <v>15</v>
      </c>
      <c r="F102" s="8" t="s">
        <v>36</v>
      </c>
      <c r="G102" s="8" t="s">
        <v>37</v>
      </c>
      <c r="H102" t="s">
        <v>26</v>
      </c>
      <c r="I102" s="4">
        <v>1700</v>
      </c>
      <c r="J102" s="8">
        <v>10</v>
      </c>
      <c r="K102" s="4">
        <v>17000</v>
      </c>
      <c r="L102" s="4">
        <v>8500</v>
      </c>
      <c r="M102" s="3">
        <v>0.5</v>
      </c>
    </row>
    <row r="103" spans="2:13" x14ac:dyDescent="0.25">
      <c r="B103" t="s">
        <v>27</v>
      </c>
      <c r="C103" s="1" t="s">
        <v>14</v>
      </c>
      <c r="D103" s="2">
        <v>44633</v>
      </c>
      <c r="E103" s="8" t="s">
        <v>15</v>
      </c>
      <c r="F103" s="8" t="s">
        <v>36</v>
      </c>
      <c r="G103" s="8" t="s">
        <v>37</v>
      </c>
      <c r="H103" t="s">
        <v>28</v>
      </c>
      <c r="I103" s="4">
        <v>1500</v>
      </c>
      <c r="J103" s="8">
        <v>3</v>
      </c>
      <c r="K103" s="4">
        <v>4500</v>
      </c>
      <c r="L103" s="4">
        <v>1800</v>
      </c>
      <c r="M103" s="3">
        <v>0.4</v>
      </c>
    </row>
    <row r="104" spans="2:13" x14ac:dyDescent="0.25">
      <c r="B104" t="s">
        <v>22</v>
      </c>
      <c r="C104" s="1" t="s">
        <v>20</v>
      </c>
      <c r="D104" s="2">
        <v>44640</v>
      </c>
      <c r="E104" s="8" t="s">
        <v>15</v>
      </c>
      <c r="F104" s="8" t="s">
        <v>36</v>
      </c>
      <c r="G104" s="8" t="s">
        <v>37</v>
      </c>
      <c r="H104" t="s">
        <v>29</v>
      </c>
      <c r="I104" s="4">
        <v>5340</v>
      </c>
      <c r="J104" s="8">
        <v>12</v>
      </c>
      <c r="K104" s="4">
        <v>64080</v>
      </c>
      <c r="L104" s="4">
        <v>19224</v>
      </c>
      <c r="M104" s="3">
        <v>0.3</v>
      </c>
    </row>
    <row r="105" spans="2:13" x14ac:dyDescent="0.25">
      <c r="B105" t="s">
        <v>13</v>
      </c>
      <c r="C105" s="1" t="s">
        <v>20</v>
      </c>
      <c r="D105" s="2">
        <v>44647</v>
      </c>
      <c r="E105" s="8" t="s">
        <v>15</v>
      </c>
      <c r="F105" s="8" t="s">
        <v>36</v>
      </c>
      <c r="G105" s="8" t="s">
        <v>37</v>
      </c>
      <c r="H105" t="s">
        <v>18</v>
      </c>
      <c r="I105" s="4">
        <v>8902</v>
      </c>
      <c r="J105" s="8">
        <v>2</v>
      </c>
      <c r="K105" s="4">
        <v>17804</v>
      </c>
      <c r="L105" s="4">
        <v>6231.4</v>
      </c>
      <c r="M105" s="3">
        <v>0.35</v>
      </c>
    </row>
    <row r="106" spans="2:13" x14ac:dyDescent="0.25">
      <c r="B106" t="s">
        <v>13</v>
      </c>
      <c r="C106" s="1" t="s">
        <v>20</v>
      </c>
      <c r="D106" s="2">
        <v>44654</v>
      </c>
      <c r="E106" s="8" t="s">
        <v>15</v>
      </c>
      <c r="F106" s="8" t="s">
        <v>36</v>
      </c>
      <c r="G106" s="8" t="s">
        <v>37</v>
      </c>
      <c r="H106" t="s">
        <v>23</v>
      </c>
      <c r="I106" s="4">
        <v>5130</v>
      </c>
      <c r="J106" s="8">
        <v>8</v>
      </c>
      <c r="K106" s="4">
        <v>41040</v>
      </c>
      <c r="L106" s="4">
        <v>16416</v>
      </c>
      <c r="M106" s="3">
        <v>0.4</v>
      </c>
    </row>
    <row r="107" spans="2:13" x14ac:dyDescent="0.25">
      <c r="B107" t="s">
        <v>27</v>
      </c>
      <c r="C107" s="1" t="s">
        <v>20</v>
      </c>
      <c r="D107" s="2">
        <v>44661</v>
      </c>
      <c r="E107" s="8" t="s">
        <v>15</v>
      </c>
      <c r="F107" s="8" t="s">
        <v>36</v>
      </c>
      <c r="G107" s="8" t="s">
        <v>37</v>
      </c>
      <c r="H107" t="s">
        <v>18</v>
      </c>
      <c r="I107" s="4">
        <v>8902</v>
      </c>
      <c r="J107" s="8">
        <v>3</v>
      </c>
      <c r="K107" s="4">
        <v>26706</v>
      </c>
      <c r="L107" s="4">
        <v>9347.0999999999985</v>
      </c>
      <c r="M107" s="3">
        <v>0.35</v>
      </c>
    </row>
    <row r="108" spans="2:13" x14ac:dyDescent="0.25">
      <c r="B108" t="s">
        <v>22</v>
      </c>
      <c r="C108" s="1" t="s">
        <v>14</v>
      </c>
      <c r="D108" s="2">
        <v>44668</v>
      </c>
      <c r="E108" s="8" t="s">
        <v>15</v>
      </c>
      <c r="F108" s="8" t="s">
        <v>36</v>
      </c>
      <c r="G108" s="8" t="s">
        <v>37</v>
      </c>
      <c r="H108" t="s">
        <v>30</v>
      </c>
      <c r="I108" s="4">
        <v>3400</v>
      </c>
      <c r="J108" s="8">
        <v>8</v>
      </c>
      <c r="K108" s="4">
        <v>27200</v>
      </c>
      <c r="L108" s="4">
        <v>9520</v>
      </c>
      <c r="M108" s="3">
        <v>0.35</v>
      </c>
    </row>
    <row r="109" spans="2:13" x14ac:dyDescent="0.25">
      <c r="B109" t="s">
        <v>22</v>
      </c>
      <c r="C109" s="1" t="s">
        <v>20</v>
      </c>
      <c r="D109" s="2">
        <v>44675</v>
      </c>
      <c r="E109" s="8" t="s">
        <v>15</v>
      </c>
      <c r="F109" s="8" t="s">
        <v>36</v>
      </c>
      <c r="G109" s="8" t="s">
        <v>37</v>
      </c>
      <c r="H109" t="s">
        <v>31</v>
      </c>
      <c r="I109" s="4">
        <v>5300</v>
      </c>
      <c r="J109" s="8">
        <v>10</v>
      </c>
      <c r="K109" s="4">
        <v>53000</v>
      </c>
      <c r="L109" s="4">
        <v>15900</v>
      </c>
      <c r="M109" s="3">
        <v>0.3</v>
      </c>
    </row>
    <row r="110" spans="2:13" x14ac:dyDescent="0.25">
      <c r="B110" t="s">
        <v>13</v>
      </c>
      <c r="C110" s="1" t="s">
        <v>14</v>
      </c>
      <c r="D110" s="2">
        <v>44682</v>
      </c>
      <c r="E110" s="8" t="s">
        <v>15</v>
      </c>
      <c r="F110" s="8" t="s">
        <v>36</v>
      </c>
      <c r="G110" s="8" t="s">
        <v>37</v>
      </c>
      <c r="H110" t="s">
        <v>18</v>
      </c>
      <c r="I110" s="4">
        <v>8902</v>
      </c>
      <c r="J110" s="8">
        <v>11</v>
      </c>
      <c r="K110" s="4">
        <v>97922</v>
      </c>
      <c r="L110" s="4">
        <v>34272.699999999997</v>
      </c>
      <c r="M110" s="3">
        <v>0.35</v>
      </c>
    </row>
    <row r="111" spans="2:13" x14ac:dyDescent="0.25">
      <c r="B111" t="s">
        <v>13</v>
      </c>
      <c r="C111" s="1" t="s">
        <v>20</v>
      </c>
      <c r="D111" s="2">
        <v>44689</v>
      </c>
      <c r="E111" s="8" t="s">
        <v>15</v>
      </c>
      <c r="F111" s="8" t="s">
        <v>36</v>
      </c>
      <c r="G111" s="8" t="s">
        <v>37</v>
      </c>
      <c r="H111" t="s">
        <v>23</v>
      </c>
      <c r="I111" s="4">
        <v>5130</v>
      </c>
      <c r="J111" s="8">
        <v>2</v>
      </c>
      <c r="K111" s="4">
        <v>10260</v>
      </c>
      <c r="L111" s="4">
        <v>4104</v>
      </c>
      <c r="M111" s="3">
        <v>0.4</v>
      </c>
    </row>
    <row r="112" spans="2:13" x14ac:dyDescent="0.25">
      <c r="B112" t="s">
        <v>24</v>
      </c>
      <c r="C112" s="1" t="s">
        <v>14</v>
      </c>
      <c r="D112" s="2">
        <v>44696</v>
      </c>
      <c r="E112" s="8" t="s">
        <v>15</v>
      </c>
      <c r="F112" s="8" t="s">
        <v>36</v>
      </c>
      <c r="G112" s="8" t="s">
        <v>37</v>
      </c>
      <c r="H112" t="s">
        <v>25</v>
      </c>
      <c r="I112" s="4">
        <v>300</v>
      </c>
      <c r="J112" s="8">
        <v>11</v>
      </c>
      <c r="K112" s="4">
        <v>3300</v>
      </c>
      <c r="L112" s="4">
        <v>495</v>
      </c>
      <c r="M112" s="3">
        <v>0.15</v>
      </c>
    </row>
    <row r="113" spans="2:13" x14ac:dyDescent="0.25">
      <c r="B113" t="s">
        <v>27</v>
      </c>
      <c r="C113" s="1" t="s">
        <v>20</v>
      </c>
      <c r="D113" s="2">
        <v>44703</v>
      </c>
      <c r="E113" s="8" t="s">
        <v>15</v>
      </c>
      <c r="F113" s="8" t="s">
        <v>36</v>
      </c>
      <c r="G113" s="8" t="s">
        <v>37</v>
      </c>
      <c r="H113" t="s">
        <v>32</v>
      </c>
      <c r="I113" s="4">
        <v>3200</v>
      </c>
      <c r="J113" s="8">
        <v>5</v>
      </c>
      <c r="K113" s="4">
        <v>16000</v>
      </c>
      <c r="L113" s="4">
        <v>3200</v>
      </c>
      <c r="M113" s="3">
        <v>0.2</v>
      </c>
    </row>
    <row r="114" spans="2:13" x14ac:dyDescent="0.25">
      <c r="B114" t="s">
        <v>13</v>
      </c>
      <c r="C114" s="1" t="s">
        <v>20</v>
      </c>
      <c r="D114" s="2">
        <v>44710</v>
      </c>
      <c r="E114" s="8" t="s">
        <v>15</v>
      </c>
      <c r="F114" s="8" t="s">
        <v>36</v>
      </c>
      <c r="G114" s="8" t="s">
        <v>37</v>
      </c>
      <c r="H114" t="s">
        <v>18</v>
      </c>
      <c r="I114" s="4">
        <v>8902</v>
      </c>
      <c r="J114" s="8">
        <v>2</v>
      </c>
      <c r="K114" s="4">
        <v>17804</v>
      </c>
      <c r="L114" s="4">
        <v>6231.4</v>
      </c>
      <c r="M114" s="3">
        <v>0.35</v>
      </c>
    </row>
    <row r="115" spans="2:13" x14ac:dyDescent="0.25">
      <c r="B115" t="s">
        <v>22</v>
      </c>
      <c r="C115" s="1" t="s">
        <v>20</v>
      </c>
      <c r="D115" s="2">
        <v>44717</v>
      </c>
      <c r="E115" s="8" t="s">
        <v>15</v>
      </c>
      <c r="F115" s="8" t="s">
        <v>36</v>
      </c>
      <c r="G115" s="8" t="s">
        <v>37</v>
      </c>
      <c r="H115" t="s">
        <v>25</v>
      </c>
      <c r="I115" s="4">
        <v>300</v>
      </c>
      <c r="J115" s="8">
        <v>10</v>
      </c>
      <c r="K115" s="4">
        <v>3000</v>
      </c>
      <c r="L115" s="4">
        <v>450</v>
      </c>
      <c r="M115" s="3">
        <v>0.15</v>
      </c>
    </row>
    <row r="116" spans="2:13" x14ac:dyDescent="0.25">
      <c r="B116" t="s">
        <v>24</v>
      </c>
      <c r="C116" s="1" t="s">
        <v>14</v>
      </c>
      <c r="D116" s="2">
        <v>44724</v>
      </c>
      <c r="E116" s="8" t="s">
        <v>15</v>
      </c>
      <c r="F116" s="8" t="s">
        <v>36</v>
      </c>
      <c r="G116" s="8" t="s">
        <v>37</v>
      </c>
      <c r="H116" t="s">
        <v>32</v>
      </c>
      <c r="I116" s="4">
        <v>3200</v>
      </c>
      <c r="J116" s="8">
        <v>12</v>
      </c>
      <c r="K116" s="4">
        <v>38400</v>
      </c>
      <c r="L116" s="4">
        <v>7680</v>
      </c>
      <c r="M116" s="3">
        <v>0.2</v>
      </c>
    </row>
    <row r="117" spans="2:13" x14ac:dyDescent="0.25">
      <c r="B117" t="s">
        <v>13</v>
      </c>
      <c r="C117" s="1" t="s">
        <v>20</v>
      </c>
      <c r="D117" s="2">
        <v>44731</v>
      </c>
      <c r="E117" s="8" t="s">
        <v>15</v>
      </c>
      <c r="F117" s="8" t="s">
        <v>36</v>
      </c>
      <c r="G117" s="8" t="s">
        <v>37</v>
      </c>
      <c r="H117" t="s">
        <v>33</v>
      </c>
      <c r="I117" s="4">
        <v>4600</v>
      </c>
      <c r="J117" s="8">
        <v>7</v>
      </c>
      <c r="K117" s="4">
        <v>32200</v>
      </c>
      <c r="L117" s="4">
        <v>8050</v>
      </c>
      <c r="M117" s="3">
        <v>0.25</v>
      </c>
    </row>
    <row r="118" spans="2:13" x14ac:dyDescent="0.25">
      <c r="B118" t="s">
        <v>24</v>
      </c>
      <c r="C118" s="1" t="s">
        <v>14</v>
      </c>
      <c r="D118" s="2">
        <v>44738</v>
      </c>
      <c r="E118" s="8" t="s">
        <v>15</v>
      </c>
      <c r="F118" s="8" t="s">
        <v>36</v>
      </c>
      <c r="G118" s="8" t="s">
        <v>37</v>
      </c>
      <c r="H118" t="s">
        <v>21</v>
      </c>
      <c r="I118" s="4">
        <v>1200</v>
      </c>
      <c r="J118" s="8">
        <v>9</v>
      </c>
      <c r="K118" s="4">
        <v>10800</v>
      </c>
      <c r="L118" s="4">
        <v>3240</v>
      </c>
      <c r="M118" s="3">
        <v>0.3</v>
      </c>
    </row>
    <row r="119" spans="2:13" x14ac:dyDescent="0.25">
      <c r="B119" t="s">
        <v>27</v>
      </c>
      <c r="C119" s="1" t="s">
        <v>14</v>
      </c>
      <c r="D119" s="2">
        <v>44745</v>
      </c>
      <c r="E119" s="8" t="s">
        <v>15</v>
      </c>
      <c r="F119" s="8" t="s">
        <v>36</v>
      </c>
      <c r="G119" s="8" t="s">
        <v>37</v>
      </c>
      <c r="H119" t="s">
        <v>33</v>
      </c>
      <c r="I119" s="4">
        <v>4600</v>
      </c>
      <c r="J119" s="8">
        <v>11</v>
      </c>
      <c r="K119" s="4">
        <v>50600</v>
      </c>
      <c r="L119" s="4">
        <v>12650</v>
      </c>
      <c r="M119" s="3">
        <v>0.25</v>
      </c>
    </row>
    <row r="120" spans="2:13" x14ac:dyDescent="0.25">
      <c r="B120" t="s">
        <v>34</v>
      </c>
      <c r="C120" s="1" t="s">
        <v>20</v>
      </c>
      <c r="D120" s="2">
        <v>44752</v>
      </c>
      <c r="E120" s="8" t="s">
        <v>15</v>
      </c>
      <c r="F120" s="8" t="s">
        <v>36</v>
      </c>
      <c r="G120" s="8" t="s">
        <v>37</v>
      </c>
      <c r="H120" t="s">
        <v>29</v>
      </c>
      <c r="I120" s="4">
        <v>5340</v>
      </c>
      <c r="J120" s="8">
        <v>9</v>
      </c>
      <c r="K120" s="4">
        <v>48060</v>
      </c>
      <c r="L120" s="4">
        <v>14418</v>
      </c>
      <c r="M120" s="3">
        <v>0.3</v>
      </c>
    </row>
    <row r="121" spans="2:13" x14ac:dyDescent="0.25">
      <c r="B121" t="s">
        <v>13</v>
      </c>
      <c r="C121" s="1" t="s">
        <v>20</v>
      </c>
      <c r="D121" s="2">
        <v>44759</v>
      </c>
      <c r="E121" s="8" t="s">
        <v>15</v>
      </c>
      <c r="F121" s="8" t="s">
        <v>36</v>
      </c>
      <c r="G121" s="8" t="s">
        <v>37</v>
      </c>
      <c r="H121" t="s">
        <v>31</v>
      </c>
      <c r="I121" s="4">
        <v>5300</v>
      </c>
      <c r="J121" s="8">
        <v>5</v>
      </c>
      <c r="K121" s="4">
        <v>26500</v>
      </c>
      <c r="L121" s="4">
        <v>7950</v>
      </c>
      <c r="M121" s="3">
        <v>0.3</v>
      </c>
    </row>
    <row r="122" spans="2:13" x14ac:dyDescent="0.25">
      <c r="B122" t="s">
        <v>13</v>
      </c>
      <c r="C122" s="1" t="s">
        <v>20</v>
      </c>
      <c r="D122" s="2">
        <v>44766</v>
      </c>
      <c r="E122" s="8" t="s">
        <v>15</v>
      </c>
      <c r="F122" s="8" t="s">
        <v>36</v>
      </c>
      <c r="G122" s="8" t="s">
        <v>37</v>
      </c>
      <c r="H122" t="s">
        <v>28</v>
      </c>
      <c r="I122" s="4">
        <v>1500</v>
      </c>
      <c r="J122" s="8">
        <v>3</v>
      </c>
      <c r="K122" s="4">
        <v>4500</v>
      </c>
      <c r="L122" s="4">
        <v>1800</v>
      </c>
      <c r="M122" s="3">
        <v>0.4</v>
      </c>
    </row>
    <row r="123" spans="2:13" x14ac:dyDescent="0.25">
      <c r="B123" t="s">
        <v>22</v>
      </c>
      <c r="C123" s="1" t="s">
        <v>20</v>
      </c>
      <c r="D123" s="2">
        <v>44766</v>
      </c>
      <c r="E123" s="8" t="s">
        <v>15</v>
      </c>
      <c r="F123" s="8" t="s">
        <v>36</v>
      </c>
      <c r="G123" s="8" t="s">
        <v>37</v>
      </c>
      <c r="H123" t="s">
        <v>32</v>
      </c>
      <c r="I123" s="4">
        <v>3200</v>
      </c>
      <c r="J123" s="8">
        <v>10</v>
      </c>
      <c r="K123" s="4">
        <v>32000</v>
      </c>
      <c r="L123" s="4">
        <v>6400</v>
      </c>
      <c r="M123" s="3">
        <v>0.2</v>
      </c>
    </row>
    <row r="124" spans="2:13" x14ac:dyDescent="0.25">
      <c r="B124" t="s">
        <v>13</v>
      </c>
      <c r="C124" s="1" t="s">
        <v>14</v>
      </c>
      <c r="D124" s="2">
        <v>44773</v>
      </c>
      <c r="E124" s="8" t="s">
        <v>15</v>
      </c>
      <c r="F124" s="8" t="s">
        <v>36</v>
      </c>
      <c r="G124" s="8" t="s">
        <v>37</v>
      </c>
      <c r="H124" t="s">
        <v>28</v>
      </c>
      <c r="I124" s="4">
        <v>1500</v>
      </c>
      <c r="J124" s="8">
        <v>8</v>
      </c>
      <c r="K124" s="4">
        <v>12000</v>
      </c>
      <c r="L124" s="4">
        <v>4800</v>
      </c>
      <c r="M124" s="3">
        <v>0.4</v>
      </c>
    </row>
    <row r="125" spans="2:13" x14ac:dyDescent="0.25">
      <c r="B125" t="s">
        <v>24</v>
      </c>
      <c r="C125" s="1" t="s">
        <v>14</v>
      </c>
      <c r="D125" s="2">
        <v>44780</v>
      </c>
      <c r="E125" s="8" t="s">
        <v>15</v>
      </c>
      <c r="F125" s="8" t="s">
        <v>36</v>
      </c>
      <c r="G125" s="8" t="s">
        <v>37</v>
      </c>
      <c r="H125" t="s">
        <v>19</v>
      </c>
      <c r="I125" s="4">
        <v>500</v>
      </c>
      <c r="J125" s="8">
        <v>12</v>
      </c>
      <c r="K125" s="4">
        <v>6000</v>
      </c>
      <c r="L125" s="4">
        <v>1500</v>
      </c>
      <c r="M125" s="3">
        <v>0.25</v>
      </c>
    </row>
    <row r="126" spans="2:13" x14ac:dyDescent="0.25">
      <c r="B126" t="s">
        <v>13</v>
      </c>
      <c r="C126" s="1" t="s">
        <v>20</v>
      </c>
      <c r="D126" s="2">
        <v>44787</v>
      </c>
      <c r="E126" s="8" t="s">
        <v>15</v>
      </c>
      <c r="F126" s="8" t="s">
        <v>36</v>
      </c>
      <c r="G126" s="8" t="s">
        <v>37</v>
      </c>
      <c r="H126" t="s">
        <v>25</v>
      </c>
      <c r="I126" s="4">
        <v>300</v>
      </c>
      <c r="J126" s="8">
        <v>8</v>
      </c>
      <c r="K126" s="4">
        <v>2400</v>
      </c>
      <c r="L126" s="4">
        <v>360</v>
      </c>
      <c r="M126" s="3">
        <v>0.15</v>
      </c>
    </row>
    <row r="127" spans="2:13" x14ac:dyDescent="0.25">
      <c r="B127" t="s">
        <v>27</v>
      </c>
      <c r="C127" s="1" t="s">
        <v>14</v>
      </c>
      <c r="D127" s="2">
        <v>44794</v>
      </c>
      <c r="E127" s="8" t="s">
        <v>15</v>
      </c>
      <c r="F127" s="8" t="s">
        <v>36</v>
      </c>
      <c r="G127" s="8" t="s">
        <v>37</v>
      </c>
      <c r="H127" t="s">
        <v>26</v>
      </c>
      <c r="I127" s="4">
        <v>1700</v>
      </c>
      <c r="J127" s="8">
        <v>10</v>
      </c>
      <c r="K127" s="4">
        <v>17000</v>
      </c>
      <c r="L127" s="4">
        <v>8500</v>
      </c>
      <c r="M127" s="3">
        <v>0.5</v>
      </c>
    </row>
    <row r="128" spans="2:13" x14ac:dyDescent="0.25">
      <c r="B128" t="s">
        <v>13</v>
      </c>
      <c r="C128" s="1" t="s">
        <v>20</v>
      </c>
      <c r="D128" s="2">
        <v>44801</v>
      </c>
      <c r="E128" s="8" t="s">
        <v>15</v>
      </c>
      <c r="F128" s="8" t="s">
        <v>36</v>
      </c>
      <c r="G128" s="8" t="s">
        <v>37</v>
      </c>
      <c r="H128" t="s">
        <v>30</v>
      </c>
      <c r="I128" s="4">
        <v>3400</v>
      </c>
      <c r="J128" s="8">
        <v>6</v>
      </c>
      <c r="K128" s="4">
        <v>20400</v>
      </c>
      <c r="L128" s="4">
        <v>7140</v>
      </c>
      <c r="M128" s="3">
        <v>0.35</v>
      </c>
    </row>
    <row r="129" spans="2:13" x14ac:dyDescent="0.25">
      <c r="B129" t="s">
        <v>13</v>
      </c>
      <c r="C129" s="1" t="s">
        <v>20</v>
      </c>
      <c r="D129" s="2">
        <v>44808</v>
      </c>
      <c r="E129" s="8" t="s">
        <v>15</v>
      </c>
      <c r="F129" s="8" t="s">
        <v>36</v>
      </c>
      <c r="G129" s="8" t="s">
        <v>37</v>
      </c>
      <c r="H129" t="s">
        <v>25</v>
      </c>
      <c r="I129" s="4">
        <v>300</v>
      </c>
      <c r="J129" s="8">
        <v>4</v>
      </c>
      <c r="K129" s="4">
        <v>1200</v>
      </c>
      <c r="L129" s="4">
        <v>180</v>
      </c>
      <c r="M129" s="3">
        <v>0.15</v>
      </c>
    </row>
    <row r="130" spans="2:13" x14ac:dyDescent="0.25">
      <c r="B130" t="s">
        <v>13</v>
      </c>
      <c r="C130" s="1" t="s">
        <v>20</v>
      </c>
      <c r="D130" s="2">
        <v>44815</v>
      </c>
      <c r="E130" s="8" t="s">
        <v>15</v>
      </c>
      <c r="F130" s="8" t="s">
        <v>36</v>
      </c>
      <c r="G130" s="8" t="s">
        <v>37</v>
      </c>
      <c r="H130" t="s">
        <v>19</v>
      </c>
      <c r="I130" s="4">
        <v>500</v>
      </c>
      <c r="J130" s="8">
        <v>9</v>
      </c>
      <c r="K130" s="4">
        <v>4500</v>
      </c>
      <c r="L130" s="4">
        <v>1125</v>
      </c>
      <c r="M130" s="3">
        <v>0.25</v>
      </c>
    </row>
    <row r="131" spans="2:13" x14ac:dyDescent="0.25">
      <c r="B131" t="s">
        <v>27</v>
      </c>
      <c r="C131" s="1" t="s">
        <v>20</v>
      </c>
      <c r="D131" s="2">
        <v>44822</v>
      </c>
      <c r="E131" s="8" t="s">
        <v>15</v>
      </c>
      <c r="F131" s="8" t="s">
        <v>36</v>
      </c>
      <c r="G131" s="8" t="s">
        <v>37</v>
      </c>
      <c r="H131" t="s">
        <v>32</v>
      </c>
      <c r="I131" s="4">
        <v>3200</v>
      </c>
      <c r="J131" s="8">
        <v>5</v>
      </c>
      <c r="K131" s="4">
        <v>16000</v>
      </c>
      <c r="L131" s="4">
        <v>3200</v>
      </c>
      <c r="M131" s="3">
        <v>0.2</v>
      </c>
    </row>
    <row r="132" spans="2:13" x14ac:dyDescent="0.25">
      <c r="B132" t="s">
        <v>13</v>
      </c>
      <c r="C132" s="1" t="s">
        <v>20</v>
      </c>
      <c r="D132" s="2">
        <v>44829</v>
      </c>
      <c r="E132" s="8" t="s">
        <v>15</v>
      </c>
      <c r="F132" s="8" t="s">
        <v>36</v>
      </c>
      <c r="G132" s="8" t="s">
        <v>37</v>
      </c>
      <c r="H132" t="s">
        <v>19</v>
      </c>
      <c r="I132" s="4">
        <v>500</v>
      </c>
      <c r="J132" s="8">
        <v>1</v>
      </c>
      <c r="K132" s="4">
        <v>500</v>
      </c>
      <c r="L132" s="4">
        <v>125</v>
      </c>
      <c r="M132" s="3">
        <v>0.25</v>
      </c>
    </row>
    <row r="133" spans="2:13" x14ac:dyDescent="0.25">
      <c r="B133" t="s">
        <v>27</v>
      </c>
      <c r="C133" s="1" t="s">
        <v>20</v>
      </c>
      <c r="D133" s="2">
        <v>44836</v>
      </c>
      <c r="E133" s="8" t="s">
        <v>15</v>
      </c>
      <c r="F133" s="8" t="s">
        <v>36</v>
      </c>
      <c r="G133" s="8" t="s">
        <v>37</v>
      </c>
      <c r="H133" t="s">
        <v>26</v>
      </c>
      <c r="I133" s="4">
        <v>1700</v>
      </c>
      <c r="J133" s="8">
        <v>6</v>
      </c>
      <c r="K133" s="4">
        <v>10200</v>
      </c>
      <c r="L133" s="4">
        <v>5100</v>
      </c>
      <c r="M133" s="3">
        <v>0.5</v>
      </c>
    </row>
    <row r="134" spans="2:13" x14ac:dyDescent="0.25">
      <c r="B134" t="s">
        <v>13</v>
      </c>
      <c r="C134" s="1" t="s">
        <v>20</v>
      </c>
      <c r="D134" s="2">
        <v>44843</v>
      </c>
      <c r="E134" s="8" t="s">
        <v>15</v>
      </c>
      <c r="F134" s="8" t="s">
        <v>36</v>
      </c>
      <c r="G134" s="8" t="s">
        <v>37</v>
      </c>
      <c r="H134" t="s">
        <v>18</v>
      </c>
      <c r="I134" s="4">
        <v>8902</v>
      </c>
      <c r="J134" s="8">
        <v>4</v>
      </c>
      <c r="K134" s="4">
        <v>35608</v>
      </c>
      <c r="L134" s="4">
        <v>12462.8</v>
      </c>
      <c r="M134" s="3">
        <v>0.35</v>
      </c>
    </row>
    <row r="135" spans="2:13" x14ac:dyDescent="0.25">
      <c r="B135" t="s">
        <v>22</v>
      </c>
      <c r="C135" s="1" t="s">
        <v>20</v>
      </c>
      <c r="D135" s="2">
        <v>44850</v>
      </c>
      <c r="E135" s="8" t="s">
        <v>15</v>
      </c>
      <c r="F135" s="8" t="s">
        <v>36</v>
      </c>
      <c r="G135" s="8" t="s">
        <v>37</v>
      </c>
      <c r="H135" t="s">
        <v>29</v>
      </c>
      <c r="I135" s="4">
        <v>5340</v>
      </c>
      <c r="J135" s="8">
        <v>1</v>
      </c>
      <c r="K135" s="4">
        <v>5340</v>
      </c>
      <c r="L135" s="4">
        <v>1602</v>
      </c>
      <c r="M135" s="3">
        <v>0.3</v>
      </c>
    </row>
    <row r="136" spans="2:13" x14ac:dyDescent="0.25">
      <c r="B136" t="s">
        <v>13</v>
      </c>
      <c r="C136" s="1" t="s">
        <v>20</v>
      </c>
      <c r="D136" s="2">
        <v>44857</v>
      </c>
      <c r="E136" s="8" t="s">
        <v>15</v>
      </c>
      <c r="F136" s="8" t="s">
        <v>36</v>
      </c>
      <c r="G136" s="8" t="s">
        <v>37</v>
      </c>
      <c r="H136" t="s">
        <v>18</v>
      </c>
      <c r="I136" s="4">
        <v>8902</v>
      </c>
      <c r="J136" s="8">
        <v>8</v>
      </c>
      <c r="K136" s="4">
        <v>71216</v>
      </c>
      <c r="L136" s="4">
        <v>24925.599999999999</v>
      </c>
      <c r="M136" s="3">
        <v>0.35</v>
      </c>
    </row>
    <row r="137" spans="2:13" x14ac:dyDescent="0.25">
      <c r="B137" t="s">
        <v>27</v>
      </c>
      <c r="C137" s="1" t="s">
        <v>14</v>
      </c>
      <c r="D137" s="2">
        <v>44864</v>
      </c>
      <c r="E137" s="8" t="s">
        <v>15</v>
      </c>
      <c r="F137" s="8" t="s">
        <v>36</v>
      </c>
      <c r="G137" s="8" t="s">
        <v>37</v>
      </c>
      <c r="H137" t="s">
        <v>19</v>
      </c>
      <c r="I137" s="4">
        <v>500</v>
      </c>
      <c r="J137" s="8">
        <v>5</v>
      </c>
      <c r="K137" s="4">
        <v>2500</v>
      </c>
      <c r="L137" s="4">
        <v>625</v>
      </c>
      <c r="M137" s="3">
        <v>0.25</v>
      </c>
    </row>
    <row r="138" spans="2:13" x14ac:dyDescent="0.25">
      <c r="B138" t="s">
        <v>34</v>
      </c>
      <c r="C138" s="1" t="s">
        <v>20</v>
      </c>
      <c r="D138" s="2">
        <v>44871</v>
      </c>
      <c r="E138" s="8" t="s">
        <v>15</v>
      </c>
      <c r="F138" s="8" t="s">
        <v>36</v>
      </c>
      <c r="G138" s="8" t="s">
        <v>37</v>
      </c>
      <c r="H138" t="s">
        <v>21</v>
      </c>
      <c r="I138" s="4">
        <v>1200</v>
      </c>
      <c r="J138" s="8">
        <v>2</v>
      </c>
      <c r="K138" s="4">
        <v>2400</v>
      </c>
      <c r="L138" s="4">
        <v>720</v>
      </c>
      <c r="M138" s="3">
        <v>0.3</v>
      </c>
    </row>
    <row r="139" spans="2:13" x14ac:dyDescent="0.25">
      <c r="B139" t="s">
        <v>24</v>
      </c>
      <c r="C139" s="1" t="s">
        <v>14</v>
      </c>
      <c r="D139" s="2">
        <v>44878</v>
      </c>
      <c r="E139" s="8" t="s">
        <v>15</v>
      </c>
      <c r="F139" s="8" t="s">
        <v>36</v>
      </c>
      <c r="G139" s="8" t="s">
        <v>37</v>
      </c>
      <c r="H139" t="s">
        <v>35</v>
      </c>
      <c r="I139" s="4">
        <v>4500</v>
      </c>
      <c r="J139" s="8">
        <v>5</v>
      </c>
      <c r="K139" s="4">
        <v>22500</v>
      </c>
      <c r="L139" s="4">
        <v>5625</v>
      </c>
      <c r="M139" s="3">
        <v>0.25</v>
      </c>
    </row>
    <row r="140" spans="2:13" x14ac:dyDescent="0.25">
      <c r="B140" t="s">
        <v>13</v>
      </c>
      <c r="C140" s="1" t="s">
        <v>20</v>
      </c>
      <c r="D140" s="2">
        <v>44885</v>
      </c>
      <c r="E140" s="8" t="s">
        <v>15</v>
      </c>
      <c r="F140" s="8" t="s">
        <v>36</v>
      </c>
      <c r="G140" s="8" t="s">
        <v>37</v>
      </c>
      <c r="H140" t="s">
        <v>18</v>
      </c>
      <c r="I140" s="4">
        <v>8902</v>
      </c>
      <c r="J140" s="8">
        <v>8</v>
      </c>
      <c r="K140" s="4">
        <v>71216</v>
      </c>
      <c r="L140" s="4">
        <v>24925.599999999999</v>
      </c>
      <c r="M140" s="3">
        <v>0.35</v>
      </c>
    </row>
    <row r="141" spans="2:13" x14ac:dyDescent="0.25">
      <c r="B141" t="s">
        <v>34</v>
      </c>
      <c r="C141" s="1" t="s">
        <v>20</v>
      </c>
      <c r="D141" s="2">
        <v>44892</v>
      </c>
      <c r="E141" s="8" t="s">
        <v>15</v>
      </c>
      <c r="F141" s="8" t="s">
        <v>36</v>
      </c>
      <c r="G141" s="8" t="s">
        <v>37</v>
      </c>
      <c r="H141" t="s">
        <v>31</v>
      </c>
      <c r="I141" s="4">
        <v>5300</v>
      </c>
      <c r="J141" s="8">
        <v>1</v>
      </c>
      <c r="K141" s="4">
        <v>5300</v>
      </c>
      <c r="L141" s="4">
        <v>1590</v>
      </c>
      <c r="M141" s="3">
        <v>0.3</v>
      </c>
    </row>
    <row r="142" spans="2:13" x14ac:dyDescent="0.25">
      <c r="B142" t="s">
        <v>24</v>
      </c>
      <c r="C142" s="1" t="s">
        <v>20</v>
      </c>
      <c r="D142" s="2">
        <v>44899</v>
      </c>
      <c r="E142" s="8" t="s">
        <v>15</v>
      </c>
      <c r="F142" s="8" t="s">
        <v>36</v>
      </c>
      <c r="G142" s="8" t="s">
        <v>37</v>
      </c>
      <c r="H142" t="s">
        <v>31</v>
      </c>
      <c r="I142" s="4">
        <v>5300</v>
      </c>
      <c r="J142" s="8">
        <v>1</v>
      </c>
      <c r="K142" s="4">
        <v>5300</v>
      </c>
      <c r="L142" s="4">
        <v>1590</v>
      </c>
      <c r="M142" s="3">
        <v>0.3</v>
      </c>
    </row>
    <row r="143" spans="2:13" x14ac:dyDescent="0.25">
      <c r="B143" t="s">
        <v>13</v>
      </c>
      <c r="C143" s="1" t="s">
        <v>20</v>
      </c>
      <c r="D143" s="2">
        <v>44906</v>
      </c>
      <c r="E143" s="8" t="s">
        <v>15</v>
      </c>
      <c r="F143" s="8" t="s">
        <v>36</v>
      </c>
      <c r="G143" s="8" t="s">
        <v>37</v>
      </c>
      <c r="H143" t="s">
        <v>33</v>
      </c>
      <c r="I143" s="4">
        <v>4600</v>
      </c>
      <c r="J143" s="8">
        <v>8</v>
      </c>
      <c r="K143" s="4">
        <v>36800</v>
      </c>
      <c r="L143" s="4">
        <v>9200</v>
      </c>
      <c r="M143" s="3">
        <v>0.25</v>
      </c>
    </row>
    <row r="144" spans="2:13" x14ac:dyDescent="0.25">
      <c r="B144" t="s">
        <v>22</v>
      </c>
      <c r="C144" s="1" t="s">
        <v>14</v>
      </c>
      <c r="D144" s="2">
        <v>44913</v>
      </c>
      <c r="E144" s="8" t="s">
        <v>15</v>
      </c>
      <c r="F144" s="8" t="s">
        <v>36</v>
      </c>
      <c r="G144" s="8" t="s">
        <v>37</v>
      </c>
      <c r="H144" t="s">
        <v>32</v>
      </c>
      <c r="I144" s="4">
        <v>3200</v>
      </c>
      <c r="J144" s="8">
        <v>6</v>
      </c>
      <c r="K144" s="4">
        <v>19200</v>
      </c>
      <c r="L144" s="4">
        <v>3840</v>
      </c>
      <c r="M144" s="3">
        <v>0.2</v>
      </c>
    </row>
    <row r="145" spans="2:13" x14ac:dyDescent="0.25">
      <c r="B145" t="s">
        <v>13</v>
      </c>
      <c r="C145" s="1" t="s">
        <v>14</v>
      </c>
      <c r="D145" s="2">
        <v>44920</v>
      </c>
      <c r="E145" s="8" t="s">
        <v>15</v>
      </c>
      <c r="F145" s="8" t="s">
        <v>36</v>
      </c>
      <c r="G145" s="8" t="s">
        <v>37</v>
      </c>
      <c r="H145" t="s">
        <v>23</v>
      </c>
      <c r="I145" s="4">
        <v>5130</v>
      </c>
      <c r="J145" s="8">
        <v>5</v>
      </c>
      <c r="K145" s="4">
        <v>25650</v>
      </c>
      <c r="L145" s="4">
        <v>10260</v>
      </c>
      <c r="M145" s="3">
        <v>0.4</v>
      </c>
    </row>
    <row r="146" spans="2:13" x14ac:dyDescent="0.25">
      <c r="B146" t="s">
        <v>22</v>
      </c>
      <c r="C146" s="1" t="s">
        <v>20</v>
      </c>
      <c r="D146" s="2">
        <v>44927</v>
      </c>
      <c r="E146" s="8" t="s">
        <v>15</v>
      </c>
      <c r="F146" s="8" t="s">
        <v>36</v>
      </c>
      <c r="G146" s="8" t="s">
        <v>37</v>
      </c>
      <c r="H146" t="s">
        <v>35</v>
      </c>
      <c r="I146" s="4">
        <v>4500</v>
      </c>
      <c r="J146" s="8">
        <v>11</v>
      </c>
      <c r="K146" s="4">
        <v>49500</v>
      </c>
      <c r="L146" s="4">
        <v>12375</v>
      </c>
      <c r="M146" s="3">
        <v>0.25</v>
      </c>
    </row>
    <row r="147" spans="2:13" x14ac:dyDescent="0.25">
      <c r="B147" t="s">
        <v>34</v>
      </c>
      <c r="C147" s="1" t="s">
        <v>20</v>
      </c>
      <c r="D147" s="2">
        <v>44934</v>
      </c>
      <c r="E147" s="8" t="s">
        <v>15</v>
      </c>
      <c r="F147" s="8" t="s">
        <v>36</v>
      </c>
      <c r="G147" s="8" t="s">
        <v>37</v>
      </c>
      <c r="H147" t="s">
        <v>25</v>
      </c>
      <c r="I147" s="4">
        <v>300</v>
      </c>
      <c r="J147" s="8">
        <v>4</v>
      </c>
      <c r="K147" s="4">
        <v>1200</v>
      </c>
      <c r="L147" s="4">
        <v>180</v>
      </c>
      <c r="M147" s="3">
        <v>0.15</v>
      </c>
    </row>
    <row r="148" spans="2:13" x14ac:dyDescent="0.25">
      <c r="B148" t="s">
        <v>13</v>
      </c>
      <c r="C148" s="1" t="s">
        <v>14</v>
      </c>
      <c r="D148" s="2">
        <v>44941</v>
      </c>
      <c r="E148" s="8" t="s">
        <v>15</v>
      </c>
      <c r="F148" s="8" t="s">
        <v>36</v>
      </c>
      <c r="G148" s="8" t="s">
        <v>37</v>
      </c>
      <c r="H148" t="s">
        <v>18</v>
      </c>
      <c r="I148" s="4">
        <v>8902</v>
      </c>
      <c r="J148" s="8">
        <v>3</v>
      </c>
      <c r="K148" s="4">
        <v>26706</v>
      </c>
      <c r="L148" s="4">
        <v>9347.0999999999985</v>
      </c>
      <c r="M148" s="3">
        <v>0.35</v>
      </c>
    </row>
    <row r="149" spans="2:13" x14ac:dyDescent="0.25">
      <c r="B149" t="s">
        <v>13</v>
      </c>
      <c r="C149" s="1" t="s">
        <v>14</v>
      </c>
      <c r="D149" s="2">
        <v>44948</v>
      </c>
      <c r="E149" s="8" t="s">
        <v>15</v>
      </c>
      <c r="F149" s="8" t="s">
        <v>36</v>
      </c>
      <c r="G149" s="8" t="s">
        <v>37</v>
      </c>
      <c r="H149" t="s">
        <v>33</v>
      </c>
      <c r="I149" s="4">
        <v>4600</v>
      </c>
      <c r="J149" s="8">
        <v>12</v>
      </c>
      <c r="K149" s="4">
        <v>55200</v>
      </c>
      <c r="L149" s="4">
        <v>13800</v>
      </c>
      <c r="M149" s="3">
        <v>0.25</v>
      </c>
    </row>
    <row r="150" spans="2:13" x14ac:dyDescent="0.25">
      <c r="B150" t="s">
        <v>13</v>
      </c>
      <c r="C150" s="1" t="s">
        <v>14</v>
      </c>
      <c r="D150" s="2">
        <v>44955</v>
      </c>
      <c r="E150" s="8" t="s">
        <v>15</v>
      </c>
      <c r="F150" s="8" t="s">
        <v>36</v>
      </c>
      <c r="G150" s="8" t="s">
        <v>37</v>
      </c>
      <c r="H150" t="s">
        <v>30</v>
      </c>
      <c r="I150" s="4">
        <v>3400</v>
      </c>
      <c r="J150" s="8">
        <v>1</v>
      </c>
      <c r="K150" s="4">
        <v>3400</v>
      </c>
      <c r="L150" s="4">
        <v>1190</v>
      </c>
      <c r="M150" s="3">
        <v>0.35</v>
      </c>
    </row>
    <row r="151" spans="2:13" x14ac:dyDescent="0.25">
      <c r="B151" t="s">
        <v>34</v>
      </c>
      <c r="C151" s="1" t="s">
        <v>20</v>
      </c>
      <c r="D151" s="2">
        <v>44962</v>
      </c>
      <c r="E151" s="8" t="s">
        <v>15</v>
      </c>
      <c r="F151" s="8" t="s">
        <v>36</v>
      </c>
      <c r="G151" s="8" t="s">
        <v>37</v>
      </c>
      <c r="H151" t="s">
        <v>29</v>
      </c>
      <c r="I151" s="4">
        <v>5340</v>
      </c>
      <c r="J151" s="8">
        <v>8</v>
      </c>
      <c r="K151" s="4">
        <v>42720</v>
      </c>
      <c r="L151" s="4">
        <v>12816</v>
      </c>
      <c r="M151" s="3">
        <v>0.3</v>
      </c>
    </row>
    <row r="152" spans="2:13" x14ac:dyDescent="0.25">
      <c r="B152" t="s">
        <v>13</v>
      </c>
      <c r="C152" s="1" t="s">
        <v>14</v>
      </c>
      <c r="D152" s="2">
        <v>44969</v>
      </c>
      <c r="E152" s="8" t="s">
        <v>15</v>
      </c>
      <c r="F152" s="8" t="s">
        <v>36</v>
      </c>
      <c r="G152" s="8" t="s">
        <v>37</v>
      </c>
      <c r="H152" t="s">
        <v>26</v>
      </c>
      <c r="I152" s="4">
        <v>1700</v>
      </c>
      <c r="J152" s="8">
        <v>12</v>
      </c>
      <c r="K152" s="4">
        <v>20400</v>
      </c>
      <c r="L152" s="4">
        <v>10200</v>
      </c>
      <c r="M152" s="3">
        <v>0.5</v>
      </c>
    </row>
    <row r="153" spans="2:13" x14ac:dyDescent="0.25">
      <c r="B153" t="s">
        <v>27</v>
      </c>
      <c r="C153" s="1" t="s">
        <v>14</v>
      </c>
      <c r="D153" s="2">
        <v>44976</v>
      </c>
      <c r="E153" s="8" t="s">
        <v>15</v>
      </c>
      <c r="F153" s="8" t="s">
        <v>36</v>
      </c>
      <c r="G153" s="8" t="s">
        <v>37</v>
      </c>
      <c r="H153" t="s">
        <v>32</v>
      </c>
      <c r="I153" s="4">
        <v>3200</v>
      </c>
      <c r="J153" s="8">
        <v>12</v>
      </c>
      <c r="K153" s="4">
        <v>38400</v>
      </c>
      <c r="L153" s="4">
        <v>7680</v>
      </c>
      <c r="M153" s="3">
        <v>0.2</v>
      </c>
    </row>
    <row r="154" spans="2:13" x14ac:dyDescent="0.25">
      <c r="B154" t="s">
        <v>27</v>
      </c>
      <c r="C154" s="1" t="s">
        <v>20</v>
      </c>
      <c r="D154" s="2">
        <v>44983</v>
      </c>
      <c r="E154" s="8" t="s">
        <v>15</v>
      </c>
      <c r="F154" s="8" t="s">
        <v>36</v>
      </c>
      <c r="G154" s="8" t="s">
        <v>37</v>
      </c>
      <c r="H154" t="s">
        <v>19</v>
      </c>
      <c r="I154" s="4">
        <v>500</v>
      </c>
      <c r="J154" s="8">
        <v>10</v>
      </c>
      <c r="K154" s="4">
        <v>5000</v>
      </c>
      <c r="L154" s="4">
        <v>1250</v>
      </c>
      <c r="M154" s="3">
        <v>0.25</v>
      </c>
    </row>
    <row r="155" spans="2:13" x14ac:dyDescent="0.25">
      <c r="B155" t="s">
        <v>27</v>
      </c>
      <c r="C155" s="1" t="s">
        <v>20</v>
      </c>
      <c r="D155" s="2">
        <v>44990</v>
      </c>
      <c r="E155" s="8" t="s">
        <v>15</v>
      </c>
      <c r="F155" s="8" t="s">
        <v>36</v>
      </c>
      <c r="G155" s="8" t="s">
        <v>37</v>
      </c>
      <c r="H155" t="s">
        <v>31</v>
      </c>
      <c r="I155" s="4">
        <v>5300</v>
      </c>
      <c r="J155" s="8">
        <v>10</v>
      </c>
      <c r="K155" s="4">
        <v>53000</v>
      </c>
      <c r="L155" s="4">
        <v>15900</v>
      </c>
      <c r="M155" s="3">
        <v>0.3</v>
      </c>
    </row>
    <row r="156" spans="2:13" x14ac:dyDescent="0.25">
      <c r="B156" t="s">
        <v>13</v>
      </c>
      <c r="C156" s="1" t="s">
        <v>20</v>
      </c>
      <c r="D156" s="2">
        <v>44997</v>
      </c>
      <c r="E156" s="8" t="s">
        <v>15</v>
      </c>
      <c r="F156" s="8" t="s">
        <v>36</v>
      </c>
      <c r="G156" s="8" t="s">
        <v>37</v>
      </c>
      <c r="H156" t="s">
        <v>32</v>
      </c>
      <c r="I156" s="4">
        <v>3200</v>
      </c>
      <c r="J156" s="8">
        <v>7</v>
      </c>
      <c r="K156" s="4">
        <v>22400</v>
      </c>
      <c r="L156" s="4">
        <v>4480</v>
      </c>
      <c r="M156" s="3">
        <v>0.2</v>
      </c>
    </row>
    <row r="157" spans="2:13" x14ac:dyDescent="0.25">
      <c r="B157" t="s">
        <v>34</v>
      </c>
      <c r="C157" s="1" t="s">
        <v>14</v>
      </c>
      <c r="D157" s="2">
        <v>45004</v>
      </c>
      <c r="E157" s="8" t="s">
        <v>15</v>
      </c>
      <c r="F157" s="8" t="s">
        <v>36</v>
      </c>
      <c r="G157" s="8" t="s">
        <v>37</v>
      </c>
      <c r="H157" t="s">
        <v>19</v>
      </c>
      <c r="I157" s="4">
        <v>500</v>
      </c>
      <c r="J157" s="8">
        <v>15</v>
      </c>
      <c r="K157" s="4">
        <v>7500</v>
      </c>
      <c r="L157" s="4">
        <v>1875</v>
      </c>
      <c r="M157" s="3">
        <v>0.25</v>
      </c>
    </row>
    <row r="158" spans="2:13" x14ac:dyDescent="0.25">
      <c r="B158" t="s">
        <v>27</v>
      </c>
      <c r="C158" s="1" t="s">
        <v>14</v>
      </c>
      <c r="D158" s="2">
        <v>45011</v>
      </c>
      <c r="E158" s="8" t="s">
        <v>15</v>
      </c>
      <c r="F158" s="8" t="s">
        <v>36</v>
      </c>
      <c r="G158" s="8" t="s">
        <v>37</v>
      </c>
      <c r="H158" t="s">
        <v>32</v>
      </c>
      <c r="I158" s="4">
        <v>3200</v>
      </c>
      <c r="J158" s="8">
        <v>10</v>
      </c>
      <c r="K158" s="4">
        <v>32000</v>
      </c>
      <c r="L158" s="4">
        <v>6400</v>
      </c>
      <c r="M158" s="3">
        <v>0.2</v>
      </c>
    </row>
    <row r="159" spans="2:13" x14ac:dyDescent="0.25">
      <c r="B159" t="s">
        <v>13</v>
      </c>
      <c r="C159" s="1" t="s">
        <v>20</v>
      </c>
      <c r="D159" s="2">
        <v>45018</v>
      </c>
      <c r="E159" s="8" t="s">
        <v>15</v>
      </c>
      <c r="F159" s="8" t="s">
        <v>36</v>
      </c>
      <c r="G159" s="8" t="s">
        <v>37</v>
      </c>
      <c r="H159" t="s">
        <v>35</v>
      </c>
      <c r="I159" s="4">
        <v>4500</v>
      </c>
      <c r="J159" s="8">
        <v>8</v>
      </c>
      <c r="K159" s="4">
        <v>36000</v>
      </c>
      <c r="L159" s="4">
        <v>9000</v>
      </c>
      <c r="M159" s="3">
        <v>0.25</v>
      </c>
    </row>
    <row r="160" spans="2:13" x14ac:dyDescent="0.25">
      <c r="B160" t="s">
        <v>27</v>
      </c>
      <c r="C160" s="1" t="s">
        <v>20</v>
      </c>
      <c r="D160" s="2">
        <v>45025</v>
      </c>
      <c r="E160" s="8" t="s">
        <v>15</v>
      </c>
      <c r="F160" s="8" t="s">
        <v>36</v>
      </c>
      <c r="G160" s="8" t="s">
        <v>37</v>
      </c>
      <c r="H160" t="s">
        <v>35</v>
      </c>
      <c r="I160" s="4">
        <v>4500</v>
      </c>
      <c r="J160" s="8">
        <v>4</v>
      </c>
      <c r="K160" s="4">
        <v>18000</v>
      </c>
      <c r="L160" s="4">
        <v>4500</v>
      </c>
      <c r="M160" s="3">
        <v>0.25</v>
      </c>
    </row>
    <row r="161" spans="2:13" x14ac:dyDescent="0.25">
      <c r="B161" t="s">
        <v>22</v>
      </c>
      <c r="C161" s="1" t="s">
        <v>20</v>
      </c>
      <c r="D161" s="2">
        <v>45032</v>
      </c>
      <c r="E161" s="8" t="s">
        <v>15</v>
      </c>
      <c r="F161" s="8" t="s">
        <v>36</v>
      </c>
      <c r="G161" s="8" t="s">
        <v>37</v>
      </c>
      <c r="H161" t="s">
        <v>35</v>
      </c>
      <c r="I161" s="4">
        <v>4500</v>
      </c>
      <c r="J161" s="8">
        <v>5</v>
      </c>
      <c r="K161" s="4">
        <v>22500</v>
      </c>
      <c r="L161" s="4">
        <v>5625</v>
      </c>
      <c r="M161" s="3">
        <v>0.25</v>
      </c>
    </row>
    <row r="162" spans="2:13" x14ac:dyDescent="0.25">
      <c r="B162" t="s">
        <v>34</v>
      </c>
      <c r="C162" s="1" t="s">
        <v>20</v>
      </c>
      <c r="D162" s="2">
        <v>45039</v>
      </c>
      <c r="E162" s="8" t="s">
        <v>15</v>
      </c>
      <c r="F162" s="8" t="s">
        <v>36</v>
      </c>
      <c r="G162" s="8" t="s">
        <v>37</v>
      </c>
      <c r="H162" t="s">
        <v>35</v>
      </c>
      <c r="I162" s="4">
        <v>4500</v>
      </c>
      <c r="J162" s="8">
        <v>6</v>
      </c>
      <c r="K162" s="4">
        <v>27000</v>
      </c>
      <c r="L162" s="4">
        <v>6750</v>
      </c>
      <c r="M162" s="3">
        <v>0.25</v>
      </c>
    </row>
    <row r="163" spans="2:13" x14ac:dyDescent="0.25">
      <c r="B163" t="s">
        <v>22</v>
      </c>
      <c r="C163" s="1" t="s">
        <v>20</v>
      </c>
      <c r="D163" s="2">
        <v>45046</v>
      </c>
      <c r="E163" s="8" t="s">
        <v>15</v>
      </c>
      <c r="F163" s="8" t="s">
        <v>36</v>
      </c>
      <c r="G163" s="8" t="s">
        <v>37</v>
      </c>
      <c r="H163" t="s">
        <v>21</v>
      </c>
      <c r="I163" s="4">
        <v>1200</v>
      </c>
      <c r="J163" s="8">
        <v>4</v>
      </c>
      <c r="K163" s="4">
        <v>4800</v>
      </c>
      <c r="L163" s="4">
        <v>1440</v>
      </c>
      <c r="M163" s="3">
        <v>0.3</v>
      </c>
    </row>
    <row r="164" spans="2:13" x14ac:dyDescent="0.25">
      <c r="B164" t="s">
        <v>24</v>
      </c>
      <c r="C164" s="1" t="s">
        <v>20</v>
      </c>
      <c r="D164" s="2">
        <v>45053</v>
      </c>
      <c r="E164" s="8" t="s">
        <v>15</v>
      </c>
      <c r="F164" s="8" t="s">
        <v>36</v>
      </c>
      <c r="G164" s="8" t="s">
        <v>37</v>
      </c>
      <c r="H164" t="s">
        <v>30</v>
      </c>
      <c r="I164" s="4">
        <v>3400</v>
      </c>
      <c r="J164" s="8">
        <v>10</v>
      </c>
      <c r="K164" s="4">
        <v>3400</v>
      </c>
      <c r="L164" s="4">
        <v>1190</v>
      </c>
      <c r="M164" s="3">
        <v>0.35</v>
      </c>
    </row>
    <row r="165" spans="2:13" x14ac:dyDescent="0.25">
      <c r="B165" t="s">
        <v>27</v>
      </c>
      <c r="C165" s="1" t="s">
        <v>14</v>
      </c>
      <c r="D165" s="2">
        <v>45060</v>
      </c>
      <c r="E165" s="8" t="s">
        <v>15</v>
      </c>
      <c r="F165" s="8" t="s">
        <v>36</v>
      </c>
      <c r="G165" s="8" t="s">
        <v>37</v>
      </c>
      <c r="H165" t="s">
        <v>19</v>
      </c>
      <c r="I165" s="4">
        <v>500</v>
      </c>
      <c r="J165" s="8">
        <v>10</v>
      </c>
      <c r="K165" s="4">
        <v>5000</v>
      </c>
      <c r="L165" s="4">
        <v>1250</v>
      </c>
      <c r="M165" s="3">
        <v>0.25</v>
      </c>
    </row>
    <row r="166" spans="2:13" x14ac:dyDescent="0.25">
      <c r="B166" t="s">
        <v>27</v>
      </c>
      <c r="C166" s="1" t="s">
        <v>20</v>
      </c>
      <c r="D166" s="2">
        <v>45067</v>
      </c>
      <c r="E166" s="8" t="s">
        <v>15</v>
      </c>
      <c r="F166" s="8" t="s">
        <v>36</v>
      </c>
      <c r="G166" s="8" t="s">
        <v>37</v>
      </c>
      <c r="H166" t="s">
        <v>30</v>
      </c>
      <c r="I166" s="4">
        <v>3400</v>
      </c>
      <c r="J166" s="8">
        <v>8</v>
      </c>
      <c r="K166" s="4">
        <v>27200</v>
      </c>
      <c r="L166" s="4">
        <v>9520</v>
      </c>
      <c r="M166" s="3">
        <v>0.35</v>
      </c>
    </row>
    <row r="167" spans="2:13" x14ac:dyDescent="0.25">
      <c r="B167" t="s">
        <v>13</v>
      </c>
      <c r="C167" s="1" t="s">
        <v>20</v>
      </c>
      <c r="D167" s="2">
        <v>45074</v>
      </c>
      <c r="E167" s="8" t="s">
        <v>15</v>
      </c>
      <c r="F167" s="8" t="s">
        <v>36</v>
      </c>
      <c r="G167" s="8" t="s">
        <v>37</v>
      </c>
      <c r="H167" t="s">
        <v>33</v>
      </c>
      <c r="I167" s="4">
        <v>4600</v>
      </c>
      <c r="J167" s="8">
        <v>12</v>
      </c>
      <c r="K167" s="4">
        <v>55200</v>
      </c>
      <c r="L167" s="4">
        <v>13800</v>
      </c>
      <c r="M167" s="3">
        <v>0.25</v>
      </c>
    </row>
    <row r="168" spans="2:13" x14ac:dyDescent="0.25">
      <c r="B168" t="s">
        <v>27</v>
      </c>
      <c r="C168" s="1" t="s">
        <v>14</v>
      </c>
      <c r="D168" s="2">
        <v>45081</v>
      </c>
      <c r="E168" s="8" t="s">
        <v>15</v>
      </c>
      <c r="F168" s="8" t="s">
        <v>36</v>
      </c>
      <c r="G168" s="8" t="s">
        <v>37</v>
      </c>
      <c r="H168" t="s">
        <v>19</v>
      </c>
      <c r="I168" s="4">
        <v>500</v>
      </c>
      <c r="J168" s="8">
        <v>10</v>
      </c>
      <c r="K168" s="4">
        <v>5000</v>
      </c>
      <c r="L168" s="4">
        <v>1250</v>
      </c>
      <c r="M168" s="3">
        <v>0.25</v>
      </c>
    </row>
    <row r="169" spans="2:13" x14ac:dyDescent="0.25">
      <c r="B169" t="s">
        <v>24</v>
      </c>
      <c r="C169" s="1" t="s">
        <v>20</v>
      </c>
      <c r="D169" s="2">
        <v>45088</v>
      </c>
      <c r="E169" s="8" t="s">
        <v>15</v>
      </c>
      <c r="F169" s="8" t="s">
        <v>36</v>
      </c>
      <c r="G169" s="8" t="s">
        <v>37</v>
      </c>
      <c r="H169" t="s">
        <v>23</v>
      </c>
      <c r="I169" s="4">
        <v>5130</v>
      </c>
      <c r="J169" s="8">
        <v>15</v>
      </c>
      <c r="K169" s="4">
        <v>76950</v>
      </c>
      <c r="L169" s="4">
        <v>30780</v>
      </c>
      <c r="M169" s="3">
        <v>0.4</v>
      </c>
    </row>
    <row r="170" spans="2:13" x14ac:dyDescent="0.25">
      <c r="B170" t="s">
        <v>34</v>
      </c>
      <c r="C170" s="1" t="s">
        <v>14</v>
      </c>
      <c r="D170" s="2">
        <v>45095</v>
      </c>
      <c r="E170" s="8" t="s">
        <v>15</v>
      </c>
      <c r="F170" s="8" t="s">
        <v>36</v>
      </c>
      <c r="G170" s="8" t="s">
        <v>37</v>
      </c>
      <c r="H170" t="s">
        <v>28</v>
      </c>
      <c r="I170" s="4">
        <v>1500</v>
      </c>
      <c r="J170" s="8">
        <v>1</v>
      </c>
      <c r="K170" s="4">
        <v>1500</v>
      </c>
      <c r="L170" s="4">
        <v>600</v>
      </c>
      <c r="M170" s="3">
        <v>0.4</v>
      </c>
    </row>
    <row r="171" spans="2:13" x14ac:dyDescent="0.25">
      <c r="B171" t="s">
        <v>13</v>
      </c>
      <c r="C171" s="1" t="s">
        <v>20</v>
      </c>
      <c r="D171" s="2">
        <v>45102</v>
      </c>
      <c r="E171" s="8" t="s">
        <v>15</v>
      </c>
      <c r="F171" s="8" t="s">
        <v>36</v>
      </c>
      <c r="G171" s="8" t="s">
        <v>37</v>
      </c>
      <c r="H171" t="s">
        <v>32</v>
      </c>
      <c r="I171" s="4">
        <v>3200</v>
      </c>
      <c r="J171" s="8">
        <v>20</v>
      </c>
      <c r="K171" s="4">
        <v>35200</v>
      </c>
      <c r="L171" s="4">
        <v>7040</v>
      </c>
      <c r="M171" s="3">
        <v>0.2</v>
      </c>
    </row>
    <row r="172" spans="2:13" x14ac:dyDescent="0.25">
      <c r="B172" t="s">
        <v>13</v>
      </c>
      <c r="C172" s="1" t="s">
        <v>20</v>
      </c>
      <c r="D172" s="2">
        <v>45109</v>
      </c>
      <c r="E172" s="8" t="s">
        <v>15</v>
      </c>
      <c r="F172" s="8" t="s">
        <v>36</v>
      </c>
      <c r="G172" s="8" t="s">
        <v>37</v>
      </c>
      <c r="H172" t="s">
        <v>29</v>
      </c>
      <c r="I172" s="4">
        <v>5340</v>
      </c>
      <c r="J172" s="8">
        <v>20</v>
      </c>
      <c r="K172" s="4">
        <v>10680</v>
      </c>
      <c r="L172" s="4">
        <v>3204</v>
      </c>
      <c r="M172" s="3">
        <v>0.3</v>
      </c>
    </row>
    <row r="173" spans="2:13" x14ac:dyDescent="0.25">
      <c r="B173" t="s">
        <v>27</v>
      </c>
      <c r="C173" s="1" t="s">
        <v>14</v>
      </c>
      <c r="D173" s="2">
        <v>45116</v>
      </c>
      <c r="E173" s="8" t="s">
        <v>15</v>
      </c>
      <c r="F173" s="8" t="s">
        <v>36</v>
      </c>
      <c r="G173" s="8" t="s">
        <v>37</v>
      </c>
      <c r="H173" t="s">
        <v>29</v>
      </c>
      <c r="I173" s="4">
        <v>5340</v>
      </c>
      <c r="J173" s="8">
        <v>1</v>
      </c>
      <c r="K173" s="4">
        <v>5340</v>
      </c>
      <c r="L173" s="4">
        <v>1602</v>
      </c>
      <c r="M173" s="3">
        <v>0.3</v>
      </c>
    </row>
    <row r="174" spans="2:13" x14ac:dyDescent="0.25">
      <c r="B174" t="s">
        <v>13</v>
      </c>
      <c r="C174" s="1" t="s">
        <v>14</v>
      </c>
      <c r="D174" s="2">
        <v>45123</v>
      </c>
      <c r="E174" s="8" t="s">
        <v>15</v>
      </c>
      <c r="F174" s="8" t="s">
        <v>36</v>
      </c>
      <c r="G174" s="8" t="s">
        <v>37</v>
      </c>
      <c r="H174" t="s">
        <v>19</v>
      </c>
      <c r="I174" s="4">
        <v>500</v>
      </c>
      <c r="J174" s="8">
        <v>5</v>
      </c>
      <c r="K174" s="4">
        <v>2500</v>
      </c>
      <c r="L174" s="4">
        <v>625</v>
      </c>
      <c r="M174" s="3">
        <v>0.25</v>
      </c>
    </row>
    <row r="175" spans="2:13" x14ac:dyDescent="0.25">
      <c r="B175" t="s">
        <v>13</v>
      </c>
      <c r="C175" s="1" t="s">
        <v>14</v>
      </c>
      <c r="D175" s="2">
        <v>45130</v>
      </c>
      <c r="E175" s="8" t="s">
        <v>15</v>
      </c>
      <c r="F175" s="8" t="s">
        <v>36</v>
      </c>
      <c r="G175" s="8" t="s">
        <v>37</v>
      </c>
      <c r="H175" t="s">
        <v>29</v>
      </c>
      <c r="I175" s="4">
        <v>5340</v>
      </c>
      <c r="J175" s="8">
        <v>12</v>
      </c>
      <c r="K175" s="4">
        <v>64080</v>
      </c>
      <c r="L175" s="4">
        <v>19224</v>
      </c>
      <c r="M175" s="3">
        <v>0.3</v>
      </c>
    </row>
    <row r="176" spans="2:13" x14ac:dyDescent="0.25">
      <c r="B176" t="s">
        <v>34</v>
      </c>
      <c r="C176" s="1" t="s">
        <v>20</v>
      </c>
      <c r="D176" s="2">
        <v>45137</v>
      </c>
      <c r="E176" s="8" t="s">
        <v>15</v>
      </c>
      <c r="F176" s="8" t="s">
        <v>36</v>
      </c>
      <c r="G176" s="8" t="s">
        <v>37</v>
      </c>
      <c r="H176" t="s">
        <v>21</v>
      </c>
      <c r="I176" s="4">
        <v>1200</v>
      </c>
      <c r="J176" s="8">
        <v>8</v>
      </c>
      <c r="K176" s="4">
        <v>9600</v>
      </c>
      <c r="L176" s="4">
        <v>2880</v>
      </c>
      <c r="M176" s="3">
        <v>0.3</v>
      </c>
    </row>
    <row r="177" spans="2:13" x14ac:dyDescent="0.25">
      <c r="B177" t="s">
        <v>13</v>
      </c>
      <c r="C177" s="1" t="s">
        <v>14</v>
      </c>
      <c r="D177" s="2">
        <v>45144</v>
      </c>
      <c r="E177" s="8" t="s">
        <v>15</v>
      </c>
      <c r="F177" s="8" t="s">
        <v>36</v>
      </c>
      <c r="G177" s="8" t="s">
        <v>37</v>
      </c>
      <c r="H177" t="s">
        <v>31</v>
      </c>
      <c r="I177" s="4">
        <v>5300</v>
      </c>
      <c r="J177" s="8">
        <v>20</v>
      </c>
      <c r="K177" s="4">
        <v>42400</v>
      </c>
      <c r="L177" s="4">
        <v>12720</v>
      </c>
      <c r="M177" s="3">
        <v>0.3</v>
      </c>
    </row>
    <row r="178" spans="2:13" x14ac:dyDescent="0.25">
      <c r="B178" t="s">
        <v>22</v>
      </c>
      <c r="C178" s="1" t="s">
        <v>20</v>
      </c>
      <c r="D178" s="2">
        <v>45151</v>
      </c>
      <c r="E178" s="8" t="s">
        <v>15</v>
      </c>
      <c r="F178" s="8" t="s">
        <v>36</v>
      </c>
      <c r="G178" s="8" t="s">
        <v>37</v>
      </c>
      <c r="H178" t="s">
        <v>18</v>
      </c>
      <c r="I178" s="4">
        <v>8902</v>
      </c>
      <c r="J178" s="8">
        <v>20</v>
      </c>
      <c r="K178" s="4">
        <v>97922</v>
      </c>
      <c r="L178" s="4">
        <v>34272.699999999997</v>
      </c>
      <c r="M178" s="3">
        <v>0.35</v>
      </c>
    </row>
    <row r="179" spans="2:13" x14ac:dyDescent="0.25">
      <c r="B179" t="s">
        <v>27</v>
      </c>
      <c r="C179" s="1" t="s">
        <v>20</v>
      </c>
      <c r="D179" s="2">
        <v>45158</v>
      </c>
      <c r="E179" s="8" t="s">
        <v>15</v>
      </c>
      <c r="F179" s="8" t="s">
        <v>36</v>
      </c>
      <c r="G179" s="8" t="s">
        <v>37</v>
      </c>
      <c r="H179" t="s">
        <v>18</v>
      </c>
      <c r="I179" s="4">
        <v>8902</v>
      </c>
      <c r="J179" s="8">
        <v>12</v>
      </c>
      <c r="K179" s="4">
        <v>106824</v>
      </c>
      <c r="L179" s="4">
        <v>37388.399999999994</v>
      </c>
      <c r="M179" s="3">
        <v>0.35</v>
      </c>
    </row>
    <row r="180" spans="2:13" x14ac:dyDescent="0.25">
      <c r="B180" t="s">
        <v>22</v>
      </c>
      <c r="C180" s="1" t="s">
        <v>20</v>
      </c>
      <c r="D180" s="2">
        <v>45165</v>
      </c>
      <c r="E180" s="8" t="s">
        <v>15</v>
      </c>
      <c r="F180" s="8" t="s">
        <v>36</v>
      </c>
      <c r="G180" s="8" t="s">
        <v>37</v>
      </c>
      <c r="H180" t="s">
        <v>35</v>
      </c>
      <c r="I180" s="4">
        <v>4500</v>
      </c>
      <c r="J180" s="8">
        <v>3</v>
      </c>
      <c r="K180" s="4">
        <v>13500</v>
      </c>
      <c r="L180" s="4">
        <v>3375</v>
      </c>
      <c r="M180" s="3">
        <v>0.25</v>
      </c>
    </row>
    <row r="181" spans="2:13" x14ac:dyDescent="0.25">
      <c r="B181" t="s">
        <v>13</v>
      </c>
      <c r="C181" s="1" t="s">
        <v>14</v>
      </c>
      <c r="D181" s="2">
        <v>44562</v>
      </c>
      <c r="E181" s="8" t="s">
        <v>15</v>
      </c>
      <c r="F181" s="8" t="s">
        <v>38</v>
      </c>
      <c r="G181" s="8" t="s">
        <v>39</v>
      </c>
      <c r="H181" t="s">
        <v>18</v>
      </c>
      <c r="I181" s="4">
        <v>8902</v>
      </c>
      <c r="J181" s="8">
        <v>4</v>
      </c>
      <c r="K181" s="4">
        <v>35608</v>
      </c>
      <c r="L181" s="4">
        <v>12462.8</v>
      </c>
      <c r="M181" s="3">
        <v>0.35</v>
      </c>
    </row>
    <row r="182" spans="2:13" x14ac:dyDescent="0.25">
      <c r="B182" t="s">
        <v>13</v>
      </c>
      <c r="C182" s="1" t="s">
        <v>14</v>
      </c>
      <c r="D182" s="2">
        <v>44577</v>
      </c>
      <c r="E182" s="8" t="s">
        <v>15</v>
      </c>
      <c r="F182" s="8" t="s">
        <v>38</v>
      </c>
      <c r="G182" s="8" t="s">
        <v>39</v>
      </c>
      <c r="H182" t="s">
        <v>19</v>
      </c>
      <c r="I182" s="4">
        <v>500</v>
      </c>
      <c r="J182" s="8">
        <v>4</v>
      </c>
      <c r="K182" s="4">
        <v>2000</v>
      </c>
      <c r="L182" s="4">
        <v>500</v>
      </c>
      <c r="M182" s="3">
        <v>0.25</v>
      </c>
    </row>
    <row r="183" spans="2:13" x14ac:dyDescent="0.25">
      <c r="B183" t="s">
        <v>13</v>
      </c>
      <c r="C183" s="1" t="s">
        <v>20</v>
      </c>
      <c r="D183" s="2">
        <v>44584</v>
      </c>
      <c r="E183" s="8" t="s">
        <v>15</v>
      </c>
      <c r="F183" s="8" t="s">
        <v>38</v>
      </c>
      <c r="G183" s="8" t="s">
        <v>39</v>
      </c>
      <c r="H183" t="s">
        <v>21</v>
      </c>
      <c r="I183" s="4">
        <v>1200</v>
      </c>
      <c r="J183" s="8">
        <v>5</v>
      </c>
      <c r="K183" s="4">
        <v>6000</v>
      </c>
      <c r="L183" s="4">
        <v>1800</v>
      </c>
      <c r="M183" s="3">
        <v>0.3</v>
      </c>
    </row>
    <row r="184" spans="2:13" x14ac:dyDescent="0.25">
      <c r="B184" t="s">
        <v>13</v>
      </c>
      <c r="C184" s="1" t="s">
        <v>20</v>
      </c>
      <c r="D184" s="2">
        <v>44591</v>
      </c>
      <c r="E184" s="8" t="s">
        <v>15</v>
      </c>
      <c r="F184" s="8" t="s">
        <v>38</v>
      </c>
      <c r="G184" s="8" t="s">
        <v>39</v>
      </c>
      <c r="H184" t="s">
        <v>19</v>
      </c>
      <c r="I184" s="4">
        <v>500</v>
      </c>
      <c r="J184" s="8">
        <v>12</v>
      </c>
      <c r="K184" s="4">
        <v>6000</v>
      </c>
      <c r="L184" s="4">
        <v>1500</v>
      </c>
      <c r="M184" s="3">
        <v>0.25</v>
      </c>
    </row>
    <row r="185" spans="2:13" x14ac:dyDescent="0.25">
      <c r="B185" t="s">
        <v>22</v>
      </c>
      <c r="C185" s="1" t="s">
        <v>20</v>
      </c>
      <c r="D185" s="2">
        <v>44598</v>
      </c>
      <c r="E185" s="8" t="s">
        <v>15</v>
      </c>
      <c r="F185" s="8" t="s">
        <v>38</v>
      </c>
      <c r="G185" s="8" t="s">
        <v>39</v>
      </c>
      <c r="H185" t="s">
        <v>18</v>
      </c>
      <c r="I185" s="4">
        <v>8902</v>
      </c>
      <c r="J185" s="8">
        <v>21</v>
      </c>
      <c r="K185" s="4">
        <v>186942</v>
      </c>
      <c r="L185" s="4">
        <v>65429.7</v>
      </c>
      <c r="M185" s="3">
        <v>0.35</v>
      </c>
    </row>
    <row r="186" spans="2:13" x14ac:dyDescent="0.25">
      <c r="B186" t="s">
        <v>13</v>
      </c>
      <c r="C186" s="1" t="s">
        <v>14</v>
      </c>
      <c r="D186" s="2">
        <v>44605</v>
      </c>
      <c r="E186" s="8" t="s">
        <v>15</v>
      </c>
      <c r="F186" s="8" t="s">
        <v>38</v>
      </c>
      <c r="G186" s="8" t="s">
        <v>39</v>
      </c>
      <c r="H186" t="s">
        <v>23</v>
      </c>
      <c r="I186" s="4">
        <v>5130</v>
      </c>
      <c r="J186" s="8">
        <v>2</v>
      </c>
      <c r="K186" s="4">
        <v>10260</v>
      </c>
      <c r="L186" s="4">
        <v>4104</v>
      </c>
      <c r="M186" s="3">
        <v>0.4</v>
      </c>
    </row>
    <row r="187" spans="2:13" x14ac:dyDescent="0.25">
      <c r="B187" t="s">
        <v>13</v>
      </c>
      <c r="C187" s="1" t="s">
        <v>20</v>
      </c>
      <c r="D187" s="2">
        <v>44612</v>
      </c>
      <c r="E187" s="8" t="s">
        <v>15</v>
      </c>
      <c r="F187" s="8" t="s">
        <v>38</v>
      </c>
      <c r="G187" s="8" t="s">
        <v>39</v>
      </c>
      <c r="H187" t="s">
        <v>18</v>
      </c>
      <c r="I187" s="4">
        <v>8902</v>
      </c>
      <c r="J187" s="8">
        <v>6</v>
      </c>
      <c r="K187" s="4">
        <v>53412</v>
      </c>
      <c r="L187" s="4">
        <v>18694.199999999997</v>
      </c>
      <c r="M187" s="3">
        <v>0.35</v>
      </c>
    </row>
    <row r="188" spans="2:13" x14ac:dyDescent="0.25">
      <c r="B188" t="s">
        <v>24</v>
      </c>
      <c r="C188" s="1" t="s">
        <v>20</v>
      </c>
      <c r="D188" s="2">
        <v>44619</v>
      </c>
      <c r="E188" s="8" t="s">
        <v>15</v>
      </c>
      <c r="F188" s="8" t="s">
        <v>38</v>
      </c>
      <c r="G188" s="8" t="s">
        <v>39</v>
      </c>
      <c r="H188" t="s">
        <v>25</v>
      </c>
      <c r="I188" s="4">
        <v>300</v>
      </c>
      <c r="J188" s="8">
        <v>1</v>
      </c>
      <c r="K188" s="4">
        <v>300</v>
      </c>
      <c r="L188" s="4">
        <v>45</v>
      </c>
      <c r="M188" s="3">
        <v>0.15</v>
      </c>
    </row>
    <row r="189" spans="2:13" x14ac:dyDescent="0.25">
      <c r="B189" t="s">
        <v>22</v>
      </c>
      <c r="C189" s="1" t="s">
        <v>14</v>
      </c>
      <c r="D189" s="2">
        <v>44626</v>
      </c>
      <c r="E189" s="8" t="s">
        <v>15</v>
      </c>
      <c r="F189" s="8" t="s">
        <v>38</v>
      </c>
      <c r="G189" s="8" t="s">
        <v>39</v>
      </c>
      <c r="H189" t="s">
        <v>26</v>
      </c>
      <c r="I189" s="4">
        <v>1700</v>
      </c>
      <c r="J189" s="8">
        <v>10</v>
      </c>
      <c r="K189" s="4">
        <v>17000</v>
      </c>
      <c r="L189" s="4">
        <v>8500</v>
      </c>
      <c r="M189" s="3">
        <v>0.5</v>
      </c>
    </row>
    <row r="190" spans="2:13" x14ac:dyDescent="0.25">
      <c r="B190" t="s">
        <v>27</v>
      </c>
      <c r="C190" s="1" t="s">
        <v>14</v>
      </c>
      <c r="D190" s="2">
        <v>44633</v>
      </c>
      <c r="E190" s="8" t="s">
        <v>15</v>
      </c>
      <c r="F190" s="8" t="s">
        <v>38</v>
      </c>
      <c r="G190" s="8" t="s">
        <v>39</v>
      </c>
      <c r="H190" t="s">
        <v>28</v>
      </c>
      <c r="I190" s="4">
        <v>1500</v>
      </c>
      <c r="J190" s="8">
        <v>3</v>
      </c>
      <c r="K190" s="4">
        <v>4500</v>
      </c>
      <c r="L190" s="4">
        <v>1800</v>
      </c>
      <c r="M190" s="3">
        <v>0.4</v>
      </c>
    </row>
    <row r="191" spans="2:13" x14ac:dyDescent="0.25">
      <c r="B191" t="s">
        <v>22</v>
      </c>
      <c r="C191" s="1" t="s">
        <v>20</v>
      </c>
      <c r="D191" s="2">
        <v>44640</v>
      </c>
      <c r="E191" s="8" t="s">
        <v>15</v>
      </c>
      <c r="F191" s="8" t="s">
        <v>38</v>
      </c>
      <c r="G191" s="8" t="s">
        <v>39</v>
      </c>
      <c r="H191" t="s">
        <v>29</v>
      </c>
      <c r="I191" s="4">
        <v>5340</v>
      </c>
      <c r="J191" s="8">
        <v>12</v>
      </c>
      <c r="K191" s="4">
        <v>64080</v>
      </c>
      <c r="L191" s="4">
        <v>19224</v>
      </c>
      <c r="M191" s="3">
        <v>0.3</v>
      </c>
    </row>
    <row r="192" spans="2:13" x14ac:dyDescent="0.25">
      <c r="B192" t="s">
        <v>13</v>
      </c>
      <c r="C192" s="1" t="s">
        <v>20</v>
      </c>
      <c r="D192" s="2">
        <v>44647</v>
      </c>
      <c r="E192" s="8" t="s">
        <v>15</v>
      </c>
      <c r="F192" s="8" t="s">
        <v>38</v>
      </c>
      <c r="G192" s="8" t="s">
        <v>39</v>
      </c>
      <c r="H192" t="s">
        <v>18</v>
      </c>
      <c r="I192" s="4">
        <v>8902</v>
      </c>
      <c r="J192" s="8">
        <v>2</v>
      </c>
      <c r="K192" s="4">
        <v>17804</v>
      </c>
      <c r="L192" s="4">
        <v>6231.4</v>
      </c>
      <c r="M192" s="3">
        <v>0.35</v>
      </c>
    </row>
    <row r="193" spans="2:13" x14ac:dyDescent="0.25">
      <c r="B193" t="s">
        <v>13</v>
      </c>
      <c r="C193" s="1" t="s">
        <v>20</v>
      </c>
      <c r="D193" s="2">
        <v>44654</v>
      </c>
      <c r="E193" s="8" t="s">
        <v>15</v>
      </c>
      <c r="F193" s="8" t="s">
        <v>38</v>
      </c>
      <c r="G193" s="8" t="s">
        <v>39</v>
      </c>
      <c r="H193" t="s">
        <v>23</v>
      </c>
      <c r="I193" s="4">
        <v>5130</v>
      </c>
      <c r="J193" s="8">
        <v>8</v>
      </c>
      <c r="K193" s="4">
        <v>41040</v>
      </c>
      <c r="L193" s="4">
        <v>16416</v>
      </c>
      <c r="M193" s="3">
        <v>0.4</v>
      </c>
    </row>
    <row r="194" spans="2:13" x14ac:dyDescent="0.25">
      <c r="B194" t="s">
        <v>27</v>
      </c>
      <c r="C194" s="1" t="s">
        <v>20</v>
      </c>
      <c r="D194" s="2">
        <v>44661</v>
      </c>
      <c r="E194" s="8" t="s">
        <v>15</v>
      </c>
      <c r="F194" s="8" t="s">
        <v>38</v>
      </c>
      <c r="G194" s="8" t="s">
        <v>39</v>
      </c>
      <c r="H194" t="s">
        <v>18</v>
      </c>
      <c r="I194" s="4">
        <v>8902</v>
      </c>
      <c r="J194" s="8">
        <v>3</v>
      </c>
      <c r="K194" s="4">
        <v>26706</v>
      </c>
      <c r="L194" s="4">
        <v>9347.0999999999985</v>
      </c>
      <c r="M194" s="3">
        <v>0.35</v>
      </c>
    </row>
    <row r="195" spans="2:13" x14ac:dyDescent="0.25">
      <c r="B195" t="s">
        <v>22</v>
      </c>
      <c r="C195" s="1" t="s">
        <v>14</v>
      </c>
      <c r="D195" s="2">
        <v>44668</v>
      </c>
      <c r="E195" s="8" t="s">
        <v>15</v>
      </c>
      <c r="F195" s="8" t="s">
        <v>38</v>
      </c>
      <c r="G195" s="8" t="s">
        <v>39</v>
      </c>
      <c r="H195" t="s">
        <v>30</v>
      </c>
      <c r="I195" s="4">
        <v>3400</v>
      </c>
      <c r="J195" s="8">
        <v>8</v>
      </c>
      <c r="K195" s="4">
        <v>27200</v>
      </c>
      <c r="L195" s="4">
        <v>9520</v>
      </c>
      <c r="M195" s="3">
        <v>0.35</v>
      </c>
    </row>
    <row r="196" spans="2:13" x14ac:dyDescent="0.25">
      <c r="B196" t="s">
        <v>22</v>
      </c>
      <c r="C196" s="1" t="s">
        <v>20</v>
      </c>
      <c r="D196" s="2">
        <v>44675</v>
      </c>
      <c r="E196" s="8" t="s">
        <v>15</v>
      </c>
      <c r="F196" s="8" t="s">
        <v>38</v>
      </c>
      <c r="G196" s="8" t="s">
        <v>39</v>
      </c>
      <c r="H196" t="s">
        <v>31</v>
      </c>
      <c r="I196" s="4">
        <v>5300</v>
      </c>
      <c r="J196" s="8">
        <v>10</v>
      </c>
      <c r="K196" s="4">
        <v>53000</v>
      </c>
      <c r="L196" s="4">
        <v>15900</v>
      </c>
      <c r="M196" s="3">
        <v>0.3</v>
      </c>
    </row>
    <row r="197" spans="2:13" x14ac:dyDescent="0.25">
      <c r="B197" t="s">
        <v>13</v>
      </c>
      <c r="C197" s="1" t="s">
        <v>14</v>
      </c>
      <c r="D197" s="2">
        <v>44682</v>
      </c>
      <c r="E197" s="8" t="s">
        <v>15</v>
      </c>
      <c r="F197" s="8" t="s">
        <v>38</v>
      </c>
      <c r="G197" s="8" t="s">
        <v>39</v>
      </c>
      <c r="H197" t="s">
        <v>18</v>
      </c>
      <c r="I197" s="4">
        <v>8902</v>
      </c>
      <c r="J197" s="8">
        <v>11</v>
      </c>
      <c r="K197" s="4">
        <v>97922</v>
      </c>
      <c r="L197" s="4">
        <v>34272.699999999997</v>
      </c>
      <c r="M197" s="3">
        <v>0.35</v>
      </c>
    </row>
    <row r="198" spans="2:13" x14ac:dyDescent="0.25">
      <c r="B198" t="s">
        <v>13</v>
      </c>
      <c r="C198" s="1" t="s">
        <v>20</v>
      </c>
      <c r="D198" s="2">
        <v>44689</v>
      </c>
      <c r="E198" s="8" t="s">
        <v>15</v>
      </c>
      <c r="F198" s="8" t="s">
        <v>38</v>
      </c>
      <c r="G198" s="8" t="s">
        <v>39</v>
      </c>
      <c r="H198" t="s">
        <v>23</v>
      </c>
      <c r="I198" s="4">
        <v>5130</v>
      </c>
      <c r="J198" s="8">
        <v>2</v>
      </c>
      <c r="K198" s="4">
        <v>10260</v>
      </c>
      <c r="L198" s="4">
        <v>4104</v>
      </c>
      <c r="M198" s="3">
        <v>0.4</v>
      </c>
    </row>
    <row r="199" spans="2:13" x14ac:dyDescent="0.25">
      <c r="B199" t="s">
        <v>24</v>
      </c>
      <c r="C199" s="1" t="s">
        <v>14</v>
      </c>
      <c r="D199" s="2">
        <v>44696</v>
      </c>
      <c r="E199" s="8" t="s">
        <v>15</v>
      </c>
      <c r="F199" s="8" t="s">
        <v>38</v>
      </c>
      <c r="G199" s="8" t="s">
        <v>39</v>
      </c>
      <c r="H199" t="s">
        <v>25</v>
      </c>
      <c r="I199" s="4">
        <v>300</v>
      </c>
      <c r="J199" s="8">
        <v>11</v>
      </c>
      <c r="K199" s="4">
        <v>3300</v>
      </c>
      <c r="L199" s="4">
        <v>495</v>
      </c>
      <c r="M199" s="3">
        <v>0.15</v>
      </c>
    </row>
    <row r="200" spans="2:13" x14ac:dyDescent="0.25">
      <c r="B200" t="s">
        <v>27</v>
      </c>
      <c r="C200" s="1" t="s">
        <v>20</v>
      </c>
      <c r="D200" s="2">
        <v>44703</v>
      </c>
      <c r="E200" s="8" t="s">
        <v>15</v>
      </c>
      <c r="F200" s="8" t="s">
        <v>38</v>
      </c>
      <c r="G200" s="8" t="s">
        <v>39</v>
      </c>
      <c r="H200" t="s">
        <v>32</v>
      </c>
      <c r="I200" s="4">
        <v>3200</v>
      </c>
      <c r="J200" s="8">
        <v>5</v>
      </c>
      <c r="K200" s="4">
        <v>16000</v>
      </c>
      <c r="L200" s="4">
        <v>3200</v>
      </c>
      <c r="M200" s="3">
        <v>0.2</v>
      </c>
    </row>
    <row r="201" spans="2:13" x14ac:dyDescent="0.25">
      <c r="B201" t="s">
        <v>13</v>
      </c>
      <c r="C201" s="1" t="s">
        <v>20</v>
      </c>
      <c r="D201" s="2">
        <v>44710</v>
      </c>
      <c r="E201" s="8" t="s">
        <v>15</v>
      </c>
      <c r="F201" s="8" t="s">
        <v>38</v>
      </c>
      <c r="G201" s="8" t="s">
        <v>39</v>
      </c>
      <c r="H201" t="s">
        <v>18</v>
      </c>
      <c r="I201" s="4">
        <v>8902</v>
      </c>
      <c r="J201" s="8">
        <v>2</v>
      </c>
      <c r="K201" s="4">
        <v>17804</v>
      </c>
      <c r="L201" s="4">
        <v>6231.4</v>
      </c>
      <c r="M201" s="3">
        <v>0.35</v>
      </c>
    </row>
    <row r="202" spans="2:13" x14ac:dyDescent="0.25">
      <c r="B202" t="s">
        <v>22</v>
      </c>
      <c r="C202" s="1" t="s">
        <v>20</v>
      </c>
      <c r="D202" s="2">
        <v>44717</v>
      </c>
      <c r="E202" s="8" t="s">
        <v>15</v>
      </c>
      <c r="F202" s="8" t="s">
        <v>38</v>
      </c>
      <c r="G202" s="8" t="s">
        <v>39</v>
      </c>
      <c r="H202" t="s">
        <v>25</v>
      </c>
      <c r="I202" s="4">
        <v>300</v>
      </c>
      <c r="J202" s="8">
        <v>10</v>
      </c>
      <c r="K202" s="4">
        <v>3000</v>
      </c>
      <c r="L202" s="4">
        <v>450</v>
      </c>
      <c r="M202" s="3">
        <v>0.15</v>
      </c>
    </row>
    <row r="203" spans="2:13" x14ac:dyDescent="0.25">
      <c r="B203" t="s">
        <v>24</v>
      </c>
      <c r="C203" s="1" t="s">
        <v>14</v>
      </c>
      <c r="D203" s="2">
        <v>44724</v>
      </c>
      <c r="E203" s="8" t="s">
        <v>15</v>
      </c>
      <c r="F203" s="8" t="s">
        <v>38</v>
      </c>
      <c r="G203" s="8" t="s">
        <v>39</v>
      </c>
      <c r="H203" t="s">
        <v>32</v>
      </c>
      <c r="I203" s="4">
        <v>3200</v>
      </c>
      <c r="J203" s="8">
        <v>12</v>
      </c>
      <c r="K203" s="4">
        <v>38400</v>
      </c>
      <c r="L203" s="4">
        <v>7680</v>
      </c>
      <c r="M203" s="3">
        <v>0.2</v>
      </c>
    </row>
    <row r="204" spans="2:13" x14ac:dyDescent="0.25">
      <c r="B204" t="s">
        <v>13</v>
      </c>
      <c r="C204" s="1" t="s">
        <v>20</v>
      </c>
      <c r="D204" s="2">
        <v>44731</v>
      </c>
      <c r="E204" s="8" t="s">
        <v>15</v>
      </c>
      <c r="F204" s="8" t="s">
        <v>38</v>
      </c>
      <c r="G204" s="8" t="s">
        <v>39</v>
      </c>
      <c r="H204" t="s">
        <v>33</v>
      </c>
      <c r="I204" s="4">
        <v>4600</v>
      </c>
      <c r="J204" s="8">
        <v>7</v>
      </c>
      <c r="K204" s="4">
        <v>32200</v>
      </c>
      <c r="L204" s="4">
        <v>8050</v>
      </c>
      <c r="M204" s="3">
        <v>0.25</v>
      </c>
    </row>
    <row r="205" spans="2:13" x14ac:dyDescent="0.25">
      <c r="B205" t="s">
        <v>24</v>
      </c>
      <c r="C205" s="1" t="s">
        <v>14</v>
      </c>
      <c r="D205" s="2">
        <v>44738</v>
      </c>
      <c r="E205" s="8" t="s">
        <v>15</v>
      </c>
      <c r="F205" s="8" t="s">
        <v>38</v>
      </c>
      <c r="G205" s="8" t="s">
        <v>39</v>
      </c>
      <c r="H205" t="s">
        <v>21</v>
      </c>
      <c r="I205" s="4">
        <v>1200</v>
      </c>
      <c r="J205" s="8">
        <v>9</v>
      </c>
      <c r="K205" s="4">
        <v>10800</v>
      </c>
      <c r="L205" s="4">
        <v>3240</v>
      </c>
      <c r="M205" s="3">
        <v>0.3</v>
      </c>
    </row>
    <row r="206" spans="2:13" x14ac:dyDescent="0.25">
      <c r="B206" t="s">
        <v>27</v>
      </c>
      <c r="C206" s="1" t="s">
        <v>14</v>
      </c>
      <c r="D206" s="2">
        <v>44745</v>
      </c>
      <c r="E206" s="8" t="s">
        <v>15</v>
      </c>
      <c r="F206" s="8" t="s">
        <v>38</v>
      </c>
      <c r="G206" s="8" t="s">
        <v>39</v>
      </c>
      <c r="H206" t="s">
        <v>33</v>
      </c>
      <c r="I206" s="4">
        <v>4600</v>
      </c>
      <c r="J206" s="8">
        <v>11</v>
      </c>
      <c r="K206" s="4">
        <v>50600</v>
      </c>
      <c r="L206" s="4">
        <v>12650</v>
      </c>
      <c r="M206" s="3">
        <v>0.25</v>
      </c>
    </row>
    <row r="207" spans="2:13" x14ac:dyDescent="0.25">
      <c r="B207" t="s">
        <v>34</v>
      </c>
      <c r="C207" s="1" t="s">
        <v>20</v>
      </c>
      <c r="D207" s="2">
        <v>44752</v>
      </c>
      <c r="E207" s="8" t="s">
        <v>15</v>
      </c>
      <c r="F207" s="8" t="s">
        <v>38</v>
      </c>
      <c r="G207" s="8" t="s">
        <v>39</v>
      </c>
      <c r="H207" t="s">
        <v>29</v>
      </c>
      <c r="I207" s="4">
        <v>5340</v>
      </c>
      <c r="J207" s="8">
        <v>9</v>
      </c>
      <c r="K207" s="4">
        <v>48060</v>
      </c>
      <c r="L207" s="4">
        <v>14418</v>
      </c>
      <c r="M207" s="3">
        <v>0.3</v>
      </c>
    </row>
    <row r="208" spans="2:13" x14ac:dyDescent="0.25">
      <c r="B208" t="s">
        <v>13</v>
      </c>
      <c r="C208" s="1" t="s">
        <v>20</v>
      </c>
      <c r="D208" s="2">
        <v>44759</v>
      </c>
      <c r="E208" s="8" t="s">
        <v>15</v>
      </c>
      <c r="F208" s="8" t="s">
        <v>38</v>
      </c>
      <c r="G208" s="8" t="s">
        <v>39</v>
      </c>
      <c r="H208" t="s">
        <v>31</v>
      </c>
      <c r="I208" s="4">
        <v>5300</v>
      </c>
      <c r="J208" s="8">
        <v>5</v>
      </c>
      <c r="K208" s="4">
        <v>26500</v>
      </c>
      <c r="L208" s="4">
        <v>7950</v>
      </c>
      <c r="M208" s="3">
        <v>0.3</v>
      </c>
    </row>
    <row r="209" spans="2:13" x14ac:dyDescent="0.25">
      <c r="B209" t="s">
        <v>13</v>
      </c>
      <c r="C209" s="1" t="s">
        <v>20</v>
      </c>
      <c r="D209" s="2">
        <v>44766</v>
      </c>
      <c r="E209" s="8" t="s">
        <v>15</v>
      </c>
      <c r="F209" s="8" t="s">
        <v>38</v>
      </c>
      <c r="G209" s="8" t="s">
        <v>39</v>
      </c>
      <c r="H209" t="s">
        <v>28</v>
      </c>
      <c r="I209" s="4">
        <v>1500</v>
      </c>
      <c r="J209" s="8">
        <v>3</v>
      </c>
      <c r="K209" s="4">
        <v>4500</v>
      </c>
      <c r="L209" s="4">
        <v>1800</v>
      </c>
      <c r="M209" s="3">
        <v>0.4</v>
      </c>
    </row>
    <row r="210" spans="2:13" x14ac:dyDescent="0.25">
      <c r="B210" t="s">
        <v>22</v>
      </c>
      <c r="C210" s="1" t="s">
        <v>20</v>
      </c>
      <c r="D210" s="2">
        <v>44766</v>
      </c>
      <c r="E210" s="8" t="s">
        <v>15</v>
      </c>
      <c r="F210" s="8" t="s">
        <v>38</v>
      </c>
      <c r="G210" s="8" t="s">
        <v>39</v>
      </c>
      <c r="H210" t="s">
        <v>32</v>
      </c>
      <c r="I210" s="4">
        <v>3200</v>
      </c>
      <c r="J210" s="8">
        <v>10</v>
      </c>
      <c r="K210" s="4">
        <v>32000</v>
      </c>
      <c r="L210" s="4">
        <v>6400</v>
      </c>
      <c r="M210" s="3">
        <v>0.2</v>
      </c>
    </row>
    <row r="211" spans="2:13" x14ac:dyDescent="0.25">
      <c r="B211" t="s">
        <v>13</v>
      </c>
      <c r="C211" s="1" t="s">
        <v>14</v>
      </c>
      <c r="D211" s="2">
        <v>44773</v>
      </c>
      <c r="E211" s="8" t="s">
        <v>15</v>
      </c>
      <c r="F211" s="8" t="s">
        <v>38</v>
      </c>
      <c r="G211" s="8" t="s">
        <v>39</v>
      </c>
      <c r="H211" t="s">
        <v>28</v>
      </c>
      <c r="I211" s="4">
        <v>1500</v>
      </c>
      <c r="J211" s="8">
        <v>8</v>
      </c>
      <c r="K211" s="4">
        <v>12000</v>
      </c>
      <c r="L211" s="4">
        <v>4800</v>
      </c>
      <c r="M211" s="3">
        <v>0.4</v>
      </c>
    </row>
    <row r="212" spans="2:13" x14ac:dyDescent="0.25">
      <c r="B212" t="s">
        <v>24</v>
      </c>
      <c r="C212" s="1" t="s">
        <v>14</v>
      </c>
      <c r="D212" s="2">
        <v>44780</v>
      </c>
      <c r="E212" s="8" t="s">
        <v>15</v>
      </c>
      <c r="F212" s="8" t="s">
        <v>38</v>
      </c>
      <c r="G212" s="8" t="s">
        <v>39</v>
      </c>
      <c r="H212" t="s">
        <v>19</v>
      </c>
      <c r="I212" s="4">
        <v>500</v>
      </c>
      <c r="J212" s="8">
        <v>12</v>
      </c>
      <c r="K212" s="4">
        <v>6000</v>
      </c>
      <c r="L212" s="4">
        <v>1500</v>
      </c>
      <c r="M212" s="3">
        <v>0.25</v>
      </c>
    </row>
    <row r="213" spans="2:13" x14ac:dyDescent="0.25">
      <c r="B213" t="s">
        <v>13</v>
      </c>
      <c r="C213" s="1" t="s">
        <v>20</v>
      </c>
      <c r="D213" s="2">
        <v>44787</v>
      </c>
      <c r="E213" s="8" t="s">
        <v>15</v>
      </c>
      <c r="F213" s="8" t="s">
        <v>38</v>
      </c>
      <c r="G213" s="8" t="s">
        <v>39</v>
      </c>
      <c r="H213" t="s">
        <v>25</v>
      </c>
      <c r="I213" s="4">
        <v>300</v>
      </c>
      <c r="J213" s="8">
        <v>8</v>
      </c>
      <c r="K213" s="4">
        <v>2400</v>
      </c>
      <c r="L213" s="4">
        <v>360</v>
      </c>
      <c r="M213" s="3">
        <v>0.15</v>
      </c>
    </row>
    <row r="214" spans="2:13" x14ac:dyDescent="0.25">
      <c r="B214" t="s">
        <v>27</v>
      </c>
      <c r="C214" s="1" t="s">
        <v>14</v>
      </c>
      <c r="D214" s="2">
        <v>44794</v>
      </c>
      <c r="E214" s="8" t="s">
        <v>15</v>
      </c>
      <c r="F214" s="8" t="s">
        <v>38</v>
      </c>
      <c r="G214" s="8" t="s">
        <v>39</v>
      </c>
      <c r="H214" t="s">
        <v>26</v>
      </c>
      <c r="I214" s="4">
        <v>1700</v>
      </c>
      <c r="J214" s="8">
        <v>10</v>
      </c>
      <c r="K214" s="4">
        <v>17000</v>
      </c>
      <c r="L214" s="4">
        <v>8500</v>
      </c>
      <c r="M214" s="3">
        <v>0.5</v>
      </c>
    </row>
    <row r="215" spans="2:13" x14ac:dyDescent="0.25">
      <c r="B215" t="s">
        <v>13</v>
      </c>
      <c r="C215" s="1" t="s">
        <v>20</v>
      </c>
      <c r="D215" s="2">
        <v>44801</v>
      </c>
      <c r="E215" s="8" t="s">
        <v>15</v>
      </c>
      <c r="F215" s="8" t="s">
        <v>38</v>
      </c>
      <c r="G215" s="8" t="s">
        <v>39</v>
      </c>
      <c r="H215" t="s">
        <v>30</v>
      </c>
      <c r="I215" s="4">
        <v>3400</v>
      </c>
      <c r="J215" s="8">
        <v>6</v>
      </c>
      <c r="K215" s="4">
        <v>20400</v>
      </c>
      <c r="L215" s="4">
        <v>7140</v>
      </c>
      <c r="M215" s="3">
        <v>0.35</v>
      </c>
    </row>
    <row r="216" spans="2:13" x14ac:dyDescent="0.25">
      <c r="B216" t="s">
        <v>13</v>
      </c>
      <c r="C216" s="1" t="s">
        <v>20</v>
      </c>
      <c r="D216" s="2">
        <v>44808</v>
      </c>
      <c r="E216" s="8" t="s">
        <v>15</v>
      </c>
      <c r="F216" s="8" t="s">
        <v>38</v>
      </c>
      <c r="G216" s="8" t="s">
        <v>39</v>
      </c>
      <c r="H216" t="s">
        <v>25</v>
      </c>
      <c r="I216" s="4">
        <v>300</v>
      </c>
      <c r="J216" s="8">
        <v>4</v>
      </c>
      <c r="K216" s="4">
        <v>1200</v>
      </c>
      <c r="L216" s="4">
        <v>180</v>
      </c>
      <c r="M216" s="3">
        <v>0.15</v>
      </c>
    </row>
    <row r="217" spans="2:13" x14ac:dyDescent="0.25">
      <c r="B217" t="s">
        <v>13</v>
      </c>
      <c r="C217" s="1" t="s">
        <v>20</v>
      </c>
      <c r="D217" s="2">
        <v>44815</v>
      </c>
      <c r="E217" s="8" t="s">
        <v>15</v>
      </c>
      <c r="F217" s="8" t="s">
        <v>38</v>
      </c>
      <c r="G217" s="8" t="s">
        <v>39</v>
      </c>
      <c r="H217" t="s">
        <v>19</v>
      </c>
      <c r="I217" s="4">
        <v>500</v>
      </c>
      <c r="J217" s="8">
        <v>9</v>
      </c>
      <c r="K217" s="4">
        <v>4500</v>
      </c>
      <c r="L217" s="4">
        <v>1125</v>
      </c>
      <c r="M217" s="3">
        <v>0.25</v>
      </c>
    </row>
    <row r="218" spans="2:13" x14ac:dyDescent="0.25">
      <c r="B218" t="s">
        <v>27</v>
      </c>
      <c r="C218" s="1" t="s">
        <v>20</v>
      </c>
      <c r="D218" s="2">
        <v>44822</v>
      </c>
      <c r="E218" s="8" t="s">
        <v>15</v>
      </c>
      <c r="F218" s="8" t="s">
        <v>38</v>
      </c>
      <c r="G218" s="8" t="s">
        <v>39</v>
      </c>
      <c r="H218" t="s">
        <v>32</v>
      </c>
      <c r="I218" s="4">
        <v>3200</v>
      </c>
      <c r="J218" s="8">
        <v>5</v>
      </c>
      <c r="K218" s="4">
        <v>16000</v>
      </c>
      <c r="L218" s="4">
        <v>3200</v>
      </c>
      <c r="M218" s="3">
        <v>0.2</v>
      </c>
    </row>
    <row r="219" spans="2:13" x14ac:dyDescent="0.25">
      <c r="B219" t="s">
        <v>13</v>
      </c>
      <c r="C219" s="1" t="s">
        <v>20</v>
      </c>
      <c r="D219" s="2">
        <v>44829</v>
      </c>
      <c r="E219" s="8" t="s">
        <v>15</v>
      </c>
      <c r="F219" s="8" t="s">
        <v>38</v>
      </c>
      <c r="G219" s="8" t="s">
        <v>39</v>
      </c>
      <c r="H219" t="s">
        <v>19</v>
      </c>
      <c r="I219" s="4">
        <v>500</v>
      </c>
      <c r="J219" s="8">
        <v>1</v>
      </c>
      <c r="K219" s="4">
        <v>500</v>
      </c>
      <c r="L219" s="4">
        <v>125</v>
      </c>
      <c r="M219" s="3">
        <v>0.25</v>
      </c>
    </row>
    <row r="220" spans="2:13" x14ac:dyDescent="0.25">
      <c r="B220" t="s">
        <v>27</v>
      </c>
      <c r="C220" s="1" t="s">
        <v>20</v>
      </c>
      <c r="D220" s="2">
        <v>44836</v>
      </c>
      <c r="E220" s="8" t="s">
        <v>15</v>
      </c>
      <c r="F220" s="8" t="s">
        <v>38</v>
      </c>
      <c r="G220" s="8" t="s">
        <v>39</v>
      </c>
      <c r="H220" t="s">
        <v>26</v>
      </c>
      <c r="I220" s="4">
        <v>1700</v>
      </c>
      <c r="J220" s="8">
        <v>6</v>
      </c>
      <c r="K220" s="4">
        <v>10200</v>
      </c>
      <c r="L220" s="4">
        <v>5100</v>
      </c>
      <c r="M220" s="3">
        <v>0.5</v>
      </c>
    </row>
    <row r="221" spans="2:13" x14ac:dyDescent="0.25">
      <c r="B221" t="s">
        <v>13</v>
      </c>
      <c r="C221" s="1" t="s">
        <v>20</v>
      </c>
      <c r="D221" s="2">
        <v>44843</v>
      </c>
      <c r="E221" s="8" t="s">
        <v>15</v>
      </c>
      <c r="F221" s="8" t="s">
        <v>38</v>
      </c>
      <c r="G221" s="8" t="s">
        <v>39</v>
      </c>
      <c r="H221" t="s">
        <v>18</v>
      </c>
      <c r="I221" s="4">
        <v>8902</v>
      </c>
      <c r="J221" s="8">
        <v>4</v>
      </c>
      <c r="K221" s="4">
        <v>35608</v>
      </c>
      <c r="L221" s="4">
        <v>12462.8</v>
      </c>
      <c r="M221" s="3">
        <v>0.35</v>
      </c>
    </row>
    <row r="222" spans="2:13" x14ac:dyDescent="0.25">
      <c r="B222" t="s">
        <v>22</v>
      </c>
      <c r="C222" s="1" t="s">
        <v>20</v>
      </c>
      <c r="D222" s="2">
        <v>44850</v>
      </c>
      <c r="E222" s="8" t="s">
        <v>15</v>
      </c>
      <c r="F222" s="8" t="s">
        <v>38</v>
      </c>
      <c r="G222" s="8" t="s">
        <v>39</v>
      </c>
      <c r="H222" t="s">
        <v>29</v>
      </c>
      <c r="I222" s="4">
        <v>5340</v>
      </c>
      <c r="J222" s="8">
        <v>1</v>
      </c>
      <c r="K222" s="4">
        <v>5340</v>
      </c>
      <c r="L222" s="4">
        <v>1602</v>
      </c>
      <c r="M222" s="3">
        <v>0.3</v>
      </c>
    </row>
    <row r="223" spans="2:13" x14ac:dyDescent="0.25">
      <c r="B223" t="s">
        <v>13</v>
      </c>
      <c r="C223" s="1" t="s">
        <v>20</v>
      </c>
      <c r="D223" s="2">
        <v>44857</v>
      </c>
      <c r="E223" s="8" t="s">
        <v>15</v>
      </c>
      <c r="F223" s="8" t="s">
        <v>38</v>
      </c>
      <c r="G223" s="8" t="s">
        <v>39</v>
      </c>
      <c r="H223" t="s">
        <v>18</v>
      </c>
      <c r="I223" s="4">
        <v>8902</v>
      </c>
      <c r="J223" s="8">
        <v>8</v>
      </c>
      <c r="K223" s="4">
        <v>71216</v>
      </c>
      <c r="L223" s="4">
        <v>24925.599999999999</v>
      </c>
      <c r="M223" s="3">
        <v>0.35</v>
      </c>
    </row>
    <row r="224" spans="2:13" x14ac:dyDescent="0.25">
      <c r="B224" t="s">
        <v>27</v>
      </c>
      <c r="C224" s="1" t="s">
        <v>14</v>
      </c>
      <c r="D224" s="2">
        <v>44864</v>
      </c>
      <c r="E224" s="8" t="s">
        <v>15</v>
      </c>
      <c r="F224" s="8" t="s">
        <v>38</v>
      </c>
      <c r="G224" s="8" t="s">
        <v>39</v>
      </c>
      <c r="H224" t="s">
        <v>19</v>
      </c>
      <c r="I224" s="4">
        <v>500</v>
      </c>
      <c r="J224" s="8">
        <v>5</v>
      </c>
      <c r="K224" s="4">
        <v>2500</v>
      </c>
      <c r="L224" s="4">
        <v>625</v>
      </c>
      <c r="M224" s="3">
        <v>0.25</v>
      </c>
    </row>
    <row r="225" spans="2:13" x14ac:dyDescent="0.25">
      <c r="B225" t="s">
        <v>34</v>
      </c>
      <c r="C225" s="1" t="s">
        <v>20</v>
      </c>
      <c r="D225" s="2">
        <v>44871</v>
      </c>
      <c r="E225" s="8" t="s">
        <v>15</v>
      </c>
      <c r="F225" s="8" t="s">
        <v>38</v>
      </c>
      <c r="G225" s="8" t="s">
        <v>39</v>
      </c>
      <c r="H225" t="s">
        <v>21</v>
      </c>
      <c r="I225" s="4">
        <v>1200</v>
      </c>
      <c r="J225" s="8">
        <v>2</v>
      </c>
      <c r="K225" s="4">
        <v>2400</v>
      </c>
      <c r="L225" s="4">
        <v>720</v>
      </c>
      <c r="M225" s="3">
        <v>0.3</v>
      </c>
    </row>
    <row r="226" spans="2:13" x14ac:dyDescent="0.25">
      <c r="B226" t="s">
        <v>24</v>
      </c>
      <c r="C226" s="1" t="s">
        <v>14</v>
      </c>
      <c r="D226" s="2">
        <v>44878</v>
      </c>
      <c r="E226" s="8" t="s">
        <v>15</v>
      </c>
      <c r="F226" s="8" t="s">
        <v>38</v>
      </c>
      <c r="G226" s="8" t="s">
        <v>39</v>
      </c>
      <c r="H226" t="s">
        <v>35</v>
      </c>
      <c r="I226" s="4">
        <v>4500</v>
      </c>
      <c r="J226" s="8">
        <v>5</v>
      </c>
      <c r="K226" s="4">
        <v>22500</v>
      </c>
      <c r="L226" s="4">
        <v>5625</v>
      </c>
      <c r="M226" s="3">
        <v>0.25</v>
      </c>
    </row>
    <row r="227" spans="2:13" x14ac:dyDescent="0.25">
      <c r="B227" t="s">
        <v>13</v>
      </c>
      <c r="C227" s="1" t="s">
        <v>20</v>
      </c>
      <c r="D227" s="2">
        <v>44885</v>
      </c>
      <c r="E227" s="8" t="s">
        <v>15</v>
      </c>
      <c r="F227" s="8" t="s">
        <v>38</v>
      </c>
      <c r="G227" s="8" t="s">
        <v>39</v>
      </c>
      <c r="H227" t="s">
        <v>18</v>
      </c>
      <c r="I227" s="4">
        <v>8902</v>
      </c>
      <c r="J227" s="8">
        <v>8</v>
      </c>
      <c r="K227" s="4">
        <v>71216</v>
      </c>
      <c r="L227" s="4">
        <v>24925.599999999999</v>
      </c>
      <c r="M227" s="3">
        <v>0.35</v>
      </c>
    </row>
    <row r="228" spans="2:13" x14ac:dyDescent="0.25">
      <c r="B228" t="s">
        <v>34</v>
      </c>
      <c r="C228" s="1" t="s">
        <v>20</v>
      </c>
      <c r="D228" s="2">
        <v>44892</v>
      </c>
      <c r="E228" s="8" t="s">
        <v>15</v>
      </c>
      <c r="F228" s="8" t="s">
        <v>38</v>
      </c>
      <c r="G228" s="8" t="s">
        <v>39</v>
      </c>
      <c r="H228" t="s">
        <v>31</v>
      </c>
      <c r="I228" s="4">
        <v>5300</v>
      </c>
      <c r="J228" s="8">
        <v>1</v>
      </c>
      <c r="K228" s="4">
        <v>5300</v>
      </c>
      <c r="L228" s="4">
        <v>1590</v>
      </c>
      <c r="M228" s="3">
        <v>0.3</v>
      </c>
    </row>
    <row r="229" spans="2:13" x14ac:dyDescent="0.25">
      <c r="B229" t="s">
        <v>24</v>
      </c>
      <c r="C229" s="1" t="s">
        <v>20</v>
      </c>
      <c r="D229" s="2">
        <v>44899</v>
      </c>
      <c r="E229" s="8" t="s">
        <v>15</v>
      </c>
      <c r="F229" s="8" t="s">
        <v>38</v>
      </c>
      <c r="G229" s="8" t="s">
        <v>39</v>
      </c>
      <c r="H229" t="s">
        <v>31</v>
      </c>
      <c r="I229" s="4">
        <v>5300</v>
      </c>
      <c r="J229" s="8">
        <v>1</v>
      </c>
      <c r="K229" s="4">
        <v>5300</v>
      </c>
      <c r="L229" s="4">
        <v>1590</v>
      </c>
      <c r="M229" s="3">
        <v>0.3</v>
      </c>
    </row>
    <row r="230" spans="2:13" x14ac:dyDescent="0.25">
      <c r="B230" t="s">
        <v>13</v>
      </c>
      <c r="C230" s="1" t="s">
        <v>20</v>
      </c>
      <c r="D230" s="2">
        <v>44906</v>
      </c>
      <c r="E230" s="8" t="s">
        <v>15</v>
      </c>
      <c r="F230" s="8" t="s">
        <v>38</v>
      </c>
      <c r="G230" s="8" t="s">
        <v>39</v>
      </c>
      <c r="H230" t="s">
        <v>33</v>
      </c>
      <c r="I230" s="4">
        <v>4600</v>
      </c>
      <c r="J230" s="8">
        <v>8</v>
      </c>
      <c r="K230" s="4">
        <v>36800</v>
      </c>
      <c r="L230" s="4">
        <v>9200</v>
      </c>
      <c r="M230" s="3">
        <v>0.25</v>
      </c>
    </row>
    <row r="231" spans="2:13" x14ac:dyDescent="0.25">
      <c r="B231" t="s">
        <v>22</v>
      </c>
      <c r="C231" s="1" t="s">
        <v>14</v>
      </c>
      <c r="D231" s="2">
        <v>44913</v>
      </c>
      <c r="E231" s="8" t="s">
        <v>15</v>
      </c>
      <c r="F231" s="8" t="s">
        <v>38</v>
      </c>
      <c r="G231" s="8" t="s">
        <v>39</v>
      </c>
      <c r="H231" t="s">
        <v>32</v>
      </c>
      <c r="I231" s="4">
        <v>3200</v>
      </c>
      <c r="J231" s="8">
        <v>6</v>
      </c>
      <c r="K231" s="4">
        <v>19200</v>
      </c>
      <c r="L231" s="4">
        <v>3840</v>
      </c>
      <c r="M231" s="3">
        <v>0.2</v>
      </c>
    </row>
    <row r="232" spans="2:13" x14ac:dyDescent="0.25">
      <c r="B232" t="s">
        <v>13</v>
      </c>
      <c r="C232" s="1" t="s">
        <v>14</v>
      </c>
      <c r="D232" s="2">
        <v>44920</v>
      </c>
      <c r="E232" s="8" t="s">
        <v>15</v>
      </c>
      <c r="F232" s="8" t="s">
        <v>38</v>
      </c>
      <c r="G232" s="8" t="s">
        <v>39</v>
      </c>
      <c r="H232" t="s">
        <v>23</v>
      </c>
      <c r="I232" s="4">
        <v>5130</v>
      </c>
      <c r="J232" s="8">
        <v>5</v>
      </c>
      <c r="K232" s="4">
        <v>25650</v>
      </c>
      <c r="L232" s="4">
        <v>10260</v>
      </c>
      <c r="M232" s="3">
        <v>0.4</v>
      </c>
    </row>
    <row r="233" spans="2:13" x14ac:dyDescent="0.25">
      <c r="B233" t="s">
        <v>22</v>
      </c>
      <c r="C233" s="1" t="s">
        <v>20</v>
      </c>
      <c r="D233" s="2">
        <v>44927</v>
      </c>
      <c r="E233" s="8" t="s">
        <v>15</v>
      </c>
      <c r="F233" s="8" t="s">
        <v>38</v>
      </c>
      <c r="G233" s="8" t="s">
        <v>39</v>
      </c>
      <c r="H233" t="s">
        <v>35</v>
      </c>
      <c r="I233" s="4">
        <v>4500</v>
      </c>
      <c r="J233" s="8">
        <v>11</v>
      </c>
      <c r="K233" s="4">
        <v>49500</v>
      </c>
      <c r="L233" s="4">
        <v>12375</v>
      </c>
      <c r="M233" s="3">
        <v>0.25</v>
      </c>
    </row>
    <row r="234" spans="2:13" x14ac:dyDescent="0.25">
      <c r="B234" t="s">
        <v>34</v>
      </c>
      <c r="C234" s="1" t="s">
        <v>20</v>
      </c>
      <c r="D234" s="2">
        <v>44934</v>
      </c>
      <c r="E234" s="8" t="s">
        <v>15</v>
      </c>
      <c r="F234" s="8" t="s">
        <v>38</v>
      </c>
      <c r="G234" s="8" t="s">
        <v>39</v>
      </c>
      <c r="H234" t="s">
        <v>25</v>
      </c>
      <c r="I234" s="4">
        <v>300</v>
      </c>
      <c r="J234" s="8">
        <v>4</v>
      </c>
      <c r="K234" s="4">
        <v>1200</v>
      </c>
      <c r="L234" s="4">
        <v>180</v>
      </c>
      <c r="M234" s="3">
        <v>0.15</v>
      </c>
    </row>
    <row r="235" spans="2:13" x14ac:dyDescent="0.25">
      <c r="B235" t="s">
        <v>13</v>
      </c>
      <c r="C235" s="1" t="s">
        <v>14</v>
      </c>
      <c r="D235" s="2">
        <v>44941</v>
      </c>
      <c r="E235" s="8" t="s">
        <v>15</v>
      </c>
      <c r="F235" s="8" t="s">
        <v>38</v>
      </c>
      <c r="G235" s="8" t="s">
        <v>39</v>
      </c>
      <c r="H235" t="s">
        <v>18</v>
      </c>
      <c r="I235" s="4">
        <v>8902</v>
      </c>
      <c r="J235" s="8">
        <v>3</v>
      </c>
      <c r="K235" s="4">
        <v>26706</v>
      </c>
      <c r="L235" s="4">
        <v>9347.0999999999985</v>
      </c>
      <c r="M235" s="3">
        <v>0.35</v>
      </c>
    </row>
    <row r="236" spans="2:13" x14ac:dyDescent="0.25">
      <c r="B236" t="s">
        <v>13</v>
      </c>
      <c r="C236" s="1" t="s">
        <v>14</v>
      </c>
      <c r="D236" s="2">
        <v>44948</v>
      </c>
      <c r="E236" s="8" t="s">
        <v>15</v>
      </c>
      <c r="F236" s="8" t="s">
        <v>38</v>
      </c>
      <c r="G236" s="8" t="s">
        <v>39</v>
      </c>
      <c r="H236" t="s">
        <v>33</v>
      </c>
      <c r="I236" s="4">
        <v>4600</v>
      </c>
      <c r="J236" s="8">
        <v>12</v>
      </c>
      <c r="K236" s="4">
        <v>55200</v>
      </c>
      <c r="L236" s="4">
        <v>13800</v>
      </c>
      <c r="M236" s="3">
        <v>0.25</v>
      </c>
    </row>
    <row r="237" spans="2:13" x14ac:dyDescent="0.25">
      <c r="B237" t="s">
        <v>13</v>
      </c>
      <c r="C237" s="1" t="s">
        <v>14</v>
      </c>
      <c r="D237" s="2">
        <v>44955</v>
      </c>
      <c r="E237" s="8" t="s">
        <v>15</v>
      </c>
      <c r="F237" s="8" t="s">
        <v>38</v>
      </c>
      <c r="G237" s="8" t="s">
        <v>39</v>
      </c>
      <c r="H237" t="s">
        <v>30</v>
      </c>
      <c r="I237" s="4">
        <v>3400</v>
      </c>
      <c r="J237" s="8">
        <v>1</v>
      </c>
      <c r="K237" s="4">
        <v>3400</v>
      </c>
      <c r="L237" s="4">
        <v>1190</v>
      </c>
      <c r="M237" s="3">
        <v>0.35</v>
      </c>
    </row>
    <row r="238" spans="2:13" x14ac:dyDescent="0.25">
      <c r="B238" t="s">
        <v>34</v>
      </c>
      <c r="C238" s="1" t="s">
        <v>20</v>
      </c>
      <c r="D238" s="2">
        <v>44962</v>
      </c>
      <c r="E238" s="8" t="s">
        <v>15</v>
      </c>
      <c r="F238" s="8" t="s">
        <v>38</v>
      </c>
      <c r="G238" s="8" t="s">
        <v>39</v>
      </c>
      <c r="H238" t="s">
        <v>29</v>
      </c>
      <c r="I238" s="4">
        <v>5340</v>
      </c>
      <c r="J238" s="8">
        <v>8</v>
      </c>
      <c r="K238" s="4">
        <v>42720</v>
      </c>
      <c r="L238" s="4">
        <v>12816</v>
      </c>
      <c r="M238" s="3">
        <v>0.3</v>
      </c>
    </row>
    <row r="239" spans="2:13" x14ac:dyDescent="0.25">
      <c r="B239" t="s">
        <v>13</v>
      </c>
      <c r="C239" s="1" t="s">
        <v>14</v>
      </c>
      <c r="D239" s="2">
        <v>44969</v>
      </c>
      <c r="E239" s="8" t="s">
        <v>15</v>
      </c>
      <c r="F239" s="8" t="s">
        <v>38</v>
      </c>
      <c r="G239" s="8" t="s">
        <v>39</v>
      </c>
      <c r="H239" t="s">
        <v>26</v>
      </c>
      <c r="I239" s="4">
        <v>1700</v>
      </c>
      <c r="J239" s="8">
        <v>12</v>
      </c>
      <c r="K239" s="4">
        <v>20400</v>
      </c>
      <c r="L239" s="4">
        <v>10200</v>
      </c>
      <c r="M239" s="3">
        <v>0.5</v>
      </c>
    </row>
    <row r="240" spans="2:13" x14ac:dyDescent="0.25">
      <c r="B240" t="s">
        <v>27</v>
      </c>
      <c r="C240" s="1" t="s">
        <v>14</v>
      </c>
      <c r="D240" s="2">
        <v>44976</v>
      </c>
      <c r="E240" s="8" t="s">
        <v>15</v>
      </c>
      <c r="F240" s="8" t="s">
        <v>38</v>
      </c>
      <c r="G240" s="8" t="s">
        <v>39</v>
      </c>
      <c r="H240" t="s">
        <v>32</v>
      </c>
      <c r="I240" s="4">
        <v>3200</v>
      </c>
      <c r="J240" s="8">
        <v>12</v>
      </c>
      <c r="K240" s="4">
        <v>38400</v>
      </c>
      <c r="L240" s="4">
        <v>7680</v>
      </c>
      <c r="M240" s="3">
        <v>0.2</v>
      </c>
    </row>
    <row r="241" spans="2:13" x14ac:dyDescent="0.25">
      <c r="B241" t="s">
        <v>27</v>
      </c>
      <c r="C241" s="1" t="s">
        <v>20</v>
      </c>
      <c r="D241" s="2">
        <v>44983</v>
      </c>
      <c r="E241" s="8" t="s">
        <v>15</v>
      </c>
      <c r="F241" s="8" t="s">
        <v>38</v>
      </c>
      <c r="G241" s="8" t="s">
        <v>39</v>
      </c>
      <c r="H241" t="s">
        <v>19</v>
      </c>
      <c r="I241" s="4">
        <v>500</v>
      </c>
      <c r="J241" s="8">
        <v>10</v>
      </c>
      <c r="K241" s="4">
        <v>5000</v>
      </c>
      <c r="L241" s="4">
        <v>1250</v>
      </c>
      <c r="M241" s="3">
        <v>0.25</v>
      </c>
    </row>
    <row r="242" spans="2:13" x14ac:dyDescent="0.25">
      <c r="B242" t="s">
        <v>27</v>
      </c>
      <c r="C242" s="1" t="s">
        <v>20</v>
      </c>
      <c r="D242" s="2">
        <v>44990</v>
      </c>
      <c r="E242" s="8" t="s">
        <v>15</v>
      </c>
      <c r="F242" s="8" t="s">
        <v>38</v>
      </c>
      <c r="G242" s="8" t="s">
        <v>39</v>
      </c>
      <c r="H242" t="s">
        <v>31</v>
      </c>
      <c r="I242" s="4">
        <v>5300</v>
      </c>
      <c r="J242" s="8">
        <v>10</v>
      </c>
      <c r="K242" s="4">
        <v>53000</v>
      </c>
      <c r="L242" s="4">
        <v>15900</v>
      </c>
      <c r="M242" s="3">
        <v>0.3</v>
      </c>
    </row>
    <row r="243" spans="2:13" x14ac:dyDescent="0.25">
      <c r="B243" t="s">
        <v>13</v>
      </c>
      <c r="C243" s="1" t="s">
        <v>20</v>
      </c>
      <c r="D243" s="2">
        <v>44997</v>
      </c>
      <c r="E243" s="8" t="s">
        <v>15</v>
      </c>
      <c r="F243" s="8" t="s">
        <v>38</v>
      </c>
      <c r="G243" s="8" t="s">
        <v>39</v>
      </c>
      <c r="H243" t="s">
        <v>32</v>
      </c>
      <c r="I243" s="4">
        <v>3200</v>
      </c>
      <c r="J243" s="8">
        <v>7</v>
      </c>
      <c r="K243" s="4">
        <v>22400</v>
      </c>
      <c r="L243" s="4">
        <v>4480</v>
      </c>
      <c r="M243" s="3">
        <v>0.2</v>
      </c>
    </row>
    <row r="244" spans="2:13" x14ac:dyDescent="0.25">
      <c r="B244" t="s">
        <v>34</v>
      </c>
      <c r="C244" s="1" t="s">
        <v>14</v>
      </c>
      <c r="D244" s="2">
        <v>45004</v>
      </c>
      <c r="E244" s="8" t="s">
        <v>15</v>
      </c>
      <c r="F244" s="8" t="s">
        <v>38</v>
      </c>
      <c r="G244" s="8" t="s">
        <v>39</v>
      </c>
      <c r="H244" t="s">
        <v>19</v>
      </c>
      <c r="I244" s="4">
        <v>500</v>
      </c>
      <c r="J244" s="8">
        <v>15</v>
      </c>
      <c r="K244" s="4">
        <v>7500</v>
      </c>
      <c r="L244" s="4">
        <v>1875</v>
      </c>
      <c r="M244" s="3">
        <v>0.25</v>
      </c>
    </row>
    <row r="245" spans="2:13" x14ac:dyDescent="0.25">
      <c r="B245" t="s">
        <v>27</v>
      </c>
      <c r="C245" s="1" t="s">
        <v>14</v>
      </c>
      <c r="D245" s="2">
        <v>45011</v>
      </c>
      <c r="E245" s="8" t="s">
        <v>15</v>
      </c>
      <c r="F245" s="8" t="s">
        <v>38</v>
      </c>
      <c r="G245" s="8" t="s">
        <v>39</v>
      </c>
      <c r="H245" t="s">
        <v>32</v>
      </c>
      <c r="I245" s="4">
        <v>3200</v>
      </c>
      <c r="J245" s="8">
        <v>10</v>
      </c>
      <c r="K245" s="4">
        <v>32000</v>
      </c>
      <c r="L245" s="4">
        <v>6400</v>
      </c>
      <c r="M245" s="3">
        <v>0.2</v>
      </c>
    </row>
    <row r="246" spans="2:13" x14ac:dyDescent="0.25">
      <c r="B246" t="s">
        <v>13</v>
      </c>
      <c r="C246" s="1" t="s">
        <v>20</v>
      </c>
      <c r="D246" s="2">
        <v>45018</v>
      </c>
      <c r="E246" s="8" t="s">
        <v>15</v>
      </c>
      <c r="F246" s="8" t="s">
        <v>38</v>
      </c>
      <c r="G246" s="8" t="s">
        <v>39</v>
      </c>
      <c r="H246" t="s">
        <v>35</v>
      </c>
      <c r="I246" s="4">
        <v>4500</v>
      </c>
      <c r="J246" s="8">
        <v>8</v>
      </c>
      <c r="K246" s="4">
        <v>36000</v>
      </c>
      <c r="L246" s="4">
        <v>9000</v>
      </c>
      <c r="M246" s="3">
        <v>0.25</v>
      </c>
    </row>
    <row r="247" spans="2:13" x14ac:dyDescent="0.25">
      <c r="B247" t="s">
        <v>27</v>
      </c>
      <c r="C247" s="1" t="s">
        <v>20</v>
      </c>
      <c r="D247" s="2">
        <v>45025</v>
      </c>
      <c r="E247" s="8" t="s">
        <v>15</v>
      </c>
      <c r="F247" s="8" t="s">
        <v>38</v>
      </c>
      <c r="G247" s="8" t="s">
        <v>39</v>
      </c>
      <c r="H247" t="s">
        <v>35</v>
      </c>
      <c r="I247" s="4">
        <v>4500</v>
      </c>
      <c r="J247" s="8">
        <v>4</v>
      </c>
      <c r="K247" s="4">
        <v>18000</v>
      </c>
      <c r="L247" s="4">
        <v>4500</v>
      </c>
      <c r="M247" s="3">
        <v>0.25</v>
      </c>
    </row>
    <row r="248" spans="2:13" x14ac:dyDescent="0.25">
      <c r="B248" t="s">
        <v>22</v>
      </c>
      <c r="C248" s="1" t="s">
        <v>20</v>
      </c>
      <c r="D248" s="2">
        <v>45032</v>
      </c>
      <c r="E248" s="8" t="s">
        <v>15</v>
      </c>
      <c r="F248" s="8" t="s">
        <v>38</v>
      </c>
      <c r="G248" s="8" t="s">
        <v>39</v>
      </c>
      <c r="H248" t="s">
        <v>35</v>
      </c>
      <c r="I248" s="4">
        <v>4500</v>
      </c>
      <c r="J248" s="8">
        <v>5</v>
      </c>
      <c r="K248" s="4">
        <v>22500</v>
      </c>
      <c r="L248" s="4">
        <v>5625</v>
      </c>
      <c r="M248" s="3">
        <v>0.25</v>
      </c>
    </row>
    <row r="249" spans="2:13" x14ac:dyDescent="0.25">
      <c r="B249" t="s">
        <v>34</v>
      </c>
      <c r="C249" s="1" t="s">
        <v>20</v>
      </c>
      <c r="D249" s="2">
        <v>45039</v>
      </c>
      <c r="E249" s="8" t="s">
        <v>15</v>
      </c>
      <c r="F249" s="8" t="s">
        <v>38</v>
      </c>
      <c r="G249" s="8" t="s">
        <v>39</v>
      </c>
      <c r="H249" t="s">
        <v>35</v>
      </c>
      <c r="I249" s="4">
        <v>4500</v>
      </c>
      <c r="J249" s="8">
        <v>6</v>
      </c>
      <c r="K249" s="4">
        <v>27000</v>
      </c>
      <c r="L249" s="4">
        <v>6750</v>
      </c>
      <c r="M249" s="3">
        <v>0.25</v>
      </c>
    </row>
    <row r="250" spans="2:13" x14ac:dyDescent="0.25">
      <c r="B250" t="s">
        <v>22</v>
      </c>
      <c r="C250" s="1" t="s">
        <v>20</v>
      </c>
      <c r="D250" s="2">
        <v>45046</v>
      </c>
      <c r="E250" s="8" t="s">
        <v>15</v>
      </c>
      <c r="F250" s="8" t="s">
        <v>38</v>
      </c>
      <c r="G250" s="8" t="s">
        <v>39</v>
      </c>
      <c r="H250" t="s">
        <v>21</v>
      </c>
      <c r="I250" s="4">
        <v>1200</v>
      </c>
      <c r="J250" s="8">
        <v>4</v>
      </c>
      <c r="K250" s="4">
        <v>4800</v>
      </c>
      <c r="L250" s="4">
        <v>1440</v>
      </c>
      <c r="M250" s="3">
        <v>0.3</v>
      </c>
    </row>
    <row r="251" spans="2:13" x14ac:dyDescent="0.25">
      <c r="B251" t="s">
        <v>24</v>
      </c>
      <c r="C251" s="1" t="s">
        <v>20</v>
      </c>
      <c r="D251" s="2">
        <v>45053</v>
      </c>
      <c r="E251" s="8" t="s">
        <v>15</v>
      </c>
      <c r="F251" s="8" t="s">
        <v>38</v>
      </c>
      <c r="G251" s="8" t="s">
        <v>39</v>
      </c>
      <c r="H251" t="s">
        <v>30</v>
      </c>
      <c r="I251" s="4">
        <v>3400</v>
      </c>
      <c r="J251" s="8">
        <v>1</v>
      </c>
      <c r="K251" s="4">
        <v>3400</v>
      </c>
      <c r="L251" s="4">
        <v>1190</v>
      </c>
      <c r="M251" s="3">
        <v>0.35</v>
      </c>
    </row>
    <row r="252" spans="2:13" x14ac:dyDescent="0.25">
      <c r="B252" t="s">
        <v>27</v>
      </c>
      <c r="C252" s="1" t="s">
        <v>14</v>
      </c>
      <c r="D252" s="2">
        <v>45060</v>
      </c>
      <c r="E252" s="8" t="s">
        <v>15</v>
      </c>
      <c r="F252" s="8" t="s">
        <v>38</v>
      </c>
      <c r="G252" s="8" t="s">
        <v>39</v>
      </c>
      <c r="H252" t="s">
        <v>19</v>
      </c>
      <c r="I252" s="4">
        <v>500</v>
      </c>
      <c r="J252" s="8">
        <v>10</v>
      </c>
      <c r="K252" s="4">
        <v>5000</v>
      </c>
      <c r="L252" s="4">
        <v>1250</v>
      </c>
      <c r="M252" s="3">
        <v>0.25</v>
      </c>
    </row>
    <row r="253" spans="2:13" x14ac:dyDescent="0.25">
      <c r="B253" t="s">
        <v>27</v>
      </c>
      <c r="C253" s="1" t="s">
        <v>20</v>
      </c>
      <c r="D253" s="2">
        <v>45067</v>
      </c>
      <c r="E253" s="8" t="s">
        <v>15</v>
      </c>
      <c r="F253" s="8" t="s">
        <v>38</v>
      </c>
      <c r="G253" s="8" t="s">
        <v>39</v>
      </c>
      <c r="H253" t="s">
        <v>30</v>
      </c>
      <c r="I253" s="4">
        <v>3400</v>
      </c>
      <c r="J253" s="8">
        <v>8</v>
      </c>
      <c r="K253" s="4">
        <v>27200</v>
      </c>
      <c r="L253" s="4">
        <v>9520</v>
      </c>
      <c r="M253" s="3">
        <v>0.35</v>
      </c>
    </row>
    <row r="254" spans="2:13" x14ac:dyDescent="0.25">
      <c r="B254" t="s">
        <v>13</v>
      </c>
      <c r="C254" s="1" t="s">
        <v>20</v>
      </c>
      <c r="D254" s="2">
        <v>45074</v>
      </c>
      <c r="E254" s="8" t="s">
        <v>15</v>
      </c>
      <c r="F254" s="8" t="s">
        <v>38</v>
      </c>
      <c r="G254" s="8" t="s">
        <v>39</v>
      </c>
      <c r="H254" t="s">
        <v>33</v>
      </c>
      <c r="I254" s="4">
        <v>4600</v>
      </c>
      <c r="J254" s="8">
        <v>12</v>
      </c>
      <c r="K254" s="4">
        <v>55200</v>
      </c>
      <c r="L254" s="4">
        <v>13800</v>
      </c>
      <c r="M254" s="3">
        <v>0.25</v>
      </c>
    </row>
    <row r="255" spans="2:13" x14ac:dyDescent="0.25">
      <c r="B255" t="s">
        <v>27</v>
      </c>
      <c r="C255" s="1" t="s">
        <v>14</v>
      </c>
      <c r="D255" s="2">
        <v>45081</v>
      </c>
      <c r="E255" s="8" t="s">
        <v>15</v>
      </c>
      <c r="F255" s="8" t="s">
        <v>38</v>
      </c>
      <c r="G255" s="8" t="s">
        <v>39</v>
      </c>
      <c r="H255" t="s">
        <v>19</v>
      </c>
      <c r="I255" s="4">
        <v>500</v>
      </c>
      <c r="J255" s="8">
        <v>10</v>
      </c>
      <c r="K255" s="4">
        <v>5000</v>
      </c>
      <c r="L255" s="4">
        <v>1250</v>
      </c>
      <c r="M255" s="3">
        <v>0.25</v>
      </c>
    </row>
    <row r="256" spans="2:13" x14ac:dyDescent="0.25">
      <c r="B256" t="s">
        <v>24</v>
      </c>
      <c r="C256" s="1" t="s">
        <v>20</v>
      </c>
      <c r="D256" s="2">
        <v>45088</v>
      </c>
      <c r="E256" s="8" t="s">
        <v>15</v>
      </c>
      <c r="F256" s="8" t="s">
        <v>38</v>
      </c>
      <c r="G256" s="8" t="s">
        <v>39</v>
      </c>
      <c r="H256" t="s">
        <v>23</v>
      </c>
      <c r="I256" s="4">
        <v>5130</v>
      </c>
      <c r="J256" s="8">
        <v>15</v>
      </c>
      <c r="K256" s="4">
        <v>76950</v>
      </c>
      <c r="L256" s="4">
        <v>30780</v>
      </c>
      <c r="M256" s="3">
        <v>0.4</v>
      </c>
    </row>
    <row r="257" spans="2:13" x14ac:dyDescent="0.25">
      <c r="B257" t="s">
        <v>34</v>
      </c>
      <c r="C257" s="1" t="s">
        <v>14</v>
      </c>
      <c r="D257" s="2">
        <v>45095</v>
      </c>
      <c r="E257" s="8" t="s">
        <v>15</v>
      </c>
      <c r="F257" s="8" t="s">
        <v>38</v>
      </c>
      <c r="G257" s="8" t="s">
        <v>39</v>
      </c>
      <c r="H257" t="s">
        <v>28</v>
      </c>
      <c r="I257" s="4">
        <v>1500</v>
      </c>
      <c r="J257" s="8">
        <v>1</v>
      </c>
      <c r="K257" s="4">
        <v>1500</v>
      </c>
      <c r="L257" s="4">
        <v>600</v>
      </c>
      <c r="M257" s="3">
        <v>0.4</v>
      </c>
    </row>
    <row r="258" spans="2:13" x14ac:dyDescent="0.25">
      <c r="B258" t="s">
        <v>13</v>
      </c>
      <c r="C258" s="1" t="s">
        <v>20</v>
      </c>
      <c r="D258" s="2">
        <v>45102</v>
      </c>
      <c r="E258" s="8" t="s">
        <v>15</v>
      </c>
      <c r="F258" s="8" t="s">
        <v>38</v>
      </c>
      <c r="G258" s="8" t="s">
        <v>39</v>
      </c>
      <c r="H258" t="s">
        <v>32</v>
      </c>
      <c r="I258" s="4">
        <v>3200</v>
      </c>
      <c r="J258" s="8">
        <v>11</v>
      </c>
      <c r="K258" s="4">
        <v>35200</v>
      </c>
      <c r="L258" s="4">
        <v>7040</v>
      </c>
      <c r="M258" s="3">
        <v>0.2</v>
      </c>
    </row>
    <row r="259" spans="2:13" x14ac:dyDescent="0.25">
      <c r="B259" t="s">
        <v>13</v>
      </c>
      <c r="C259" s="1" t="s">
        <v>20</v>
      </c>
      <c r="D259" s="2">
        <v>45109</v>
      </c>
      <c r="E259" s="8" t="s">
        <v>15</v>
      </c>
      <c r="F259" s="8" t="s">
        <v>38</v>
      </c>
      <c r="G259" s="8" t="s">
        <v>39</v>
      </c>
      <c r="H259" t="s">
        <v>29</v>
      </c>
      <c r="I259" s="4">
        <v>5340</v>
      </c>
      <c r="J259" s="8">
        <v>2</v>
      </c>
      <c r="K259" s="4">
        <v>10680</v>
      </c>
      <c r="L259" s="4">
        <v>3204</v>
      </c>
      <c r="M259" s="3">
        <v>0.3</v>
      </c>
    </row>
    <row r="260" spans="2:13" x14ac:dyDescent="0.25">
      <c r="B260" t="s">
        <v>27</v>
      </c>
      <c r="C260" s="1" t="s">
        <v>14</v>
      </c>
      <c r="D260" s="2">
        <v>45116</v>
      </c>
      <c r="E260" s="8" t="s">
        <v>15</v>
      </c>
      <c r="F260" s="8" t="s">
        <v>38</v>
      </c>
      <c r="G260" s="8" t="s">
        <v>39</v>
      </c>
      <c r="H260" t="s">
        <v>29</v>
      </c>
      <c r="I260" s="4">
        <v>5340</v>
      </c>
      <c r="J260" s="8">
        <v>1</v>
      </c>
      <c r="K260" s="4">
        <v>5340</v>
      </c>
      <c r="L260" s="4">
        <v>1602</v>
      </c>
      <c r="M260" s="3">
        <v>0.3</v>
      </c>
    </row>
    <row r="261" spans="2:13" x14ac:dyDescent="0.25">
      <c r="B261" t="s">
        <v>13</v>
      </c>
      <c r="C261" s="1" t="s">
        <v>14</v>
      </c>
      <c r="D261" s="2">
        <v>45123</v>
      </c>
      <c r="E261" s="8" t="s">
        <v>15</v>
      </c>
      <c r="F261" s="8" t="s">
        <v>38</v>
      </c>
      <c r="G261" s="8" t="s">
        <v>39</v>
      </c>
      <c r="H261" t="s">
        <v>19</v>
      </c>
      <c r="I261" s="4">
        <v>500</v>
      </c>
      <c r="J261" s="8">
        <v>5</v>
      </c>
      <c r="K261" s="4">
        <v>2500</v>
      </c>
      <c r="L261" s="4">
        <v>625</v>
      </c>
      <c r="M261" s="3">
        <v>0.25</v>
      </c>
    </row>
    <row r="262" spans="2:13" x14ac:dyDescent="0.25">
      <c r="B262" t="s">
        <v>13</v>
      </c>
      <c r="C262" s="1" t="s">
        <v>14</v>
      </c>
      <c r="D262" s="2">
        <v>45130</v>
      </c>
      <c r="E262" s="8" t="s">
        <v>15</v>
      </c>
      <c r="F262" s="8" t="s">
        <v>38</v>
      </c>
      <c r="G262" s="8" t="s">
        <v>39</v>
      </c>
      <c r="H262" t="s">
        <v>29</v>
      </c>
      <c r="I262" s="4">
        <v>5340</v>
      </c>
      <c r="J262" s="8">
        <v>12</v>
      </c>
      <c r="K262" s="4">
        <v>64080</v>
      </c>
      <c r="L262" s="4">
        <v>19224</v>
      </c>
      <c r="M262" s="3">
        <v>0.3</v>
      </c>
    </row>
    <row r="263" spans="2:13" x14ac:dyDescent="0.25">
      <c r="B263" t="s">
        <v>34</v>
      </c>
      <c r="C263" s="1" t="s">
        <v>20</v>
      </c>
      <c r="D263" s="2">
        <v>45137</v>
      </c>
      <c r="E263" s="8" t="s">
        <v>15</v>
      </c>
      <c r="F263" s="8" t="s">
        <v>38</v>
      </c>
      <c r="G263" s="8" t="s">
        <v>39</v>
      </c>
      <c r="H263" t="s">
        <v>21</v>
      </c>
      <c r="I263" s="4">
        <v>1200</v>
      </c>
      <c r="J263" s="8">
        <v>8</v>
      </c>
      <c r="K263" s="4">
        <v>9600</v>
      </c>
      <c r="L263" s="4">
        <v>2880</v>
      </c>
      <c r="M263" s="3">
        <v>0.3</v>
      </c>
    </row>
    <row r="264" spans="2:13" x14ac:dyDescent="0.25">
      <c r="B264" t="s">
        <v>13</v>
      </c>
      <c r="C264" s="1" t="s">
        <v>14</v>
      </c>
      <c r="D264" s="2">
        <v>45144</v>
      </c>
      <c r="E264" s="8" t="s">
        <v>15</v>
      </c>
      <c r="F264" s="8" t="s">
        <v>38</v>
      </c>
      <c r="G264" s="8" t="s">
        <v>39</v>
      </c>
      <c r="H264" t="s">
        <v>31</v>
      </c>
      <c r="I264" s="4">
        <v>5300</v>
      </c>
      <c r="J264" s="8">
        <v>8</v>
      </c>
      <c r="K264" s="4">
        <v>42400</v>
      </c>
      <c r="L264" s="4">
        <v>12720</v>
      </c>
      <c r="M264" s="3">
        <v>0.3</v>
      </c>
    </row>
    <row r="265" spans="2:13" x14ac:dyDescent="0.25">
      <c r="B265" t="s">
        <v>22</v>
      </c>
      <c r="C265" s="1" t="s">
        <v>20</v>
      </c>
      <c r="D265" s="2">
        <v>45151</v>
      </c>
      <c r="E265" s="8" t="s">
        <v>15</v>
      </c>
      <c r="F265" s="8" t="s">
        <v>38</v>
      </c>
      <c r="G265" s="8" t="s">
        <v>39</v>
      </c>
      <c r="H265" t="s">
        <v>18</v>
      </c>
      <c r="I265" s="4">
        <v>8902</v>
      </c>
      <c r="J265" s="8">
        <v>11</v>
      </c>
      <c r="K265" s="4">
        <v>97922</v>
      </c>
      <c r="L265" s="4">
        <v>34272.699999999997</v>
      </c>
      <c r="M265" s="3">
        <v>0.35</v>
      </c>
    </row>
    <row r="266" spans="2:13" x14ac:dyDescent="0.25">
      <c r="B266" t="s">
        <v>27</v>
      </c>
      <c r="C266" s="1" t="s">
        <v>20</v>
      </c>
      <c r="D266" s="2">
        <v>45158</v>
      </c>
      <c r="E266" s="8" t="s">
        <v>15</v>
      </c>
      <c r="F266" s="8" t="s">
        <v>38</v>
      </c>
      <c r="G266" s="8" t="s">
        <v>39</v>
      </c>
      <c r="H266" t="s">
        <v>18</v>
      </c>
      <c r="I266" s="4">
        <v>8902</v>
      </c>
      <c r="J266" s="8">
        <v>12</v>
      </c>
      <c r="K266" s="4">
        <v>106824</v>
      </c>
      <c r="L266" s="4">
        <v>37388.399999999994</v>
      </c>
      <c r="M266" s="3">
        <v>0.35</v>
      </c>
    </row>
    <row r="267" spans="2:13" x14ac:dyDescent="0.25">
      <c r="B267" t="s">
        <v>22</v>
      </c>
      <c r="C267" s="1" t="s">
        <v>20</v>
      </c>
      <c r="D267" s="2">
        <v>45165</v>
      </c>
      <c r="E267" s="8" t="s">
        <v>15</v>
      </c>
      <c r="F267" s="8" t="s">
        <v>38</v>
      </c>
      <c r="G267" s="8" t="s">
        <v>39</v>
      </c>
      <c r="H267" t="s">
        <v>35</v>
      </c>
      <c r="I267" s="4">
        <v>4500</v>
      </c>
      <c r="J267" s="8">
        <v>3</v>
      </c>
      <c r="K267" s="4">
        <v>13500</v>
      </c>
      <c r="L267" s="4">
        <v>3375</v>
      </c>
      <c r="M267" s="3">
        <v>0.25</v>
      </c>
    </row>
    <row r="268" spans="2:13" x14ac:dyDescent="0.25">
      <c r="B268" t="s">
        <v>13</v>
      </c>
      <c r="C268" s="1" t="s">
        <v>14</v>
      </c>
      <c r="D268" s="2">
        <v>44562</v>
      </c>
      <c r="E268" s="8" t="s">
        <v>15</v>
      </c>
      <c r="F268" s="8" t="s">
        <v>38</v>
      </c>
      <c r="G268" s="8" t="s">
        <v>39</v>
      </c>
      <c r="H268" t="s">
        <v>18</v>
      </c>
      <c r="I268" s="4">
        <v>8902</v>
      </c>
      <c r="J268" s="8">
        <v>13</v>
      </c>
      <c r="K268" s="4">
        <v>35608</v>
      </c>
      <c r="L268" s="4">
        <v>12462.8</v>
      </c>
      <c r="M268" s="3">
        <v>0.35</v>
      </c>
    </row>
    <row r="269" spans="2:13" x14ac:dyDescent="0.25">
      <c r="B269" t="s">
        <v>13</v>
      </c>
      <c r="C269" s="1" t="s">
        <v>14</v>
      </c>
      <c r="D269" s="2">
        <v>44577</v>
      </c>
      <c r="E269" s="8" t="s">
        <v>15</v>
      </c>
      <c r="F269" s="8" t="s">
        <v>38</v>
      </c>
      <c r="G269" s="8" t="s">
        <v>39</v>
      </c>
      <c r="H269" t="s">
        <v>19</v>
      </c>
      <c r="I269" s="4">
        <v>500</v>
      </c>
      <c r="J269" s="8">
        <v>13</v>
      </c>
      <c r="K269" s="4">
        <v>2000</v>
      </c>
      <c r="L269" s="4">
        <v>500</v>
      </c>
      <c r="M269" s="3">
        <v>0.25</v>
      </c>
    </row>
    <row r="270" spans="2:13" x14ac:dyDescent="0.25">
      <c r="B270" t="s">
        <v>13</v>
      </c>
      <c r="C270" s="1" t="s">
        <v>20</v>
      </c>
      <c r="D270" s="2">
        <v>44584</v>
      </c>
      <c r="E270" s="8" t="s">
        <v>15</v>
      </c>
      <c r="F270" s="8" t="s">
        <v>38</v>
      </c>
      <c r="G270" s="8" t="s">
        <v>39</v>
      </c>
      <c r="H270" t="s">
        <v>21</v>
      </c>
      <c r="I270" s="4">
        <v>1200</v>
      </c>
      <c r="J270" s="8">
        <v>13</v>
      </c>
      <c r="K270" s="4">
        <v>6000</v>
      </c>
      <c r="L270" s="4">
        <v>1800</v>
      </c>
      <c r="M270" s="3">
        <v>0.3</v>
      </c>
    </row>
    <row r="271" spans="2:13" x14ac:dyDescent="0.25">
      <c r="B271" t="s">
        <v>13</v>
      </c>
      <c r="C271" s="1" t="s">
        <v>20</v>
      </c>
      <c r="D271" s="2">
        <v>44591</v>
      </c>
      <c r="E271" s="8" t="s">
        <v>15</v>
      </c>
      <c r="F271" s="8" t="s">
        <v>38</v>
      </c>
      <c r="G271" s="8" t="s">
        <v>39</v>
      </c>
      <c r="H271" t="s">
        <v>19</v>
      </c>
      <c r="I271" s="4">
        <v>500</v>
      </c>
      <c r="J271" s="8">
        <v>12</v>
      </c>
      <c r="K271" s="4">
        <v>6000</v>
      </c>
      <c r="L271" s="4">
        <v>1500</v>
      </c>
      <c r="M271" s="3">
        <v>0.25</v>
      </c>
    </row>
    <row r="272" spans="2:13" x14ac:dyDescent="0.25">
      <c r="B272" t="s">
        <v>22</v>
      </c>
      <c r="C272" s="1" t="s">
        <v>20</v>
      </c>
      <c r="D272" s="2">
        <v>44598</v>
      </c>
      <c r="E272" s="8" t="s">
        <v>15</v>
      </c>
      <c r="F272" s="8" t="s">
        <v>38</v>
      </c>
      <c r="G272" s="8" t="s">
        <v>39</v>
      </c>
      <c r="H272" t="s">
        <v>18</v>
      </c>
      <c r="I272" s="4">
        <v>8902</v>
      </c>
      <c r="J272" s="8">
        <v>9</v>
      </c>
      <c r="K272" s="4">
        <v>80118</v>
      </c>
      <c r="L272" s="4">
        <v>28041.3</v>
      </c>
      <c r="M272" s="3">
        <v>0.35</v>
      </c>
    </row>
    <row r="273" spans="2:13" x14ac:dyDescent="0.25">
      <c r="B273" t="s">
        <v>13</v>
      </c>
      <c r="C273" s="1" t="s">
        <v>14</v>
      </c>
      <c r="D273" s="2">
        <v>44605</v>
      </c>
      <c r="E273" s="8" t="s">
        <v>15</v>
      </c>
      <c r="F273" s="8" t="s">
        <v>38</v>
      </c>
      <c r="G273" s="8" t="s">
        <v>39</v>
      </c>
      <c r="H273" t="s">
        <v>23</v>
      </c>
      <c r="I273" s="4">
        <v>5130</v>
      </c>
      <c r="J273" s="8">
        <v>2</v>
      </c>
      <c r="K273" s="4">
        <v>10260</v>
      </c>
      <c r="L273" s="4">
        <v>4104</v>
      </c>
      <c r="M273" s="3">
        <v>0.4</v>
      </c>
    </row>
    <row r="274" spans="2:13" x14ac:dyDescent="0.25">
      <c r="B274" t="s">
        <v>13</v>
      </c>
      <c r="C274" s="1" t="s">
        <v>20</v>
      </c>
      <c r="D274" s="2">
        <v>44612</v>
      </c>
      <c r="E274" s="8" t="s">
        <v>15</v>
      </c>
      <c r="F274" s="8" t="s">
        <v>38</v>
      </c>
      <c r="G274" s="8" t="s">
        <v>39</v>
      </c>
      <c r="H274" t="s">
        <v>18</v>
      </c>
      <c r="I274" s="4">
        <v>8902</v>
      </c>
      <c r="J274" s="8">
        <v>6</v>
      </c>
      <c r="K274" s="4">
        <v>53412</v>
      </c>
      <c r="L274" s="4">
        <v>18694.199999999997</v>
      </c>
      <c r="M274" s="3">
        <v>0.35</v>
      </c>
    </row>
    <row r="275" spans="2:13" x14ac:dyDescent="0.25">
      <c r="B275" t="s">
        <v>24</v>
      </c>
      <c r="C275" s="1" t="s">
        <v>20</v>
      </c>
      <c r="D275" s="2">
        <v>44619</v>
      </c>
      <c r="E275" s="8" t="s">
        <v>15</v>
      </c>
      <c r="F275" s="8" t="s">
        <v>38</v>
      </c>
      <c r="G275" s="8" t="s">
        <v>39</v>
      </c>
      <c r="H275" t="s">
        <v>25</v>
      </c>
      <c r="I275" s="4">
        <v>300</v>
      </c>
      <c r="J275" s="8">
        <v>1</v>
      </c>
      <c r="K275" s="4">
        <v>300</v>
      </c>
      <c r="L275" s="4">
        <v>45</v>
      </c>
      <c r="M275" s="3">
        <v>0.15</v>
      </c>
    </row>
    <row r="276" spans="2:13" x14ac:dyDescent="0.25">
      <c r="B276" t="s">
        <v>22</v>
      </c>
      <c r="C276" s="1" t="s">
        <v>14</v>
      </c>
      <c r="D276" s="2">
        <v>44626</v>
      </c>
      <c r="E276" s="8" t="s">
        <v>15</v>
      </c>
      <c r="F276" s="8" t="s">
        <v>38</v>
      </c>
      <c r="G276" s="8" t="s">
        <v>39</v>
      </c>
      <c r="H276" t="s">
        <v>26</v>
      </c>
      <c r="I276" s="4">
        <v>1700</v>
      </c>
      <c r="J276" s="8">
        <v>10</v>
      </c>
      <c r="K276" s="4">
        <v>17000</v>
      </c>
      <c r="L276" s="4">
        <v>8500</v>
      </c>
      <c r="M276" s="3">
        <v>0.5</v>
      </c>
    </row>
    <row r="277" spans="2:13" x14ac:dyDescent="0.25">
      <c r="B277" t="s">
        <v>27</v>
      </c>
      <c r="C277" s="1" t="s">
        <v>14</v>
      </c>
      <c r="D277" s="2">
        <v>44633</v>
      </c>
      <c r="E277" s="8" t="s">
        <v>15</v>
      </c>
      <c r="F277" s="8" t="s">
        <v>38</v>
      </c>
      <c r="G277" s="8" t="s">
        <v>39</v>
      </c>
      <c r="H277" t="s">
        <v>28</v>
      </c>
      <c r="I277" s="4">
        <v>1500</v>
      </c>
      <c r="J277" s="8">
        <v>3</v>
      </c>
      <c r="K277" s="4">
        <v>4500</v>
      </c>
      <c r="L277" s="4">
        <v>1800</v>
      </c>
      <c r="M277" s="3">
        <v>0.4</v>
      </c>
    </row>
    <row r="278" spans="2:13" x14ac:dyDescent="0.25">
      <c r="B278" t="s">
        <v>22</v>
      </c>
      <c r="C278" s="1" t="s">
        <v>20</v>
      </c>
      <c r="D278" s="2">
        <v>44640</v>
      </c>
      <c r="E278" s="8" t="s">
        <v>15</v>
      </c>
      <c r="F278" s="8" t="s">
        <v>38</v>
      </c>
      <c r="G278" s="8" t="s">
        <v>39</v>
      </c>
      <c r="H278" t="s">
        <v>29</v>
      </c>
      <c r="I278" s="4">
        <v>5340</v>
      </c>
      <c r="J278" s="8">
        <v>12</v>
      </c>
      <c r="K278" s="4">
        <v>64080</v>
      </c>
      <c r="L278" s="4">
        <v>19224</v>
      </c>
      <c r="M278" s="3">
        <v>0.3</v>
      </c>
    </row>
    <row r="279" spans="2:13" x14ac:dyDescent="0.25">
      <c r="B279" t="s">
        <v>13</v>
      </c>
      <c r="C279" s="1" t="s">
        <v>20</v>
      </c>
      <c r="D279" s="2">
        <v>44647</v>
      </c>
      <c r="E279" s="8" t="s">
        <v>15</v>
      </c>
      <c r="F279" s="8" t="s">
        <v>38</v>
      </c>
      <c r="G279" s="8" t="s">
        <v>39</v>
      </c>
      <c r="H279" t="s">
        <v>18</v>
      </c>
      <c r="I279" s="4">
        <v>8902</v>
      </c>
      <c r="J279" s="8">
        <v>2</v>
      </c>
      <c r="K279" s="4">
        <v>17804</v>
      </c>
      <c r="L279" s="4">
        <v>6231.4</v>
      </c>
      <c r="M279" s="3">
        <v>0.35</v>
      </c>
    </row>
    <row r="280" spans="2:13" x14ac:dyDescent="0.25">
      <c r="B280" t="s">
        <v>13</v>
      </c>
      <c r="C280" s="1" t="s">
        <v>20</v>
      </c>
      <c r="D280" s="2">
        <v>44654</v>
      </c>
      <c r="E280" s="8" t="s">
        <v>15</v>
      </c>
      <c r="F280" s="8" t="s">
        <v>38</v>
      </c>
      <c r="G280" s="8" t="s">
        <v>39</v>
      </c>
      <c r="H280" t="s">
        <v>23</v>
      </c>
      <c r="I280" s="4">
        <v>5130</v>
      </c>
      <c r="J280" s="8">
        <v>8</v>
      </c>
      <c r="K280" s="4">
        <v>41040</v>
      </c>
      <c r="L280" s="4">
        <v>16416</v>
      </c>
      <c r="M280" s="3">
        <v>0.4</v>
      </c>
    </row>
    <row r="281" spans="2:13" x14ac:dyDescent="0.25">
      <c r="B281" t="s">
        <v>27</v>
      </c>
      <c r="C281" s="1" t="s">
        <v>20</v>
      </c>
      <c r="D281" s="2">
        <v>44661</v>
      </c>
      <c r="E281" s="8" t="s">
        <v>15</v>
      </c>
      <c r="F281" s="8" t="s">
        <v>38</v>
      </c>
      <c r="G281" s="8" t="s">
        <v>39</v>
      </c>
      <c r="H281" t="s">
        <v>18</v>
      </c>
      <c r="I281" s="4">
        <v>8902</v>
      </c>
      <c r="J281" s="8">
        <v>3</v>
      </c>
      <c r="K281" s="4">
        <v>26706</v>
      </c>
      <c r="L281" s="4">
        <v>9347.0999999999985</v>
      </c>
      <c r="M281" s="3">
        <v>0.35</v>
      </c>
    </row>
    <row r="282" spans="2:13" x14ac:dyDescent="0.25">
      <c r="B282" t="s">
        <v>22</v>
      </c>
      <c r="C282" s="1" t="s">
        <v>14</v>
      </c>
      <c r="D282" s="2">
        <v>44668</v>
      </c>
      <c r="E282" s="8" t="s">
        <v>15</v>
      </c>
      <c r="F282" s="8" t="s">
        <v>38</v>
      </c>
      <c r="G282" s="8" t="s">
        <v>39</v>
      </c>
      <c r="H282" t="s">
        <v>30</v>
      </c>
      <c r="I282" s="4">
        <v>3400</v>
      </c>
      <c r="J282" s="8">
        <v>8</v>
      </c>
      <c r="K282" s="4">
        <v>27200</v>
      </c>
      <c r="L282" s="4">
        <v>9520</v>
      </c>
      <c r="M282" s="3">
        <v>0.35</v>
      </c>
    </row>
    <row r="283" spans="2:13" x14ac:dyDescent="0.25">
      <c r="B283" t="s">
        <v>22</v>
      </c>
      <c r="C283" s="1" t="s">
        <v>20</v>
      </c>
      <c r="D283" s="2">
        <v>44675</v>
      </c>
      <c r="E283" s="8" t="s">
        <v>15</v>
      </c>
      <c r="F283" s="8" t="s">
        <v>38</v>
      </c>
      <c r="G283" s="8" t="s">
        <v>39</v>
      </c>
      <c r="H283" t="s">
        <v>31</v>
      </c>
      <c r="I283" s="4">
        <v>5300</v>
      </c>
      <c r="J283" s="8">
        <v>10</v>
      </c>
      <c r="K283" s="4">
        <v>53000</v>
      </c>
      <c r="L283" s="4">
        <v>15900</v>
      </c>
      <c r="M283" s="3">
        <v>0.3</v>
      </c>
    </row>
    <row r="284" spans="2:13" x14ac:dyDescent="0.25">
      <c r="B284" t="s">
        <v>13</v>
      </c>
      <c r="C284" s="1" t="s">
        <v>14</v>
      </c>
      <c r="D284" s="2">
        <v>44682</v>
      </c>
      <c r="E284" s="8" t="s">
        <v>15</v>
      </c>
      <c r="F284" s="8" t="s">
        <v>38</v>
      </c>
      <c r="G284" s="8" t="s">
        <v>39</v>
      </c>
      <c r="H284" t="s">
        <v>18</v>
      </c>
      <c r="I284" s="4">
        <v>8902</v>
      </c>
      <c r="J284" s="8">
        <v>11</v>
      </c>
      <c r="K284" s="4">
        <v>97922</v>
      </c>
      <c r="L284" s="4">
        <v>34272.699999999997</v>
      </c>
      <c r="M284" s="3">
        <v>0.35</v>
      </c>
    </row>
    <row r="285" spans="2:13" x14ac:dyDescent="0.25">
      <c r="B285" t="s">
        <v>13</v>
      </c>
      <c r="C285" s="1" t="s">
        <v>20</v>
      </c>
      <c r="D285" s="2">
        <v>44689</v>
      </c>
      <c r="E285" s="8" t="s">
        <v>15</v>
      </c>
      <c r="F285" s="8" t="s">
        <v>38</v>
      </c>
      <c r="G285" s="8" t="s">
        <v>39</v>
      </c>
      <c r="H285" t="s">
        <v>23</v>
      </c>
      <c r="I285" s="4">
        <v>5130</v>
      </c>
      <c r="J285" s="8">
        <v>2</v>
      </c>
      <c r="K285" s="4">
        <v>10260</v>
      </c>
      <c r="L285" s="4">
        <v>4104</v>
      </c>
      <c r="M285" s="3">
        <v>0.4</v>
      </c>
    </row>
    <row r="286" spans="2:13" x14ac:dyDescent="0.25">
      <c r="B286" t="s">
        <v>24</v>
      </c>
      <c r="C286" s="1" t="s">
        <v>14</v>
      </c>
      <c r="D286" s="2">
        <v>44696</v>
      </c>
      <c r="E286" s="8" t="s">
        <v>15</v>
      </c>
      <c r="F286" s="8" t="s">
        <v>38</v>
      </c>
      <c r="G286" s="8" t="s">
        <v>39</v>
      </c>
      <c r="H286" t="s">
        <v>25</v>
      </c>
      <c r="I286" s="4">
        <v>300</v>
      </c>
      <c r="J286" s="8">
        <v>11</v>
      </c>
      <c r="K286" s="4">
        <v>3300</v>
      </c>
      <c r="L286" s="4">
        <v>495</v>
      </c>
      <c r="M286" s="3">
        <v>0.15</v>
      </c>
    </row>
    <row r="287" spans="2:13" x14ac:dyDescent="0.25">
      <c r="B287" t="s">
        <v>27</v>
      </c>
      <c r="C287" s="1" t="s">
        <v>20</v>
      </c>
      <c r="D287" s="2">
        <v>44703</v>
      </c>
      <c r="E287" s="8" t="s">
        <v>15</v>
      </c>
      <c r="F287" s="8" t="s">
        <v>38</v>
      </c>
      <c r="G287" s="8" t="s">
        <v>39</v>
      </c>
      <c r="H287" t="s">
        <v>32</v>
      </c>
      <c r="I287" s="4">
        <v>3200</v>
      </c>
      <c r="J287" s="8">
        <v>5</v>
      </c>
      <c r="K287" s="4">
        <v>16000</v>
      </c>
      <c r="L287" s="4">
        <v>3200</v>
      </c>
      <c r="M287" s="3">
        <v>0.2</v>
      </c>
    </row>
    <row r="288" spans="2:13" x14ac:dyDescent="0.25">
      <c r="B288" t="s">
        <v>13</v>
      </c>
      <c r="C288" s="1" t="s">
        <v>20</v>
      </c>
      <c r="D288" s="2">
        <v>44710</v>
      </c>
      <c r="E288" s="8" t="s">
        <v>15</v>
      </c>
      <c r="F288" s="8" t="s">
        <v>38</v>
      </c>
      <c r="G288" s="8" t="s">
        <v>39</v>
      </c>
      <c r="H288" t="s">
        <v>18</v>
      </c>
      <c r="I288" s="4">
        <v>8902</v>
      </c>
      <c r="J288" s="8">
        <v>2</v>
      </c>
      <c r="K288" s="4">
        <v>17804</v>
      </c>
      <c r="L288" s="4">
        <v>6231.4</v>
      </c>
      <c r="M288" s="3">
        <v>0.35</v>
      </c>
    </row>
    <row r="289" spans="2:13" x14ac:dyDescent="0.25">
      <c r="B289" t="s">
        <v>22</v>
      </c>
      <c r="C289" s="1" t="s">
        <v>20</v>
      </c>
      <c r="D289" s="2">
        <v>44717</v>
      </c>
      <c r="E289" s="8" t="s">
        <v>15</v>
      </c>
      <c r="F289" s="8" t="s">
        <v>38</v>
      </c>
      <c r="G289" s="8" t="s">
        <v>39</v>
      </c>
      <c r="H289" t="s">
        <v>25</v>
      </c>
      <c r="I289" s="4">
        <v>300</v>
      </c>
      <c r="J289" s="8">
        <v>10</v>
      </c>
      <c r="K289" s="4">
        <v>3000</v>
      </c>
      <c r="L289" s="4">
        <v>450</v>
      </c>
      <c r="M289" s="3">
        <v>0.15</v>
      </c>
    </row>
    <row r="290" spans="2:13" x14ac:dyDescent="0.25">
      <c r="B290" t="s">
        <v>24</v>
      </c>
      <c r="C290" s="1" t="s">
        <v>14</v>
      </c>
      <c r="D290" s="2">
        <v>44724</v>
      </c>
      <c r="E290" s="8" t="s">
        <v>15</v>
      </c>
      <c r="F290" s="8" t="s">
        <v>38</v>
      </c>
      <c r="G290" s="8" t="s">
        <v>39</v>
      </c>
      <c r="H290" t="s">
        <v>32</v>
      </c>
      <c r="I290" s="4">
        <v>3200</v>
      </c>
      <c r="J290" s="8">
        <v>12</v>
      </c>
      <c r="K290" s="4">
        <v>38400</v>
      </c>
      <c r="L290" s="4">
        <v>7680</v>
      </c>
      <c r="M290" s="3">
        <v>0.2</v>
      </c>
    </row>
    <row r="291" spans="2:13" x14ac:dyDescent="0.25">
      <c r="B291" t="s">
        <v>13</v>
      </c>
      <c r="C291" s="1" t="s">
        <v>20</v>
      </c>
      <c r="D291" s="2">
        <v>44731</v>
      </c>
      <c r="E291" s="8" t="s">
        <v>15</v>
      </c>
      <c r="F291" s="8" t="s">
        <v>38</v>
      </c>
      <c r="G291" s="8" t="s">
        <v>39</v>
      </c>
      <c r="H291" t="s">
        <v>33</v>
      </c>
      <c r="I291" s="4">
        <v>4600</v>
      </c>
      <c r="J291" s="8">
        <v>7</v>
      </c>
      <c r="K291" s="4">
        <v>32200</v>
      </c>
      <c r="L291" s="4">
        <v>8050</v>
      </c>
      <c r="M291" s="3">
        <v>0.25</v>
      </c>
    </row>
    <row r="292" spans="2:13" x14ac:dyDescent="0.25">
      <c r="B292" t="s">
        <v>24</v>
      </c>
      <c r="C292" s="1" t="s">
        <v>14</v>
      </c>
      <c r="D292" s="2">
        <v>44738</v>
      </c>
      <c r="E292" s="8" t="s">
        <v>15</v>
      </c>
      <c r="F292" s="8" t="s">
        <v>38</v>
      </c>
      <c r="G292" s="8" t="s">
        <v>39</v>
      </c>
      <c r="H292" t="s">
        <v>21</v>
      </c>
      <c r="I292" s="4">
        <v>1200</v>
      </c>
      <c r="J292" s="8">
        <v>9</v>
      </c>
      <c r="K292" s="4">
        <v>10800</v>
      </c>
      <c r="L292" s="4">
        <v>3240</v>
      </c>
      <c r="M292" s="3">
        <v>0.3</v>
      </c>
    </row>
    <row r="293" spans="2:13" x14ac:dyDescent="0.25">
      <c r="B293" t="s">
        <v>27</v>
      </c>
      <c r="C293" s="1" t="s">
        <v>14</v>
      </c>
      <c r="D293" s="2">
        <v>44745</v>
      </c>
      <c r="E293" s="8" t="s">
        <v>15</v>
      </c>
      <c r="F293" s="8" t="s">
        <v>40</v>
      </c>
      <c r="G293" s="8" t="s">
        <v>41</v>
      </c>
      <c r="H293" t="s">
        <v>33</v>
      </c>
      <c r="I293" s="4">
        <v>4600</v>
      </c>
      <c r="J293" s="8">
        <v>11</v>
      </c>
      <c r="K293" s="4">
        <v>50600</v>
      </c>
      <c r="L293" s="4">
        <v>12650</v>
      </c>
      <c r="M293" s="3">
        <v>0.25</v>
      </c>
    </row>
    <row r="294" spans="2:13" x14ac:dyDescent="0.25">
      <c r="B294" t="s">
        <v>34</v>
      </c>
      <c r="C294" s="1" t="s">
        <v>20</v>
      </c>
      <c r="D294" s="2">
        <v>44752</v>
      </c>
      <c r="E294" s="8" t="s">
        <v>15</v>
      </c>
      <c r="F294" s="8" t="s">
        <v>40</v>
      </c>
      <c r="G294" s="8" t="s">
        <v>41</v>
      </c>
      <c r="H294" t="s">
        <v>29</v>
      </c>
      <c r="I294" s="4">
        <v>5340</v>
      </c>
      <c r="J294" s="8">
        <v>9</v>
      </c>
      <c r="K294" s="4">
        <v>48060</v>
      </c>
      <c r="L294" s="4">
        <v>14418</v>
      </c>
      <c r="M294" s="3">
        <v>0.3</v>
      </c>
    </row>
    <row r="295" spans="2:13" x14ac:dyDescent="0.25">
      <c r="B295" t="s">
        <v>13</v>
      </c>
      <c r="C295" s="1" t="s">
        <v>20</v>
      </c>
      <c r="D295" s="2">
        <v>44759</v>
      </c>
      <c r="E295" s="8" t="s">
        <v>15</v>
      </c>
      <c r="F295" s="8" t="s">
        <v>40</v>
      </c>
      <c r="G295" s="8" t="s">
        <v>41</v>
      </c>
      <c r="H295" t="s">
        <v>31</v>
      </c>
      <c r="I295" s="4">
        <v>5300</v>
      </c>
      <c r="J295" s="8">
        <v>5</v>
      </c>
      <c r="K295" s="4">
        <v>26500</v>
      </c>
      <c r="L295" s="4">
        <v>7950</v>
      </c>
      <c r="M295" s="3">
        <v>0.3</v>
      </c>
    </row>
    <row r="296" spans="2:13" x14ac:dyDescent="0.25">
      <c r="B296" t="s">
        <v>13</v>
      </c>
      <c r="C296" s="1" t="s">
        <v>20</v>
      </c>
      <c r="D296" s="2">
        <v>44766</v>
      </c>
      <c r="E296" s="8" t="s">
        <v>15</v>
      </c>
      <c r="F296" s="8" t="s">
        <v>40</v>
      </c>
      <c r="G296" s="8" t="s">
        <v>41</v>
      </c>
      <c r="H296" t="s">
        <v>28</v>
      </c>
      <c r="I296" s="4">
        <v>1500</v>
      </c>
      <c r="J296" s="8">
        <v>3</v>
      </c>
      <c r="K296" s="4">
        <v>4500</v>
      </c>
      <c r="L296" s="4">
        <v>1800</v>
      </c>
      <c r="M296" s="3">
        <v>0.4</v>
      </c>
    </row>
    <row r="297" spans="2:13" x14ac:dyDescent="0.25">
      <c r="B297" t="s">
        <v>22</v>
      </c>
      <c r="C297" s="1" t="s">
        <v>20</v>
      </c>
      <c r="D297" s="2">
        <v>44766</v>
      </c>
      <c r="E297" s="8" t="s">
        <v>15</v>
      </c>
      <c r="F297" s="8" t="s">
        <v>40</v>
      </c>
      <c r="G297" s="8" t="s">
        <v>41</v>
      </c>
      <c r="H297" t="s">
        <v>32</v>
      </c>
      <c r="I297" s="4">
        <v>3200</v>
      </c>
      <c r="J297" s="8">
        <v>10</v>
      </c>
      <c r="K297" s="4">
        <v>32000</v>
      </c>
      <c r="L297" s="4">
        <v>6400</v>
      </c>
      <c r="M297" s="3">
        <v>0.2</v>
      </c>
    </row>
    <row r="298" spans="2:13" x14ac:dyDescent="0.25">
      <c r="B298" t="s">
        <v>13</v>
      </c>
      <c r="C298" s="1" t="s">
        <v>14</v>
      </c>
      <c r="D298" s="2">
        <v>44773</v>
      </c>
      <c r="E298" s="8" t="s">
        <v>15</v>
      </c>
      <c r="F298" s="8" t="s">
        <v>40</v>
      </c>
      <c r="G298" s="8" t="s">
        <v>41</v>
      </c>
      <c r="H298" t="s">
        <v>28</v>
      </c>
      <c r="I298" s="4">
        <v>1500</v>
      </c>
      <c r="J298" s="8">
        <v>8</v>
      </c>
      <c r="K298" s="4">
        <v>12000</v>
      </c>
      <c r="L298" s="4">
        <v>4800</v>
      </c>
      <c r="M298" s="3">
        <v>0.4</v>
      </c>
    </row>
    <row r="299" spans="2:13" x14ac:dyDescent="0.25">
      <c r="B299" t="s">
        <v>24</v>
      </c>
      <c r="C299" s="1" t="s">
        <v>14</v>
      </c>
      <c r="D299" s="2">
        <v>44780</v>
      </c>
      <c r="E299" s="8" t="s">
        <v>15</v>
      </c>
      <c r="F299" s="8" t="s">
        <v>40</v>
      </c>
      <c r="G299" s="8" t="s">
        <v>41</v>
      </c>
      <c r="H299" t="s">
        <v>19</v>
      </c>
      <c r="I299" s="4">
        <v>500</v>
      </c>
      <c r="J299" s="8">
        <v>12</v>
      </c>
      <c r="K299" s="4">
        <v>6000</v>
      </c>
      <c r="L299" s="4">
        <v>1500</v>
      </c>
      <c r="M299" s="3">
        <v>0.25</v>
      </c>
    </row>
    <row r="300" spans="2:13" x14ac:dyDescent="0.25">
      <c r="B300" t="s">
        <v>13</v>
      </c>
      <c r="C300" s="1" t="s">
        <v>20</v>
      </c>
      <c r="D300" s="2">
        <v>44787</v>
      </c>
      <c r="E300" s="8" t="s">
        <v>15</v>
      </c>
      <c r="F300" s="8" t="s">
        <v>40</v>
      </c>
      <c r="G300" s="8" t="s">
        <v>41</v>
      </c>
      <c r="H300" t="s">
        <v>25</v>
      </c>
      <c r="I300" s="4">
        <v>300</v>
      </c>
      <c r="J300" s="8">
        <v>8</v>
      </c>
      <c r="K300" s="4">
        <v>2400</v>
      </c>
      <c r="L300" s="4">
        <v>360</v>
      </c>
      <c r="M300" s="3">
        <v>0.15</v>
      </c>
    </row>
    <row r="301" spans="2:13" x14ac:dyDescent="0.25">
      <c r="B301" t="s">
        <v>27</v>
      </c>
      <c r="C301" s="1" t="s">
        <v>14</v>
      </c>
      <c r="D301" s="2">
        <v>44794</v>
      </c>
      <c r="E301" s="8" t="s">
        <v>15</v>
      </c>
      <c r="F301" s="8" t="s">
        <v>40</v>
      </c>
      <c r="G301" s="8" t="s">
        <v>41</v>
      </c>
      <c r="H301" t="s">
        <v>26</v>
      </c>
      <c r="I301" s="4">
        <v>1700</v>
      </c>
      <c r="J301" s="8">
        <v>10</v>
      </c>
      <c r="K301" s="4">
        <v>17000</v>
      </c>
      <c r="L301" s="4">
        <v>8500</v>
      </c>
      <c r="M301" s="3">
        <v>0.5</v>
      </c>
    </row>
    <row r="302" spans="2:13" x14ac:dyDescent="0.25">
      <c r="B302" t="s">
        <v>13</v>
      </c>
      <c r="C302" s="1" t="s">
        <v>20</v>
      </c>
      <c r="D302" s="2">
        <v>44801</v>
      </c>
      <c r="E302" s="8" t="s">
        <v>15</v>
      </c>
      <c r="F302" s="8" t="s">
        <v>40</v>
      </c>
      <c r="G302" s="8" t="s">
        <v>41</v>
      </c>
      <c r="H302" t="s">
        <v>30</v>
      </c>
      <c r="I302" s="4">
        <v>3400</v>
      </c>
      <c r="J302" s="8">
        <v>6</v>
      </c>
      <c r="K302" s="4">
        <v>20400</v>
      </c>
      <c r="L302" s="4">
        <v>7140</v>
      </c>
      <c r="M302" s="3">
        <v>0.35</v>
      </c>
    </row>
    <row r="303" spans="2:13" x14ac:dyDescent="0.25">
      <c r="B303" t="s">
        <v>13</v>
      </c>
      <c r="C303" s="1" t="s">
        <v>20</v>
      </c>
      <c r="D303" s="2">
        <v>44808</v>
      </c>
      <c r="E303" s="8" t="s">
        <v>15</v>
      </c>
      <c r="F303" s="8" t="s">
        <v>40</v>
      </c>
      <c r="G303" s="8" t="s">
        <v>41</v>
      </c>
      <c r="H303" t="s">
        <v>25</v>
      </c>
      <c r="I303" s="4">
        <v>300</v>
      </c>
      <c r="J303" s="8">
        <v>4</v>
      </c>
      <c r="K303" s="4">
        <v>1200</v>
      </c>
      <c r="L303" s="4">
        <v>180</v>
      </c>
      <c r="M303" s="3">
        <v>0.15</v>
      </c>
    </row>
    <row r="304" spans="2:13" x14ac:dyDescent="0.25">
      <c r="B304" t="s">
        <v>13</v>
      </c>
      <c r="C304" s="1" t="s">
        <v>20</v>
      </c>
      <c r="D304" s="2">
        <v>44815</v>
      </c>
      <c r="E304" s="8" t="s">
        <v>15</v>
      </c>
      <c r="F304" s="8" t="s">
        <v>40</v>
      </c>
      <c r="G304" s="8" t="s">
        <v>41</v>
      </c>
      <c r="H304" t="s">
        <v>19</v>
      </c>
      <c r="I304" s="4">
        <v>500</v>
      </c>
      <c r="J304" s="8">
        <v>9</v>
      </c>
      <c r="K304" s="4">
        <v>4500</v>
      </c>
      <c r="L304" s="4">
        <v>1125</v>
      </c>
      <c r="M304" s="3">
        <v>0.25</v>
      </c>
    </row>
    <row r="305" spans="2:13" x14ac:dyDescent="0.25">
      <c r="B305" t="s">
        <v>27</v>
      </c>
      <c r="C305" s="1" t="s">
        <v>20</v>
      </c>
      <c r="D305" s="2">
        <v>44822</v>
      </c>
      <c r="E305" s="8" t="s">
        <v>15</v>
      </c>
      <c r="F305" s="8" t="s">
        <v>40</v>
      </c>
      <c r="G305" s="8" t="s">
        <v>41</v>
      </c>
      <c r="H305" t="s">
        <v>32</v>
      </c>
      <c r="I305" s="4">
        <v>3200</v>
      </c>
      <c r="J305" s="8">
        <v>5</v>
      </c>
      <c r="K305" s="4">
        <v>16000</v>
      </c>
      <c r="L305" s="4">
        <v>3200</v>
      </c>
      <c r="M305" s="3">
        <v>0.2</v>
      </c>
    </row>
    <row r="306" spans="2:13" x14ac:dyDescent="0.25">
      <c r="B306" t="s">
        <v>13</v>
      </c>
      <c r="C306" s="1" t="s">
        <v>20</v>
      </c>
      <c r="D306" s="2">
        <v>44829</v>
      </c>
      <c r="E306" s="8" t="s">
        <v>15</v>
      </c>
      <c r="F306" s="8" t="s">
        <v>40</v>
      </c>
      <c r="G306" s="8" t="s">
        <v>41</v>
      </c>
      <c r="H306" t="s">
        <v>19</v>
      </c>
      <c r="I306" s="4">
        <v>500</v>
      </c>
      <c r="J306" s="8">
        <v>1</v>
      </c>
      <c r="K306" s="4">
        <v>500</v>
      </c>
      <c r="L306" s="4">
        <v>125</v>
      </c>
      <c r="M306" s="3">
        <v>0.25</v>
      </c>
    </row>
    <row r="307" spans="2:13" x14ac:dyDescent="0.25">
      <c r="B307" t="s">
        <v>27</v>
      </c>
      <c r="C307" s="1" t="s">
        <v>20</v>
      </c>
      <c r="D307" s="2">
        <v>44836</v>
      </c>
      <c r="E307" s="8" t="s">
        <v>15</v>
      </c>
      <c r="F307" s="8" t="s">
        <v>40</v>
      </c>
      <c r="G307" s="8" t="s">
        <v>41</v>
      </c>
      <c r="H307" t="s">
        <v>26</v>
      </c>
      <c r="I307" s="4">
        <v>1700</v>
      </c>
      <c r="J307" s="8">
        <v>6</v>
      </c>
      <c r="K307" s="4">
        <v>10200</v>
      </c>
      <c r="L307" s="4">
        <v>5100</v>
      </c>
      <c r="M307" s="3">
        <v>0.5</v>
      </c>
    </row>
    <row r="308" spans="2:13" x14ac:dyDescent="0.25">
      <c r="B308" t="s">
        <v>13</v>
      </c>
      <c r="C308" s="1" t="s">
        <v>20</v>
      </c>
      <c r="D308" s="2">
        <v>44843</v>
      </c>
      <c r="E308" s="8" t="s">
        <v>15</v>
      </c>
      <c r="F308" s="8" t="s">
        <v>40</v>
      </c>
      <c r="G308" s="8" t="s">
        <v>41</v>
      </c>
      <c r="H308" t="s">
        <v>18</v>
      </c>
      <c r="I308" s="4">
        <v>8902</v>
      </c>
      <c r="J308" s="8">
        <v>4</v>
      </c>
      <c r="K308" s="4">
        <v>35608</v>
      </c>
      <c r="L308" s="4">
        <v>12462.8</v>
      </c>
      <c r="M308" s="3">
        <v>0.35</v>
      </c>
    </row>
    <row r="309" spans="2:13" x14ac:dyDescent="0.25">
      <c r="B309" t="s">
        <v>22</v>
      </c>
      <c r="C309" s="1" t="s">
        <v>20</v>
      </c>
      <c r="D309" s="2">
        <v>44850</v>
      </c>
      <c r="E309" s="8" t="s">
        <v>15</v>
      </c>
      <c r="F309" s="8" t="s">
        <v>40</v>
      </c>
      <c r="G309" s="8" t="s">
        <v>41</v>
      </c>
      <c r="H309" t="s">
        <v>29</v>
      </c>
      <c r="I309" s="4">
        <v>5340</v>
      </c>
      <c r="J309" s="8">
        <v>1</v>
      </c>
      <c r="K309" s="4">
        <v>5340</v>
      </c>
      <c r="L309" s="4">
        <v>1602</v>
      </c>
      <c r="M309" s="3">
        <v>0.3</v>
      </c>
    </row>
    <row r="310" spans="2:13" x14ac:dyDescent="0.25">
      <c r="B310" t="s">
        <v>13</v>
      </c>
      <c r="C310" s="1" t="s">
        <v>20</v>
      </c>
      <c r="D310" s="2">
        <v>44857</v>
      </c>
      <c r="E310" s="8" t="s">
        <v>15</v>
      </c>
      <c r="F310" s="8" t="s">
        <v>40</v>
      </c>
      <c r="G310" s="8" t="s">
        <v>41</v>
      </c>
      <c r="H310" t="s">
        <v>18</v>
      </c>
      <c r="I310" s="4">
        <v>8902</v>
      </c>
      <c r="J310" s="8">
        <v>8</v>
      </c>
      <c r="K310" s="4">
        <v>71216</v>
      </c>
      <c r="L310" s="4">
        <v>24925.599999999999</v>
      </c>
      <c r="M310" s="3">
        <v>0.35</v>
      </c>
    </row>
    <row r="311" spans="2:13" x14ac:dyDescent="0.25">
      <c r="B311" t="s">
        <v>27</v>
      </c>
      <c r="C311" s="1" t="s">
        <v>14</v>
      </c>
      <c r="D311" s="2">
        <v>44864</v>
      </c>
      <c r="E311" s="8" t="s">
        <v>15</v>
      </c>
      <c r="F311" s="8" t="s">
        <v>40</v>
      </c>
      <c r="G311" s="8" t="s">
        <v>41</v>
      </c>
      <c r="H311" t="s">
        <v>19</v>
      </c>
      <c r="I311" s="4">
        <v>500</v>
      </c>
      <c r="J311" s="8">
        <v>5</v>
      </c>
      <c r="K311" s="4">
        <v>2500</v>
      </c>
      <c r="L311" s="4">
        <v>625</v>
      </c>
      <c r="M311" s="3">
        <v>0.25</v>
      </c>
    </row>
    <row r="312" spans="2:13" x14ac:dyDescent="0.25">
      <c r="B312" t="s">
        <v>34</v>
      </c>
      <c r="C312" s="1" t="s">
        <v>20</v>
      </c>
      <c r="D312" s="2">
        <v>44871</v>
      </c>
      <c r="E312" s="8" t="s">
        <v>15</v>
      </c>
      <c r="F312" s="8" t="s">
        <v>40</v>
      </c>
      <c r="G312" s="8" t="s">
        <v>41</v>
      </c>
      <c r="H312" t="s">
        <v>21</v>
      </c>
      <c r="I312" s="4">
        <v>1200</v>
      </c>
      <c r="J312" s="8">
        <v>2</v>
      </c>
      <c r="K312" s="4">
        <v>2400</v>
      </c>
      <c r="L312" s="4">
        <v>720</v>
      </c>
      <c r="M312" s="3">
        <v>0.3</v>
      </c>
    </row>
    <row r="313" spans="2:13" x14ac:dyDescent="0.25">
      <c r="B313" t="s">
        <v>24</v>
      </c>
      <c r="C313" s="1" t="s">
        <v>14</v>
      </c>
      <c r="D313" s="2">
        <v>44878</v>
      </c>
      <c r="E313" s="8" t="s">
        <v>15</v>
      </c>
      <c r="F313" s="8" t="s">
        <v>40</v>
      </c>
      <c r="G313" s="8" t="s">
        <v>41</v>
      </c>
      <c r="H313" t="s">
        <v>35</v>
      </c>
      <c r="I313" s="4">
        <v>4500</v>
      </c>
      <c r="J313" s="8">
        <v>5</v>
      </c>
      <c r="K313" s="4">
        <v>22500</v>
      </c>
      <c r="L313" s="4">
        <v>5625</v>
      </c>
      <c r="M313" s="3">
        <v>0.25</v>
      </c>
    </row>
    <row r="314" spans="2:13" x14ac:dyDescent="0.25">
      <c r="B314" t="s">
        <v>13</v>
      </c>
      <c r="C314" s="1" t="s">
        <v>20</v>
      </c>
      <c r="D314" s="2">
        <v>44885</v>
      </c>
      <c r="E314" s="8" t="s">
        <v>15</v>
      </c>
      <c r="F314" s="8" t="s">
        <v>40</v>
      </c>
      <c r="G314" s="8" t="s">
        <v>41</v>
      </c>
      <c r="H314" t="s">
        <v>18</v>
      </c>
      <c r="I314" s="4">
        <v>8902</v>
      </c>
      <c r="J314" s="8">
        <v>8</v>
      </c>
      <c r="K314" s="4">
        <v>71216</v>
      </c>
      <c r="L314" s="4">
        <v>24925.599999999999</v>
      </c>
      <c r="M314" s="3">
        <v>0.35</v>
      </c>
    </row>
    <row r="315" spans="2:13" x14ac:dyDescent="0.25">
      <c r="B315" t="s">
        <v>34</v>
      </c>
      <c r="C315" s="1" t="s">
        <v>20</v>
      </c>
      <c r="D315" s="2">
        <v>44892</v>
      </c>
      <c r="E315" s="8" t="s">
        <v>15</v>
      </c>
      <c r="F315" s="8" t="s">
        <v>40</v>
      </c>
      <c r="G315" s="8" t="s">
        <v>41</v>
      </c>
      <c r="H315" t="s">
        <v>31</v>
      </c>
      <c r="I315" s="4">
        <v>5300</v>
      </c>
      <c r="J315" s="8">
        <v>1</v>
      </c>
      <c r="K315" s="4">
        <v>5300</v>
      </c>
      <c r="L315" s="4">
        <v>1590</v>
      </c>
      <c r="M315" s="3">
        <v>0.3</v>
      </c>
    </row>
    <row r="316" spans="2:13" x14ac:dyDescent="0.25">
      <c r="B316" t="s">
        <v>24</v>
      </c>
      <c r="C316" s="1" t="s">
        <v>20</v>
      </c>
      <c r="D316" s="2">
        <v>44899</v>
      </c>
      <c r="E316" s="8" t="s">
        <v>15</v>
      </c>
      <c r="F316" s="8" t="s">
        <v>40</v>
      </c>
      <c r="G316" s="8" t="s">
        <v>41</v>
      </c>
      <c r="H316" t="s">
        <v>31</v>
      </c>
      <c r="I316" s="4">
        <v>5300</v>
      </c>
      <c r="J316" s="8">
        <v>1</v>
      </c>
      <c r="K316" s="4">
        <v>5300</v>
      </c>
      <c r="L316" s="4">
        <v>1590</v>
      </c>
      <c r="M316" s="3">
        <v>0.3</v>
      </c>
    </row>
    <row r="317" spans="2:13" x14ac:dyDescent="0.25">
      <c r="B317" t="s">
        <v>13</v>
      </c>
      <c r="C317" s="1" t="s">
        <v>20</v>
      </c>
      <c r="D317" s="2">
        <v>44906</v>
      </c>
      <c r="E317" s="8" t="s">
        <v>15</v>
      </c>
      <c r="F317" s="8" t="s">
        <v>40</v>
      </c>
      <c r="G317" s="8" t="s">
        <v>41</v>
      </c>
      <c r="H317" t="s">
        <v>33</v>
      </c>
      <c r="I317" s="4">
        <v>4600</v>
      </c>
      <c r="J317" s="8">
        <v>8</v>
      </c>
      <c r="K317" s="4">
        <v>36800</v>
      </c>
      <c r="L317" s="4">
        <v>9200</v>
      </c>
      <c r="M317" s="3">
        <v>0.25</v>
      </c>
    </row>
    <row r="318" spans="2:13" x14ac:dyDescent="0.25">
      <c r="B318" t="s">
        <v>22</v>
      </c>
      <c r="C318" s="1" t="s">
        <v>14</v>
      </c>
      <c r="D318" s="2">
        <v>44913</v>
      </c>
      <c r="E318" s="8" t="s">
        <v>15</v>
      </c>
      <c r="F318" s="8" t="s">
        <v>40</v>
      </c>
      <c r="G318" s="8" t="s">
        <v>41</v>
      </c>
      <c r="H318" t="s">
        <v>32</v>
      </c>
      <c r="I318" s="4">
        <v>3200</v>
      </c>
      <c r="J318" s="8">
        <v>6</v>
      </c>
      <c r="K318" s="4">
        <v>19200</v>
      </c>
      <c r="L318" s="4">
        <v>3840</v>
      </c>
      <c r="M318" s="3">
        <v>0.2</v>
      </c>
    </row>
    <row r="319" spans="2:13" x14ac:dyDescent="0.25">
      <c r="B319" t="s">
        <v>13</v>
      </c>
      <c r="C319" s="1" t="s">
        <v>14</v>
      </c>
      <c r="D319" s="2">
        <v>44920</v>
      </c>
      <c r="E319" s="8" t="s">
        <v>15</v>
      </c>
      <c r="F319" s="8" t="s">
        <v>40</v>
      </c>
      <c r="G319" s="8" t="s">
        <v>41</v>
      </c>
      <c r="H319" t="s">
        <v>23</v>
      </c>
      <c r="I319" s="4">
        <v>5130</v>
      </c>
      <c r="J319" s="8">
        <v>5</v>
      </c>
      <c r="K319" s="4">
        <v>25650</v>
      </c>
      <c r="L319" s="4">
        <v>10260</v>
      </c>
      <c r="M319" s="3">
        <v>0.4</v>
      </c>
    </row>
    <row r="320" spans="2:13" x14ac:dyDescent="0.25">
      <c r="B320" t="s">
        <v>22</v>
      </c>
      <c r="C320" s="1" t="s">
        <v>20</v>
      </c>
      <c r="D320" s="2">
        <v>44927</v>
      </c>
      <c r="E320" s="8" t="s">
        <v>15</v>
      </c>
      <c r="F320" s="8" t="s">
        <v>40</v>
      </c>
      <c r="G320" s="8" t="s">
        <v>41</v>
      </c>
      <c r="H320" t="s">
        <v>35</v>
      </c>
      <c r="I320" s="4">
        <v>4500</v>
      </c>
      <c r="J320" s="8">
        <v>11</v>
      </c>
      <c r="K320" s="4">
        <v>49500</v>
      </c>
      <c r="L320" s="4">
        <v>12375</v>
      </c>
      <c r="M320" s="3">
        <v>0.25</v>
      </c>
    </row>
    <row r="321" spans="2:13" x14ac:dyDescent="0.25">
      <c r="B321" t="s">
        <v>34</v>
      </c>
      <c r="C321" s="1" t="s">
        <v>20</v>
      </c>
      <c r="D321" s="2">
        <v>44934</v>
      </c>
      <c r="E321" s="8" t="s">
        <v>15</v>
      </c>
      <c r="F321" s="8" t="s">
        <v>40</v>
      </c>
      <c r="G321" s="8" t="s">
        <v>41</v>
      </c>
      <c r="H321" t="s">
        <v>25</v>
      </c>
      <c r="I321" s="4">
        <v>300</v>
      </c>
      <c r="J321" s="8">
        <v>4</v>
      </c>
      <c r="K321" s="4">
        <v>1200</v>
      </c>
      <c r="L321" s="4">
        <v>180</v>
      </c>
      <c r="M321" s="3">
        <v>0.15</v>
      </c>
    </row>
    <row r="322" spans="2:13" x14ac:dyDescent="0.25">
      <c r="B322" t="s">
        <v>13</v>
      </c>
      <c r="C322" s="1" t="s">
        <v>14</v>
      </c>
      <c r="D322" s="2">
        <v>44941</v>
      </c>
      <c r="E322" s="8" t="s">
        <v>15</v>
      </c>
      <c r="F322" s="8" t="s">
        <v>40</v>
      </c>
      <c r="G322" s="8" t="s">
        <v>41</v>
      </c>
      <c r="H322" t="s">
        <v>18</v>
      </c>
      <c r="I322" s="4">
        <v>8902</v>
      </c>
      <c r="J322" s="8">
        <v>3</v>
      </c>
      <c r="K322" s="4">
        <v>26706</v>
      </c>
      <c r="L322" s="4">
        <v>9347.0999999999985</v>
      </c>
      <c r="M322" s="3">
        <v>0.35</v>
      </c>
    </row>
    <row r="323" spans="2:13" x14ac:dyDescent="0.25">
      <c r="B323" t="s">
        <v>13</v>
      </c>
      <c r="C323" s="1" t="s">
        <v>14</v>
      </c>
      <c r="D323" s="2">
        <v>44948</v>
      </c>
      <c r="E323" s="8" t="s">
        <v>15</v>
      </c>
      <c r="F323" s="8" t="s">
        <v>40</v>
      </c>
      <c r="G323" s="8" t="s">
        <v>41</v>
      </c>
      <c r="H323" t="s">
        <v>33</v>
      </c>
      <c r="I323" s="4">
        <v>4600</v>
      </c>
      <c r="J323" s="8">
        <v>12</v>
      </c>
      <c r="K323" s="4">
        <v>55200</v>
      </c>
      <c r="L323" s="4">
        <v>13800</v>
      </c>
      <c r="M323" s="3">
        <v>0.25</v>
      </c>
    </row>
    <row r="324" spans="2:13" x14ac:dyDescent="0.25">
      <c r="B324" t="s">
        <v>13</v>
      </c>
      <c r="C324" s="1" t="s">
        <v>14</v>
      </c>
      <c r="D324" s="2">
        <v>44955</v>
      </c>
      <c r="E324" s="8" t="s">
        <v>15</v>
      </c>
      <c r="F324" s="8" t="s">
        <v>40</v>
      </c>
      <c r="G324" s="8" t="s">
        <v>41</v>
      </c>
      <c r="H324" t="s">
        <v>30</v>
      </c>
      <c r="I324" s="4">
        <v>3400</v>
      </c>
      <c r="J324" s="8">
        <v>1</v>
      </c>
      <c r="K324" s="4">
        <v>3400</v>
      </c>
      <c r="L324" s="4">
        <v>1190</v>
      </c>
      <c r="M324" s="3">
        <v>0.35</v>
      </c>
    </row>
    <row r="325" spans="2:13" x14ac:dyDescent="0.25">
      <c r="B325" t="s">
        <v>34</v>
      </c>
      <c r="C325" s="1" t="s">
        <v>20</v>
      </c>
      <c r="D325" s="2">
        <v>44962</v>
      </c>
      <c r="E325" s="8" t="s">
        <v>15</v>
      </c>
      <c r="F325" s="8" t="s">
        <v>40</v>
      </c>
      <c r="G325" s="8" t="s">
        <v>41</v>
      </c>
      <c r="H325" t="s">
        <v>29</v>
      </c>
      <c r="I325" s="4">
        <v>5340</v>
      </c>
      <c r="J325" s="8">
        <v>8</v>
      </c>
      <c r="K325" s="4">
        <v>42720</v>
      </c>
      <c r="L325" s="4">
        <v>12816</v>
      </c>
      <c r="M325" s="3">
        <v>0.3</v>
      </c>
    </row>
    <row r="326" spans="2:13" x14ac:dyDescent="0.25">
      <c r="B326" t="s">
        <v>13</v>
      </c>
      <c r="C326" s="1" t="s">
        <v>14</v>
      </c>
      <c r="D326" s="2">
        <v>44969</v>
      </c>
      <c r="E326" s="8" t="s">
        <v>15</v>
      </c>
      <c r="F326" s="8" t="s">
        <v>40</v>
      </c>
      <c r="G326" s="8" t="s">
        <v>41</v>
      </c>
      <c r="H326" t="s">
        <v>26</v>
      </c>
      <c r="I326" s="4">
        <v>1700</v>
      </c>
      <c r="J326" s="8">
        <v>12</v>
      </c>
      <c r="K326" s="4">
        <v>20400</v>
      </c>
      <c r="L326" s="4">
        <v>10200</v>
      </c>
      <c r="M326" s="3">
        <v>0.5</v>
      </c>
    </row>
    <row r="327" spans="2:13" x14ac:dyDescent="0.25">
      <c r="B327" t="s">
        <v>27</v>
      </c>
      <c r="C327" s="1" t="s">
        <v>14</v>
      </c>
      <c r="D327" s="2">
        <v>44976</v>
      </c>
      <c r="E327" s="8" t="s">
        <v>15</v>
      </c>
      <c r="F327" s="8" t="s">
        <v>40</v>
      </c>
      <c r="G327" s="8" t="s">
        <v>41</v>
      </c>
      <c r="H327" t="s">
        <v>32</v>
      </c>
      <c r="I327" s="4">
        <v>3200</v>
      </c>
      <c r="J327" s="8">
        <v>12</v>
      </c>
      <c r="K327" s="4">
        <v>38400</v>
      </c>
      <c r="L327" s="4">
        <v>7680</v>
      </c>
      <c r="M327" s="3">
        <v>0.2</v>
      </c>
    </row>
    <row r="328" spans="2:13" x14ac:dyDescent="0.25">
      <c r="B328" t="s">
        <v>27</v>
      </c>
      <c r="C328" s="1" t="s">
        <v>20</v>
      </c>
      <c r="D328" s="2">
        <v>44983</v>
      </c>
      <c r="E328" s="8" t="s">
        <v>15</v>
      </c>
      <c r="F328" s="8" t="s">
        <v>40</v>
      </c>
      <c r="G328" s="8" t="s">
        <v>41</v>
      </c>
      <c r="H328" t="s">
        <v>19</v>
      </c>
      <c r="I328" s="4">
        <v>500</v>
      </c>
      <c r="J328" s="8">
        <v>10</v>
      </c>
      <c r="K328" s="4">
        <v>5000</v>
      </c>
      <c r="L328" s="4">
        <v>1250</v>
      </c>
      <c r="M328" s="3">
        <v>0.25</v>
      </c>
    </row>
    <row r="329" spans="2:13" x14ac:dyDescent="0.25">
      <c r="B329" t="s">
        <v>27</v>
      </c>
      <c r="C329" s="1" t="s">
        <v>20</v>
      </c>
      <c r="D329" s="2">
        <v>44990</v>
      </c>
      <c r="E329" s="8" t="s">
        <v>15</v>
      </c>
      <c r="F329" s="8" t="s">
        <v>40</v>
      </c>
      <c r="G329" s="8" t="s">
        <v>41</v>
      </c>
      <c r="H329" t="s">
        <v>31</v>
      </c>
      <c r="I329" s="4">
        <v>5300</v>
      </c>
      <c r="J329" s="8">
        <v>10</v>
      </c>
      <c r="K329" s="4">
        <v>53000</v>
      </c>
      <c r="L329" s="4">
        <v>15900</v>
      </c>
      <c r="M329" s="3">
        <v>0.3</v>
      </c>
    </row>
    <row r="330" spans="2:13" x14ac:dyDescent="0.25">
      <c r="B330" t="s">
        <v>13</v>
      </c>
      <c r="C330" s="1" t="s">
        <v>20</v>
      </c>
      <c r="D330" s="2">
        <v>44997</v>
      </c>
      <c r="E330" s="8" t="s">
        <v>15</v>
      </c>
      <c r="F330" s="8" t="s">
        <v>40</v>
      </c>
      <c r="G330" s="8" t="s">
        <v>41</v>
      </c>
      <c r="H330" t="s">
        <v>32</v>
      </c>
      <c r="I330" s="4">
        <v>3200</v>
      </c>
      <c r="J330" s="8">
        <v>7</v>
      </c>
      <c r="K330" s="4">
        <v>22400</v>
      </c>
      <c r="L330" s="4">
        <v>4480</v>
      </c>
      <c r="M330" s="3">
        <v>0.2</v>
      </c>
    </row>
    <row r="331" spans="2:13" x14ac:dyDescent="0.25">
      <c r="B331" t="s">
        <v>34</v>
      </c>
      <c r="C331" s="1" t="s">
        <v>14</v>
      </c>
      <c r="D331" s="2">
        <v>45004</v>
      </c>
      <c r="E331" s="8" t="s">
        <v>15</v>
      </c>
      <c r="F331" s="8" t="s">
        <v>40</v>
      </c>
      <c r="G331" s="8" t="s">
        <v>41</v>
      </c>
      <c r="H331" t="s">
        <v>19</v>
      </c>
      <c r="I331" s="4">
        <v>500</v>
      </c>
      <c r="J331" s="8">
        <v>15</v>
      </c>
      <c r="K331" s="4">
        <v>7500</v>
      </c>
      <c r="L331" s="4">
        <v>1875</v>
      </c>
      <c r="M331" s="3">
        <v>0.25</v>
      </c>
    </row>
    <row r="332" spans="2:13" x14ac:dyDescent="0.25">
      <c r="B332" t="s">
        <v>27</v>
      </c>
      <c r="C332" s="1" t="s">
        <v>14</v>
      </c>
      <c r="D332" s="2">
        <v>45011</v>
      </c>
      <c r="E332" s="8" t="s">
        <v>15</v>
      </c>
      <c r="F332" s="8" t="s">
        <v>40</v>
      </c>
      <c r="G332" s="8" t="s">
        <v>41</v>
      </c>
      <c r="H332" t="s">
        <v>32</v>
      </c>
      <c r="I332" s="4">
        <v>3200</v>
      </c>
      <c r="J332" s="8">
        <v>10</v>
      </c>
      <c r="K332" s="4">
        <v>32000</v>
      </c>
      <c r="L332" s="4">
        <v>6400</v>
      </c>
      <c r="M332" s="3">
        <v>0.2</v>
      </c>
    </row>
    <row r="333" spans="2:13" x14ac:dyDescent="0.25">
      <c r="B333" t="s">
        <v>13</v>
      </c>
      <c r="C333" s="1" t="s">
        <v>20</v>
      </c>
      <c r="D333" s="2">
        <v>45018</v>
      </c>
      <c r="E333" s="8" t="s">
        <v>15</v>
      </c>
      <c r="F333" s="8" t="s">
        <v>40</v>
      </c>
      <c r="G333" s="8" t="s">
        <v>41</v>
      </c>
      <c r="H333" t="s">
        <v>35</v>
      </c>
      <c r="I333" s="4">
        <v>4500</v>
      </c>
      <c r="J333" s="8">
        <v>8</v>
      </c>
      <c r="K333" s="4">
        <v>36000</v>
      </c>
      <c r="L333" s="4">
        <v>9000</v>
      </c>
      <c r="M333" s="3">
        <v>0.25</v>
      </c>
    </row>
    <row r="334" spans="2:13" x14ac:dyDescent="0.25">
      <c r="B334" t="s">
        <v>27</v>
      </c>
      <c r="C334" s="1" t="s">
        <v>20</v>
      </c>
      <c r="D334" s="2">
        <v>45025</v>
      </c>
      <c r="E334" s="8" t="s">
        <v>15</v>
      </c>
      <c r="F334" s="8" t="s">
        <v>40</v>
      </c>
      <c r="G334" s="8" t="s">
        <v>41</v>
      </c>
      <c r="H334" t="s">
        <v>35</v>
      </c>
      <c r="I334" s="4">
        <v>4500</v>
      </c>
      <c r="J334" s="8">
        <v>4</v>
      </c>
      <c r="K334" s="4">
        <v>18000</v>
      </c>
      <c r="L334" s="4">
        <v>4500</v>
      </c>
      <c r="M334" s="3">
        <v>0.25</v>
      </c>
    </row>
    <row r="335" spans="2:13" x14ac:dyDescent="0.25">
      <c r="B335" t="s">
        <v>22</v>
      </c>
      <c r="C335" s="1" t="s">
        <v>20</v>
      </c>
      <c r="D335" s="2">
        <v>45032</v>
      </c>
      <c r="E335" s="8" t="s">
        <v>15</v>
      </c>
      <c r="F335" s="8" t="s">
        <v>40</v>
      </c>
      <c r="G335" s="8" t="s">
        <v>41</v>
      </c>
      <c r="H335" t="s">
        <v>35</v>
      </c>
      <c r="I335" s="4">
        <v>4500</v>
      </c>
      <c r="J335" s="8">
        <v>5</v>
      </c>
      <c r="K335" s="4">
        <v>22500</v>
      </c>
      <c r="L335" s="4">
        <v>5625</v>
      </c>
      <c r="M335" s="3">
        <v>0.25</v>
      </c>
    </row>
    <row r="336" spans="2:13" x14ac:dyDescent="0.25">
      <c r="B336" t="s">
        <v>34</v>
      </c>
      <c r="C336" s="1" t="s">
        <v>20</v>
      </c>
      <c r="D336" s="2">
        <v>45039</v>
      </c>
      <c r="E336" s="8" t="s">
        <v>15</v>
      </c>
      <c r="F336" s="8" t="s">
        <v>40</v>
      </c>
      <c r="G336" s="8" t="s">
        <v>41</v>
      </c>
      <c r="H336" t="s">
        <v>35</v>
      </c>
      <c r="I336" s="4">
        <v>4500</v>
      </c>
      <c r="J336" s="8">
        <v>6</v>
      </c>
      <c r="K336" s="4">
        <v>27000</v>
      </c>
      <c r="L336" s="4">
        <v>6750</v>
      </c>
      <c r="M336" s="3">
        <v>0.25</v>
      </c>
    </row>
    <row r="337" spans="2:13" x14ac:dyDescent="0.25">
      <c r="B337" t="s">
        <v>22</v>
      </c>
      <c r="C337" s="1" t="s">
        <v>20</v>
      </c>
      <c r="D337" s="2">
        <v>45046</v>
      </c>
      <c r="E337" s="8" t="s">
        <v>15</v>
      </c>
      <c r="F337" s="8" t="s">
        <v>40</v>
      </c>
      <c r="G337" s="8" t="s">
        <v>41</v>
      </c>
      <c r="H337" t="s">
        <v>21</v>
      </c>
      <c r="I337" s="4">
        <v>1200</v>
      </c>
      <c r="J337" s="8">
        <v>4</v>
      </c>
      <c r="K337" s="4">
        <v>4800</v>
      </c>
      <c r="L337" s="4">
        <v>1440</v>
      </c>
      <c r="M337" s="3">
        <v>0.3</v>
      </c>
    </row>
    <row r="338" spans="2:13" x14ac:dyDescent="0.25">
      <c r="B338" t="s">
        <v>24</v>
      </c>
      <c r="C338" s="1" t="s">
        <v>20</v>
      </c>
      <c r="D338" s="2">
        <v>45053</v>
      </c>
      <c r="E338" s="8" t="s">
        <v>15</v>
      </c>
      <c r="F338" s="8" t="s">
        <v>40</v>
      </c>
      <c r="G338" s="8" t="s">
        <v>41</v>
      </c>
      <c r="H338" t="s">
        <v>30</v>
      </c>
      <c r="I338" s="4">
        <v>3400</v>
      </c>
      <c r="J338" s="8">
        <v>10</v>
      </c>
      <c r="K338" s="4">
        <v>3400</v>
      </c>
      <c r="L338" s="4">
        <v>1190</v>
      </c>
      <c r="M338" s="3">
        <v>0.35</v>
      </c>
    </row>
    <row r="339" spans="2:13" x14ac:dyDescent="0.25">
      <c r="B339" t="s">
        <v>27</v>
      </c>
      <c r="C339" s="1" t="s">
        <v>14</v>
      </c>
      <c r="D339" s="2">
        <v>45060</v>
      </c>
      <c r="E339" s="8" t="s">
        <v>15</v>
      </c>
      <c r="F339" s="8" t="s">
        <v>40</v>
      </c>
      <c r="G339" s="8" t="s">
        <v>41</v>
      </c>
      <c r="H339" t="s">
        <v>19</v>
      </c>
      <c r="I339" s="4">
        <v>500</v>
      </c>
      <c r="J339" s="8">
        <v>10</v>
      </c>
      <c r="K339" s="4">
        <v>5000</v>
      </c>
      <c r="L339" s="4">
        <v>1250</v>
      </c>
      <c r="M339" s="3">
        <v>0.25</v>
      </c>
    </row>
    <row r="340" spans="2:13" x14ac:dyDescent="0.25">
      <c r="B340" t="s">
        <v>27</v>
      </c>
      <c r="C340" s="1" t="s">
        <v>20</v>
      </c>
      <c r="D340" s="2">
        <v>45067</v>
      </c>
      <c r="E340" s="8" t="s">
        <v>15</v>
      </c>
      <c r="F340" s="8" t="s">
        <v>40</v>
      </c>
      <c r="G340" s="8" t="s">
        <v>41</v>
      </c>
      <c r="H340" t="s">
        <v>30</v>
      </c>
      <c r="I340" s="4">
        <v>3400</v>
      </c>
      <c r="J340" s="8">
        <v>8</v>
      </c>
      <c r="K340" s="4">
        <v>27200</v>
      </c>
      <c r="L340" s="4">
        <v>9520</v>
      </c>
      <c r="M340" s="3">
        <v>0.35</v>
      </c>
    </row>
    <row r="341" spans="2:13" x14ac:dyDescent="0.25">
      <c r="B341" t="s">
        <v>13</v>
      </c>
      <c r="C341" s="1" t="s">
        <v>20</v>
      </c>
      <c r="D341" s="2">
        <v>45074</v>
      </c>
      <c r="E341" s="8" t="s">
        <v>15</v>
      </c>
      <c r="F341" s="8" t="s">
        <v>40</v>
      </c>
      <c r="G341" s="8" t="s">
        <v>41</v>
      </c>
      <c r="H341" t="s">
        <v>33</v>
      </c>
      <c r="I341" s="4">
        <v>4600</v>
      </c>
      <c r="J341" s="8">
        <v>12</v>
      </c>
      <c r="K341" s="4">
        <v>55200</v>
      </c>
      <c r="L341" s="4">
        <v>13800</v>
      </c>
      <c r="M341" s="3">
        <v>0.25</v>
      </c>
    </row>
    <row r="342" spans="2:13" x14ac:dyDescent="0.25">
      <c r="B342" t="s">
        <v>27</v>
      </c>
      <c r="C342" s="1" t="s">
        <v>14</v>
      </c>
      <c r="D342" s="2">
        <v>45081</v>
      </c>
      <c r="E342" s="8" t="s">
        <v>15</v>
      </c>
      <c r="F342" s="8" t="s">
        <v>40</v>
      </c>
      <c r="G342" s="8" t="s">
        <v>41</v>
      </c>
      <c r="H342" t="s">
        <v>19</v>
      </c>
      <c r="I342" s="4">
        <v>500</v>
      </c>
      <c r="J342" s="8">
        <v>10</v>
      </c>
      <c r="K342" s="4">
        <v>5000</v>
      </c>
      <c r="L342" s="4">
        <v>1250</v>
      </c>
      <c r="M342" s="3">
        <v>0.25</v>
      </c>
    </row>
    <row r="343" spans="2:13" x14ac:dyDescent="0.25">
      <c r="B343" t="s">
        <v>24</v>
      </c>
      <c r="C343" s="1" t="s">
        <v>20</v>
      </c>
      <c r="D343" s="2">
        <v>45088</v>
      </c>
      <c r="E343" s="8" t="s">
        <v>15</v>
      </c>
      <c r="F343" s="8" t="s">
        <v>40</v>
      </c>
      <c r="G343" s="8" t="s">
        <v>41</v>
      </c>
      <c r="H343" t="s">
        <v>23</v>
      </c>
      <c r="I343" s="4">
        <v>5130</v>
      </c>
      <c r="J343" s="8">
        <v>15</v>
      </c>
      <c r="K343" s="4">
        <v>76950</v>
      </c>
      <c r="L343" s="4">
        <v>30780</v>
      </c>
      <c r="M343" s="3">
        <v>0.4</v>
      </c>
    </row>
    <row r="344" spans="2:13" x14ac:dyDescent="0.25">
      <c r="B344" t="s">
        <v>34</v>
      </c>
      <c r="C344" s="1" t="s">
        <v>14</v>
      </c>
      <c r="D344" s="2">
        <v>45095</v>
      </c>
      <c r="E344" s="8" t="s">
        <v>15</v>
      </c>
      <c r="F344" s="8" t="s">
        <v>40</v>
      </c>
      <c r="G344" s="8" t="s">
        <v>41</v>
      </c>
      <c r="H344" t="s">
        <v>28</v>
      </c>
      <c r="I344" s="4">
        <v>1500</v>
      </c>
      <c r="J344" s="8">
        <v>1</v>
      </c>
      <c r="K344" s="4">
        <v>1500</v>
      </c>
      <c r="L344" s="4">
        <v>600</v>
      </c>
      <c r="M344" s="3">
        <v>0.4</v>
      </c>
    </row>
    <row r="345" spans="2:13" x14ac:dyDescent="0.25">
      <c r="B345" t="s">
        <v>13</v>
      </c>
      <c r="C345" s="1" t="s">
        <v>20</v>
      </c>
      <c r="D345" s="2">
        <v>45102</v>
      </c>
      <c r="E345" s="8" t="s">
        <v>15</v>
      </c>
      <c r="F345" s="8" t="s">
        <v>40</v>
      </c>
      <c r="G345" s="8" t="s">
        <v>41</v>
      </c>
      <c r="H345" t="s">
        <v>32</v>
      </c>
      <c r="I345" s="4">
        <v>3200</v>
      </c>
      <c r="J345" s="8">
        <v>20</v>
      </c>
      <c r="K345" s="4">
        <v>35200</v>
      </c>
      <c r="L345" s="4">
        <v>7040</v>
      </c>
      <c r="M345" s="3">
        <v>0.2</v>
      </c>
    </row>
    <row r="346" spans="2:13" x14ac:dyDescent="0.25">
      <c r="B346" t="s">
        <v>13</v>
      </c>
      <c r="C346" s="1" t="s">
        <v>20</v>
      </c>
      <c r="D346" s="2">
        <v>45109</v>
      </c>
      <c r="E346" s="8" t="s">
        <v>15</v>
      </c>
      <c r="F346" s="8" t="s">
        <v>40</v>
      </c>
      <c r="G346" s="8" t="s">
        <v>41</v>
      </c>
      <c r="H346" t="s">
        <v>29</v>
      </c>
      <c r="I346" s="4">
        <v>5340</v>
      </c>
      <c r="J346" s="8">
        <v>20</v>
      </c>
      <c r="K346" s="4">
        <v>10680</v>
      </c>
      <c r="L346" s="4">
        <v>3204</v>
      </c>
      <c r="M346" s="3">
        <v>0.3</v>
      </c>
    </row>
    <row r="347" spans="2:13" x14ac:dyDescent="0.25">
      <c r="B347" t="s">
        <v>27</v>
      </c>
      <c r="C347" s="1" t="s">
        <v>14</v>
      </c>
      <c r="D347" s="2">
        <v>45116</v>
      </c>
      <c r="E347" s="8" t="s">
        <v>15</v>
      </c>
      <c r="F347" s="8" t="s">
        <v>40</v>
      </c>
      <c r="G347" s="8" t="s">
        <v>41</v>
      </c>
      <c r="H347" t="s">
        <v>29</v>
      </c>
      <c r="I347" s="4">
        <v>5340</v>
      </c>
      <c r="J347" s="8">
        <v>1</v>
      </c>
      <c r="K347" s="4">
        <v>5340</v>
      </c>
      <c r="L347" s="4">
        <v>1602</v>
      </c>
      <c r="M347" s="3">
        <v>0.3</v>
      </c>
    </row>
    <row r="348" spans="2:13" x14ac:dyDescent="0.25">
      <c r="B348" t="s">
        <v>13</v>
      </c>
      <c r="C348" s="1" t="s">
        <v>14</v>
      </c>
      <c r="D348" s="2">
        <v>45123</v>
      </c>
      <c r="E348" s="8" t="s">
        <v>15</v>
      </c>
      <c r="F348" s="8" t="s">
        <v>40</v>
      </c>
      <c r="G348" s="8" t="s">
        <v>41</v>
      </c>
      <c r="H348" t="s">
        <v>19</v>
      </c>
      <c r="I348" s="4">
        <v>500</v>
      </c>
      <c r="J348" s="8">
        <v>5</v>
      </c>
      <c r="K348" s="4">
        <v>2500</v>
      </c>
      <c r="L348" s="4">
        <v>625</v>
      </c>
      <c r="M348" s="3">
        <v>0.25</v>
      </c>
    </row>
    <row r="349" spans="2:13" x14ac:dyDescent="0.25">
      <c r="B349" t="s">
        <v>13</v>
      </c>
      <c r="C349" s="1" t="s">
        <v>14</v>
      </c>
      <c r="D349" s="2">
        <v>45130</v>
      </c>
      <c r="E349" s="8" t="s">
        <v>15</v>
      </c>
      <c r="F349" s="8" t="s">
        <v>40</v>
      </c>
      <c r="G349" s="8" t="s">
        <v>41</v>
      </c>
      <c r="H349" t="s">
        <v>29</v>
      </c>
      <c r="I349" s="4">
        <v>5340</v>
      </c>
      <c r="J349" s="8">
        <v>12</v>
      </c>
      <c r="K349" s="4">
        <v>64080</v>
      </c>
      <c r="L349" s="4">
        <v>19224</v>
      </c>
      <c r="M349" s="3">
        <v>0.3</v>
      </c>
    </row>
    <row r="350" spans="2:13" x14ac:dyDescent="0.25">
      <c r="B350" t="s">
        <v>34</v>
      </c>
      <c r="C350" s="1" t="s">
        <v>20</v>
      </c>
      <c r="D350" s="2">
        <v>45137</v>
      </c>
      <c r="E350" s="8" t="s">
        <v>15</v>
      </c>
      <c r="F350" s="8" t="s">
        <v>40</v>
      </c>
      <c r="G350" s="8" t="s">
        <v>41</v>
      </c>
      <c r="H350" t="s">
        <v>21</v>
      </c>
      <c r="I350" s="4">
        <v>1200</v>
      </c>
      <c r="J350" s="8">
        <v>8</v>
      </c>
      <c r="K350" s="4">
        <v>9600</v>
      </c>
      <c r="L350" s="4">
        <v>2880</v>
      </c>
      <c r="M350" s="3">
        <v>0.3</v>
      </c>
    </row>
    <row r="351" spans="2:13" x14ac:dyDescent="0.25">
      <c r="B351" t="s">
        <v>13</v>
      </c>
      <c r="C351" s="1" t="s">
        <v>14</v>
      </c>
      <c r="D351" s="2">
        <v>45144</v>
      </c>
      <c r="E351" s="8" t="s">
        <v>15</v>
      </c>
      <c r="F351" s="8" t="s">
        <v>40</v>
      </c>
      <c r="G351" s="8" t="s">
        <v>41</v>
      </c>
      <c r="H351" t="s">
        <v>31</v>
      </c>
      <c r="I351" s="4">
        <v>5300</v>
      </c>
      <c r="J351" s="8">
        <v>20</v>
      </c>
      <c r="K351" s="4">
        <v>42400</v>
      </c>
      <c r="L351" s="4">
        <v>12720</v>
      </c>
      <c r="M351" s="3">
        <v>0.3</v>
      </c>
    </row>
    <row r="352" spans="2:13" x14ac:dyDescent="0.25">
      <c r="B352" t="s">
        <v>22</v>
      </c>
      <c r="C352" s="1" t="s">
        <v>20</v>
      </c>
      <c r="D352" s="2">
        <v>45151</v>
      </c>
      <c r="E352" s="8" t="s">
        <v>15</v>
      </c>
      <c r="F352" s="8" t="s">
        <v>40</v>
      </c>
      <c r="G352" s="8" t="s">
        <v>41</v>
      </c>
      <c r="H352" t="s">
        <v>18</v>
      </c>
      <c r="I352" s="4">
        <v>8902</v>
      </c>
      <c r="J352" s="8">
        <v>20</v>
      </c>
      <c r="K352" s="4">
        <v>97922</v>
      </c>
      <c r="L352" s="4">
        <v>34272.699999999997</v>
      </c>
      <c r="M352" s="3">
        <v>0.35</v>
      </c>
    </row>
    <row r="353" spans="2:13" x14ac:dyDescent="0.25">
      <c r="B353" t="s">
        <v>27</v>
      </c>
      <c r="C353" s="1" t="s">
        <v>20</v>
      </c>
      <c r="D353" s="2">
        <v>45158</v>
      </c>
      <c r="E353" s="8" t="s">
        <v>15</v>
      </c>
      <c r="F353" s="8" t="s">
        <v>40</v>
      </c>
      <c r="G353" s="8" t="s">
        <v>41</v>
      </c>
      <c r="H353" t="s">
        <v>18</v>
      </c>
      <c r="I353" s="4">
        <v>8902</v>
      </c>
      <c r="J353" s="8">
        <v>12</v>
      </c>
      <c r="K353" s="4">
        <v>106824</v>
      </c>
      <c r="L353" s="4">
        <v>37388.399999999994</v>
      </c>
      <c r="M353" s="3">
        <v>0.35</v>
      </c>
    </row>
    <row r="354" spans="2:13" x14ac:dyDescent="0.25">
      <c r="B354" t="s">
        <v>22</v>
      </c>
      <c r="C354" s="1" t="s">
        <v>20</v>
      </c>
      <c r="D354" s="2">
        <v>45165</v>
      </c>
      <c r="E354" s="8" t="s">
        <v>15</v>
      </c>
      <c r="F354" s="8" t="s">
        <v>40</v>
      </c>
      <c r="G354" s="8" t="s">
        <v>41</v>
      </c>
      <c r="H354" t="s">
        <v>35</v>
      </c>
      <c r="I354" s="4">
        <v>4500</v>
      </c>
      <c r="J354" s="8">
        <v>3</v>
      </c>
      <c r="K354" s="4">
        <v>13500</v>
      </c>
      <c r="L354" s="4">
        <v>3375</v>
      </c>
      <c r="M354" s="3">
        <v>0.25</v>
      </c>
    </row>
    <row r="355" spans="2:13" x14ac:dyDescent="0.25">
      <c r="B355" t="s">
        <v>22</v>
      </c>
      <c r="C355" s="1" t="s">
        <v>20</v>
      </c>
      <c r="D355" s="2">
        <v>44766</v>
      </c>
      <c r="E355" s="8" t="s">
        <v>42</v>
      </c>
      <c r="F355" s="8" t="s">
        <v>43</v>
      </c>
      <c r="G355" s="8" t="s">
        <v>44</v>
      </c>
      <c r="H355" t="s">
        <v>31</v>
      </c>
      <c r="I355" s="4">
        <v>5300</v>
      </c>
      <c r="J355" s="8">
        <v>9</v>
      </c>
      <c r="K355" s="4">
        <f t="shared" ref="K355:K386" si="6">I355*J355</f>
        <v>47700</v>
      </c>
      <c r="L355" s="4">
        <f t="shared" ref="L355:L386" si="7">K355*M355</f>
        <v>14310</v>
      </c>
      <c r="M355" s="3">
        <v>0.3</v>
      </c>
    </row>
    <row r="356" spans="2:13" x14ac:dyDescent="0.25">
      <c r="B356" t="s">
        <v>27</v>
      </c>
      <c r="C356" s="1" t="s">
        <v>20</v>
      </c>
      <c r="D356" s="2">
        <v>44773</v>
      </c>
      <c r="E356" s="8" t="s">
        <v>42</v>
      </c>
      <c r="F356" s="8" t="s">
        <v>43</v>
      </c>
      <c r="G356" s="8" t="s">
        <v>44</v>
      </c>
      <c r="H356" t="s">
        <v>21</v>
      </c>
      <c r="I356" s="4">
        <v>1200</v>
      </c>
      <c r="J356" s="8">
        <v>3</v>
      </c>
      <c r="K356" s="4">
        <f t="shared" si="6"/>
        <v>3600</v>
      </c>
      <c r="L356" s="4">
        <f t="shared" si="7"/>
        <v>1080</v>
      </c>
      <c r="M356" s="3">
        <v>0.3</v>
      </c>
    </row>
    <row r="357" spans="2:13" x14ac:dyDescent="0.25">
      <c r="B357" t="s">
        <v>13</v>
      </c>
      <c r="C357" s="1" t="s">
        <v>20</v>
      </c>
      <c r="D357" s="2">
        <v>44780</v>
      </c>
      <c r="E357" s="8" t="s">
        <v>42</v>
      </c>
      <c r="F357" s="8" t="s">
        <v>43</v>
      </c>
      <c r="G357" s="8" t="s">
        <v>44</v>
      </c>
      <c r="H357" t="s">
        <v>25</v>
      </c>
      <c r="I357" s="4">
        <v>300</v>
      </c>
      <c r="J357" s="8">
        <v>6</v>
      </c>
      <c r="K357" s="4">
        <f t="shared" si="6"/>
        <v>1800</v>
      </c>
      <c r="L357" s="4">
        <f t="shared" si="7"/>
        <v>270</v>
      </c>
      <c r="M357" s="3">
        <v>0.15</v>
      </c>
    </row>
    <row r="358" spans="2:13" x14ac:dyDescent="0.25">
      <c r="B358" t="s">
        <v>13</v>
      </c>
      <c r="C358" s="1" t="s">
        <v>14</v>
      </c>
      <c r="D358" s="2">
        <v>44787</v>
      </c>
      <c r="E358" s="8" t="s">
        <v>42</v>
      </c>
      <c r="F358" s="8" t="s">
        <v>43</v>
      </c>
      <c r="G358" s="8" t="s">
        <v>44</v>
      </c>
      <c r="H358" t="s">
        <v>35</v>
      </c>
      <c r="I358" s="4">
        <v>4500</v>
      </c>
      <c r="J358" s="8">
        <v>6</v>
      </c>
      <c r="K358" s="4">
        <f t="shared" si="6"/>
        <v>27000</v>
      </c>
      <c r="L358" s="4">
        <f t="shared" si="7"/>
        <v>6750</v>
      </c>
      <c r="M358" s="3">
        <v>0.25</v>
      </c>
    </row>
    <row r="359" spans="2:13" x14ac:dyDescent="0.25">
      <c r="B359" t="s">
        <v>13</v>
      </c>
      <c r="C359" s="1" t="s">
        <v>14</v>
      </c>
      <c r="D359" s="2">
        <v>44794</v>
      </c>
      <c r="E359" s="8" t="s">
        <v>42</v>
      </c>
      <c r="F359" s="8" t="s">
        <v>43</v>
      </c>
      <c r="G359" s="8" t="s">
        <v>44</v>
      </c>
      <c r="H359" t="s">
        <v>28</v>
      </c>
      <c r="I359" s="4">
        <v>1500</v>
      </c>
      <c r="J359" s="8">
        <v>5</v>
      </c>
      <c r="K359" s="4">
        <f t="shared" si="6"/>
        <v>7500</v>
      </c>
      <c r="L359" s="4">
        <f t="shared" si="7"/>
        <v>3000</v>
      </c>
      <c r="M359" s="3">
        <v>0.4</v>
      </c>
    </row>
    <row r="360" spans="2:13" x14ac:dyDescent="0.25">
      <c r="B360" t="s">
        <v>13</v>
      </c>
      <c r="C360" s="1" t="s">
        <v>14</v>
      </c>
      <c r="D360" s="2">
        <v>44801</v>
      </c>
      <c r="E360" s="8" t="s">
        <v>42</v>
      </c>
      <c r="F360" s="8" t="s">
        <v>43</v>
      </c>
      <c r="G360" s="8" t="s">
        <v>44</v>
      </c>
      <c r="H360" t="s">
        <v>35</v>
      </c>
      <c r="I360" s="4">
        <v>4500</v>
      </c>
      <c r="J360" s="8">
        <v>7</v>
      </c>
      <c r="K360" s="4">
        <f t="shared" si="6"/>
        <v>31500</v>
      </c>
      <c r="L360" s="4">
        <f t="shared" si="7"/>
        <v>7875</v>
      </c>
      <c r="M360" s="3">
        <v>0.25</v>
      </c>
    </row>
    <row r="361" spans="2:13" x14ac:dyDescent="0.25">
      <c r="B361" t="s">
        <v>13</v>
      </c>
      <c r="C361" s="1" t="s">
        <v>20</v>
      </c>
      <c r="D361" s="2">
        <v>44808</v>
      </c>
      <c r="E361" s="8" t="s">
        <v>42</v>
      </c>
      <c r="F361" s="8" t="s">
        <v>43</v>
      </c>
      <c r="G361" s="8" t="s">
        <v>44</v>
      </c>
      <c r="H361" t="s">
        <v>32</v>
      </c>
      <c r="I361" s="4">
        <v>3200</v>
      </c>
      <c r="J361" s="8">
        <v>7</v>
      </c>
      <c r="K361" s="4">
        <f t="shared" si="6"/>
        <v>22400</v>
      </c>
      <c r="L361" s="4">
        <f t="shared" si="7"/>
        <v>4480</v>
      </c>
      <c r="M361" s="3">
        <v>0.2</v>
      </c>
    </row>
    <row r="362" spans="2:13" x14ac:dyDescent="0.25">
      <c r="B362" t="s">
        <v>13</v>
      </c>
      <c r="C362" s="1" t="s">
        <v>20</v>
      </c>
      <c r="D362" s="2">
        <v>44815</v>
      </c>
      <c r="E362" s="8" t="s">
        <v>42</v>
      </c>
      <c r="F362" s="8" t="s">
        <v>43</v>
      </c>
      <c r="G362" s="8" t="s">
        <v>44</v>
      </c>
      <c r="H362" t="s">
        <v>28</v>
      </c>
      <c r="I362" s="4">
        <v>1500</v>
      </c>
      <c r="J362" s="8">
        <v>9</v>
      </c>
      <c r="K362" s="4">
        <f t="shared" si="6"/>
        <v>13500</v>
      </c>
      <c r="L362" s="4">
        <f t="shared" si="7"/>
        <v>5400</v>
      </c>
      <c r="M362" s="3">
        <v>0.4</v>
      </c>
    </row>
    <row r="363" spans="2:13" x14ac:dyDescent="0.25">
      <c r="B363" t="s">
        <v>27</v>
      </c>
      <c r="C363" s="1" t="s">
        <v>20</v>
      </c>
      <c r="D363" s="2">
        <v>44822</v>
      </c>
      <c r="E363" s="8" t="s">
        <v>42</v>
      </c>
      <c r="F363" s="8" t="s">
        <v>43</v>
      </c>
      <c r="G363" s="8" t="s">
        <v>44</v>
      </c>
      <c r="H363" t="s">
        <v>19</v>
      </c>
      <c r="I363" s="4">
        <v>500</v>
      </c>
      <c r="J363" s="8">
        <v>2</v>
      </c>
      <c r="K363" s="4">
        <f t="shared" si="6"/>
        <v>1000</v>
      </c>
      <c r="L363" s="4">
        <f t="shared" si="7"/>
        <v>250</v>
      </c>
      <c r="M363" s="3">
        <v>0.25</v>
      </c>
    </row>
    <row r="364" spans="2:13" x14ac:dyDescent="0.25">
      <c r="B364" t="s">
        <v>13</v>
      </c>
      <c r="C364" s="1" t="s">
        <v>14</v>
      </c>
      <c r="D364" s="2">
        <v>44829</v>
      </c>
      <c r="E364" s="8" t="s">
        <v>42</v>
      </c>
      <c r="F364" s="8" t="s">
        <v>43</v>
      </c>
      <c r="G364" s="8" t="s">
        <v>44</v>
      </c>
      <c r="H364" t="s">
        <v>19</v>
      </c>
      <c r="I364" s="4">
        <v>500</v>
      </c>
      <c r="J364" s="8">
        <v>9</v>
      </c>
      <c r="K364" s="4">
        <f t="shared" si="6"/>
        <v>4500</v>
      </c>
      <c r="L364" s="4">
        <f t="shared" si="7"/>
        <v>1125</v>
      </c>
      <c r="M364" s="3">
        <v>0.25</v>
      </c>
    </row>
    <row r="365" spans="2:13" x14ac:dyDescent="0.25">
      <c r="B365" t="s">
        <v>13</v>
      </c>
      <c r="C365" s="1" t="s">
        <v>20</v>
      </c>
      <c r="D365" s="2">
        <v>44836</v>
      </c>
      <c r="E365" s="8" t="s">
        <v>42</v>
      </c>
      <c r="F365" s="8" t="s">
        <v>43</v>
      </c>
      <c r="G365" s="8" t="s">
        <v>44</v>
      </c>
      <c r="H365" t="s">
        <v>31</v>
      </c>
      <c r="I365" s="4">
        <v>5300</v>
      </c>
      <c r="J365" s="8">
        <v>4</v>
      </c>
      <c r="K365" s="4">
        <f t="shared" si="6"/>
        <v>21200</v>
      </c>
      <c r="L365" s="4">
        <f t="shared" si="7"/>
        <v>6360</v>
      </c>
      <c r="M365" s="3">
        <v>0.3</v>
      </c>
    </row>
    <row r="366" spans="2:13" x14ac:dyDescent="0.25">
      <c r="B366" t="s">
        <v>27</v>
      </c>
      <c r="C366" s="1" t="s">
        <v>20</v>
      </c>
      <c r="D366" s="2">
        <v>44843</v>
      </c>
      <c r="E366" s="8" t="s">
        <v>42</v>
      </c>
      <c r="F366" s="8" t="s">
        <v>43</v>
      </c>
      <c r="G366" s="8" t="s">
        <v>44</v>
      </c>
      <c r="H366" t="s">
        <v>33</v>
      </c>
      <c r="I366" s="4">
        <v>4600</v>
      </c>
      <c r="J366" s="8">
        <v>5</v>
      </c>
      <c r="K366" s="4">
        <f t="shared" si="6"/>
        <v>23000</v>
      </c>
      <c r="L366" s="4">
        <f t="shared" si="7"/>
        <v>5750</v>
      </c>
      <c r="M366" s="3">
        <v>0.25</v>
      </c>
    </row>
    <row r="367" spans="2:13" x14ac:dyDescent="0.25">
      <c r="B367" t="s">
        <v>27</v>
      </c>
      <c r="C367" s="1" t="s">
        <v>20</v>
      </c>
      <c r="D367" s="2">
        <v>44850</v>
      </c>
      <c r="E367" s="8" t="s">
        <v>42</v>
      </c>
      <c r="F367" s="8" t="s">
        <v>43</v>
      </c>
      <c r="G367" s="8" t="s">
        <v>44</v>
      </c>
      <c r="H367" t="s">
        <v>33</v>
      </c>
      <c r="I367" s="4">
        <v>4600</v>
      </c>
      <c r="J367" s="8">
        <v>11</v>
      </c>
      <c r="K367" s="4">
        <f t="shared" si="6"/>
        <v>50600</v>
      </c>
      <c r="L367" s="4">
        <f t="shared" si="7"/>
        <v>12650</v>
      </c>
      <c r="M367" s="3">
        <v>0.25</v>
      </c>
    </row>
    <row r="368" spans="2:13" x14ac:dyDescent="0.25">
      <c r="B368" t="s">
        <v>13</v>
      </c>
      <c r="C368" s="1" t="s">
        <v>20</v>
      </c>
      <c r="D368" s="2">
        <v>44857</v>
      </c>
      <c r="E368" s="8" t="s">
        <v>42</v>
      </c>
      <c r="F368" s="8" t="s">
        <v>43</v>
      </c>
      <c r="G368" s="8" t="s">
        <v>44</v>
      </c>
      <c r="H368" t="s">
        <v>21</v>
      </c>
      <c r="I368" s="4">
        <v>1200</v>
      </c>
      <c r="J368" s="8">
        <v>6</v>
      </c>
      <c r="K368" s="4">
        <f t="shared" si="6"/>
        <v>7200</v>
      </c>
      <c r="L368" s="4">
        <f t="shared" si="7"/>
        <v>2160</v>
      </c>
      <c r="M368" s="3">
        <v>0.3</v>
      </c>
    </row>
    <row r="369" spans="2:13" x14ac:dyDescent="0.25">
      <c r="B369" t="s">
        <v>13</v>
      </c>
      <c r="C369" s="1" t="s">
        <v>14</v>
      </c>
      <c r="D369" s="2">
        <v>44864</v>
      </c>
      <c r="E369" s="8" t="s">
        <v>42</v>
      </c>
      <c r="F369" s="8" t="s">
        <v>43</v>
      </c>
      <c r="G369" s="8" t="s">
        <v>44</v>
      </c>
      <c r="H369" t="s">
        <v>32</v>
      </c>
      <c r="I369" s="4">
        <v>3200</v>
      </c>
      <c r="J369" s="8">
        <v>1</v>
      </c>
      <c r="K369" s="4">
        <f t="shared" si="6"/>
        <v>3200</v>
      </c>
      <c r="L369" s="4">
        <f t="shared" si="7"/>
        <v>640</v>
      </c>
      <c r="M369" s="3">
        <v>0.2</v>
      </c>
    </row>
    <row r="370" spans="2:13" x14ac:dyDescent="0.25">
      <c r="B370" t="s">
        <v>13</v>
      </c>
      <c r="C370" s="1" t="s">
        <v>14</v>
      </c>
      <c r="D370" s="2">
        <v>44871</v>
      </c>
      <c r="E370" s="8" t="s">
        <v>42</v>
      </c>
      <c r="F370" s="8" t="s">
        <v>43</v>
      </c>
      <c r="G370" s="8" t="s">
        <v>44</v>
      </c>
      <c r="H370" t="s">
        <v>31</v>
      </c>
      <c r="I370" s="4">
        <v>5300</v>
      </c>
      <c r="J370" s="8">
        <v>12</v>
      </c>
      <c r="K370" s="4">
        <f t="shared" si="6"/>
        <v>63600</v>
      </c>
      <c r="L370" s="4">
        <f t="shared" si="7"/>
        <v>19080</v>
      </c>
      <c r="M370" s="3">
        <v>0.3</v>
      </c>
    </row>
    <row r="371" spans="2:13" x14ac:dyDescent="0.25">
      <c r="B371" t="s">
        <v>27</v>
      </c>
      <c r="C371" s="1" t="s">
        <v>20</v>
      </c>
      <c r="D371" s="2">
        <v>44878</v>
      </c>
      <c r="E371" s="8" t="s">
        <v>42</v>
      </c>
      <c r="F371" s="8" t="s">
        <v>43</v>
      </c>
      <c r="G371" s="8" t="s">
        <v>44</v>
      </c>
      <c r="H371" t="s">
        <v>19</v>
      </c>
      <c r="I371" s="4">
        <v>500</v>
      </c>
      <c r="J371" s="8">
        <v>5</v>
      </c>
      <c r="K371" s="4">
        <f t="shared" si="6"/>
        <v>2500</v>
      </c>
      <c r="L371" s="4">
        <f t="shared" si="7"/>
        <v>625</v>
      </c>
      <c r="M371" s="3">
        <v>0.25</v>
      </c>
    </row>
    <row r="372" spans="2:13" x14ac:dyDescent="0.25">
      <c r="B372" t="s">
        <v>34</v>
      </c>
      <c r="C372" s="1" t="s">
        <v>20</v>
      </c>
      <c r="D372" s="2">
        <v>44885</v>
      </c>
      <c r="E372" s="8" t="s">
        <v>42</v>
      </c>
      <c r="F372" s="8" t="s">
        <v>43</v>
      </c>
      <c r="G372" s="8" t="s">
        <v>44</v>
      </c>
      <c r="H372" t="s">
        <v>23</v>
      </c>
      <c r="I372" s="4">
        <v>5130</v>
      </c>
      <c r="J372" s="8">
        <v>7</v>
      </c>
      <c r="K372" s="4">
        <f t="shared" si="6"/>
        <v>35910</v>
      </c>
      <c r="L372" s="4">
        <f t="shared" si="7"/>
        <v>14364</v>
      </c>
      <c r="M372" s="3">
        <v>0.4</v>
      </c>
    </row>
    <row r="373" spans="2:13" x14ac:dyDescent="0.25">
      <c r="B373" t="s">
        <v>13</v>
      </c>
      <c r="C373" s="1" t="s">
        <v>14</v>
      </c>
      <c r="D373" s="2">
        <v>44892</v>
      </c>
      <c r="E373" s="8" t="s">
        <v>42</v>
      </c>
      <c r="F373" s="8" t="s">
        <v>43</v>
      </c>
      <c r="G373" s="8" t="s">
        <v>44</v>
      </c>
      <c r="H373" t="s">
        <v>28</v>
      </c>
      <c r="I373" s="4">
        <v>1500</v>
      </c>
      <c r="J373" s="8">
        <v>5</v>
      </c>
      <c r="K373" s="4">
        <f t="shared" si="6"/>
        <v>7500</v>
      </c>
      <c r="L373" s="4">
        <f t="shared" si="7"/>
        <v>3000</v>
      </c>
      <c r="M373" s="3">
        <v>0.4</v>
      </c>
    </row>
    <row r="374" spans="2:13" x14ac:dyDescent="0.25">
      <c r="B374" t="s">
        <v>27</v>
      </c>
      <c r="C374" s="1" t="s">
        <v>20</v>
      </c>
      <c r="D374" s="2">
        <v>44899</v>
      </c>
      <c r="E374" s="8" t="s">
        <v>42</v>
      </c>
      <c r="F374" s="8" t="s">
        <v>43</v>
      </c>
      <c r="G374" s="8" t="s">
        <v>44</v>
      </c>
      <c r="H374" t="s">
        <v>31</v>
      </c>
      <c r="I374" s="4">
        <v>5300</v>
      </c>
      <c r="J374" s="8">
        <v>10</v>
      </c>
      <c r="K374" s="4">
        <f t="shared" si="6"/>
        <v>53000</v>
      </c>
      <c r="L374" s="4">
        <f t="shared" si="7"/>
        <v>15900</v>
      </c>
      <c r="M374" s="3">
        <v>0.3</v>
      </c>
    </row>
    <row r="375" spans="2:13" x14ac:dyDescent="0.25">
      <c r="B375" t="s">
        <v>13</v>
      </c>
      <c r="C375" s="1" t="s">
        <v>20</v>
      </c>
      <c r="D375" s="2">
        <v>44906</v>
      </c>
      <c r="E375" s="8" t="s">
        <v>42</v>
      </c>
      <c r="F375" s="8" t="s">
        <v>43</v>
      </c>
      <c r="G375" s="8" t="s">
        <v>44</v>
      </c>
      <c r="H375" t="s">
        <v>29</v>
      </c>
      <c r="I375" s="4">
        <v>5340</v>
      </c>
      <c r="J375" s="8">
        <v>8</v>
      </c>
      <c r="K375" s="4">
        <f t="shared" si="6"/>
        <v>42720</v>
      </c>
      <c r="L375" s="4">
        <f t="shared" si="7"/>
        <v>12816</v>
      </c>
      <c r="M375" s="3">
        <v>0.3</v>
      </c>
    </row>
    <row r="376" spans="2:13" x14ac:dyDescent="0.25">
      <c r="B376" t="s">
        <v>24</v>
      </c>
      <c r="C376" s="1" t="s">
        <v>20</v>
      </c>
      <c r="D376" s="2">
        <v>44913</v>
      </c>
      <c r="E376" s="8" t="s">
        <v>42</v>
      </c>
      <c r="F376" s="8" t="s">
        <v>43</v>
      </c>
      <c r="G376" s="8" t="s">
        <v>44</v>
      </c>
      <c r="H376" t="s">
        <v>31</v>
      </c>
      <c r="I376" s="4">
        <v>5300</v>
      </c>
      <c r="J376" s="8">
        <v>6</v>
      </c>
      <c r="K376" s="4">
        <f t="shared" si="6"/>
        <v>31800</v>
      </c>
      <c r="L376" s="4">
        <f t="shared" si="7"/>
        <v>9540</v>
      </c>
      <c r="M376" s="3">
        <v>0.3</v>
      </c>
    </row>
    <row r="377" spans="2:13" x14ac:dyDescent="0.25">
      <c r="B377" t="s">
        <v>27</v>
      </c>
      <c r="C377" s="1" t="s">
        <v>14</v>
      </c>
      <c r="D377" s="2">
        <v>44920</v>
      </c>
      <c r="E377" s="8" t="s">
        <v>42</v>
      </c>
      <c r="F377" s="8" t="s">
        <v>43</v>
      </c>
      <c r="G377" s="8" t="s">
        <v>44</v>
      </c>
      <c r="H377" t="s">
        <v>19</v>
      </c>
      <c r="I377" s="4">
        <v>500</v>
      </c>
      <c r="J377" s="8">
        <v>5</v>
      </c>
      <c r="K377" s="4">
        <f t="shared" si="6"/>
        <v>2500</v>
      </c>
      <c r="L377" s="4">
        <f t="shared" si="7"/>
        <v>625</v>
      </c>
      <c r="M377" s="3">
        <v>0.25</v>
      </c>
    </row>
    <row r="378" spans="2:13" x14ac:dyDescent="0.25">
      <c r="B378" t="s">
        <v>13</v>
      </c>
      <c r="C378" s="1" t="s">
        <v>20</v>
      </c>
      <c r="D378" s="2">
        <v>44927</v>
      </c>
      <c r="E378" s="8" t="s">
        <v>42</v>
      </c>
      <c r="F378" s="8" t="s">
        <v>43</v>
      </c>
      <c r="G378" s="8" t="s">
        <v>44</v>
      </c>
      <c r="H378" t="s">
        <v>18</v>
      </c>
      <c r="I378" s="4">
        <v>8902</v>
      </c>
      <c r="J378" s="8">
        <v>11</v>
      </c>
      <c r="K378" s="4">
        <f t="shared" si="6"/>
        <v>97922</v>
      </c>
      <c r="L378" s="4">
        <f t="shared" si="7"/>
        <v>34272.699999999997</v>
      </c>
      <c r="M378" s="3">
        <v>0.35</v>
      </c>
    </row>
    <row r="379" spans="2:13" x14ac:dyDescent="0.25">
      <c r="B379" t="s">
        <v>24</v>
      </c>
      <c r="C379" s="1" t="s">
        <v>20</v>
      </c>
      <c r="D379" s="2">
        <v>44934</v>
      </c>
      <c r="E379" s="8" t="s">
        <v>42</v>
      </c>
      <c r="F379" s="8" t="s">
        <v>43</v>
      </c>
      <c r="G379" s="8" t="s">
        <v>44</v>
      </c>
      <c r="H379" t="s">
        <v>29</v>
      </c>
      <c r="I379" s="4">
        <v>5340</v>
      </c>
      <c r="J379" s="8">
        <v>5</v>
      </c>
      <c r="K379" s="4">
        <f t="shared" si="6"/>
        <v>26700</v>
      </c>
      <c r="L379" s="4">
        <f t="shared" si="7"/>
        <v>8010</v>
      </c>
      <c r="M379" s="3">
        <v>0.3</v>
      </c>
    </row>
    <row r="380" spans="2:13" x14ac:dyDescent="0.25">
      <c r="B380" t="s">
        <v>24</v>
      </c>
      <c r="C380" s="1" t="s">
        <v>14</v>
      </c>
      <c r="D380" s="2">
        <v>44941</v>
      </c>
      <c r="E380" s="8" t="s">
        <v>42</v>
      </c>
      <c r="F380" s="8" t="s">
        <v>43</v>
      </c>
      <c r="G380" s="8" t="s">
        <v>44</v>
      </c>
      <c r="H380" t="s">
        <v>25</v>
      </c>
      <c r="I380" s="4">
        <v>300</v>
      </c>
      <c r="J380" s="8">
        <v>3</v>
      </c>
      <c r="K380" s="4">
        <f t="shared" si="6"/>
        <v>900</v>
      </c>
      <c r="L380" s="4">
        <f t="shared" si="7"/>
        <v>135</v>
      </c>
      <c r="M380" s="3">
        <v>0.15</v>
      </c>
    </row>
    <row r="381" spans="2:13" x14ac:dyDescent="0.25">
      <c r="B381" t="s">
        <v>13</v>
      </c>
      <c r="C381" s="1" t="s">
        <v>14</v>
      </c>
      <c r="D381" s="2">
        <v>44948</v>
      </c>
      <c r="E381" s="8" t="s">
        <v>42</v>
      </c>
      <c r="F381" s="8" t="s">
        <v>43</v>
      </c>
      <c r="G381" s="8" t="s">
        <v>44</v>
      </c>
      <c r="H381" t="s">
        <v>32</v>
      </c>
      <c r="I381" s="4">
        <v>3200</v>
      </c>
      <c r="J381" s="8">
        <v>3</v>
      </c>
      <c r="K381" s="4">
        <f t="shared" si="6"/>
        <v>9600</v>
      </c>
      <c r="L381" s="4">
        <f t="shared" si="7"/>
        <v>1920</v>
      </c>
      <c r="M381" s="3">
        <v>0.2</v>
      </c>
    </row>
    <row r="382" spans="2:13" x14ac:dyDescent="0.25">
      <c r="B382" t="s">
        <v>34</v>
      </c>
      <c r="C382" s="1" t="s">
        <v>20</v>
      </c>
      <c r="D382" s="2">
        <v>44955</v>
      </c>
      <c r="E382" s="8" t="s">
        <v>42</v>
      </c>
      <c r="F382" s="8" t="s">
        <v>43</v>
      </c>
      <c r="G382" s="8" t="s">
        <v>44</v>
      </c>
      <c r="H382" t="s">
        <v>31</v>
      </c>
      <c r="I382" s="4">
        <v>5300</v>
      </c>
      <c r="J382" s="8">
        <v>1</v>
      </c>
      <c r="K382" s="4">
        <f t="shared" si="6"/>
        <v>5300</v>
      </c>
      <c r="L382" s="4">
        <f t="shared" si="7"/>
        <v>1590</v>
      </c>
      <c r="M382" s="3">
        <v>0.3</v>
      </c>
    </row>
    <row r="383" spans="2:13" x14ac:dyDescent="0.25">
      <c r="B383" t="s">
        <v>27</v>
      </c>
      <c r="C383" s="1" t="s">
        <v>14</v>
      </c>
      <c r="D383" s="2">
        <v>44962</v>
      </c>
      <c r="E383" s="8" t="s">
        <v>42</v>
      </c>
      <c r="F383" s="8" t="s">
        <v>43</v>
      </c>
      <c r="G383" s="8" t="s">
        <v>44</v>
      </c>
      <c r="H383" t="s">
        <v>30</v>
      </c>
      <c r="I383" s="4">
        <v>3400</v>
      </c>
      <c r="J383" s="8">
        <v>1</v>
      </c>
      <c r="K383" s="4">
        <f t="shared" si="6"/>
        <v>3400</v>
      </c>
      <c r="L383" s="4">
        <f t="shared" si="7"/>
        <v>1190</v>
      </c>
      <c r="M383" s="3">
        <v>0.35</v>
      </c>
    </row>
    <row r="384" spans="2:13" x14ac:dyDescent="0.25">
      <c r="B384" t="s">
        <v>13</v>
      </c>
      <c r="C384" s="1" t="s">
        <v>20</v>
      </c>
      <c r="D384" s="2">
        <v>44969</v>
      </c>
      <c r="E384" s="8" t="s">
        <v>42</v>
      </c>
      <c r="F384" s="8" t="s">
        <v>43</v>
      </c>
      <c r="G384" s="8" t="s">
        <v>44</v>
      </c>
      <c r="H384" t="s">
        <v>32</v>
      </c>
      <c r="I384" s="4">
        <v>3200</v>
      </c>
      <c r="J384" s="8">
        <v>7</v>
      </c>
      <c r="K384" s="4">
        <f t="shared" si="6"/>
        <v>22400</v>
      </c>
      <c r="L384" s="4">
        <f t="shared" si="7"/>
        <v>4480</v>
      </c>
      <c r="M384" s="3">
        <v>0.2</v>
      </c>
    </row>
    <row r="385" spans="2:13" x14ac:dyDescent="0.25">
      <c r="B385" t="s">
        <v>13</v>
      </c>
      <c r="C385" s="1" t="s">
        <v>20</v>
      </c>
      <c r="D385" s="2">
        <v>44976</v>
      </c>
      <c r="E385" s="8" t="s">
        <v>42</v>
      </c>
      <c r="F385" s="8" t="s">
        <v>43</v>
      </c>
      <c r="G385" s="8" t="s">
        <v>44</v>
      </c>
      <c r="H385" t="s">
        <v>19</v>
      </c>
      <c r="I385" s="4">
        <v>500</v>
      </c>
      <c r="J385" s="8">
        <v>5</v>
      </c>
      <c r="K385" s="4">
        <f t="shared" si="6"/>
        <v>2500</v>
      </c>
      <c r="L385" s="4">
        <f t="shared" si="7"/>
        <v>625</v>
      </c>
      <c r="M385" s="3">
        <v>0.25</v>
      </c>
    </row>
    <row r="386" spans="2:13" x14ac:dyDescent="0.25">
      <c r="B386" t="s">
        <v>13</v>
      </c>
      <c r="C386" s="1" t="s">
        <v>20</v>
      </c>
      <c r="D386" s="2">
        <v>44983</v>
      </c>
      <c r="E386" s="8" t="s">
        <v>42</v>
      </c>
      <c r="F386" s="8" t="s">
        <v>43</v>
      </c>
      <c r="G386" s="8" t="s">
        <v>44</v>
      </c>
      <c r="H386" t="s">
        <v>33</v>
      </c>
      <c r="I386" s="4">
        <v>4600</v>
      </c>
      <c r="J386" s="8">
        <v>12</v>
      </c>
      <c r="K386" s="4">
        <f t="shared" si="6"/>
        <v>55200</v>
      </c>
      <c r="L386" s="4">
        <f t="shared" si="7"/>
        <v>13800</v>
      </c>
      <c r="M386" s="3">
        <v>0.25</v>
      </c>
    </row>
    <row r="387" spans="2:13" x14ac:dyDescent="0.25">
      <c r="B387" t="s">
        <v>24</v>
      </c>
      <c r="C387" s="1" t="s">
        <v>20</v>
      </c>
      <c r="D387" s="2">
        <v>44990</v>
      </c>
      <c r="E387" s="8" t="s">
        <v>42</v>
      </c>
      <c r="F387" s="8" t="s">
        <v>43</v>
      </c>
      <c r="G387" s="8" t="s">
        <v>44</v>
      </c>
      <c r="H387" t="s">
        <v>23</v>
      </c>
      <c r="I387" s="4">
        <v>5130</v>
      </c>
      <c r="J387" s="8">
        <v>7</v>
      </c>
      <c r="K387" s="4">
        <f t="shared" ref="K387:K418" si="8">I387*J387</f>
        <v>35910</v>
      </c>
      <c r="L387" s="4">
        <f t="shared" ref="L387:L418" si="9">K387*M387</f>
        <v>14364</v>
      </c>
      <c r="M387" s="3">
        <v>0.4</v>
      </c>
    </row>
    <row r="388" spans="2:13" x14ac:dyDescent="0.25">
      <c r="B388" t="s">
        <v>13</v>
      </c>
      <c r="C388" s="1" t="s">
        <v>20</v>
      </c>
      <c r="D388" s="2">
        <v>44997</v>
      </c>
      <c r="E388" s="8" t="s">
        <v>42</v>
      </c>
      <c r="F388" s="8" t="s">
        <v>43</v>
      </c>
      <c r="G388" s="8" t="s">
        <v>44</v>
      </c>
      <c r="H388" t="s">
        <v>18</v>
      </c>
      <c r="I388" s="4">
        <v>8902</v>
      </c>
      <c r="J388" s="8">
        <v>10</v>
      </c>
      <c r="K388" s="4">
        <f t="shared" si="8"/>
        <v>89020</v>
      </c>
      <c r="L388" s="4">
        <f t="shared" si="9"/>
        <v>31156.999999999996</v>
      </c>
      <c r="M388" s="3">
        <v>0.35</v>
      </c>
    </row>
    <row r="389" spans="2:13" x14ac:dyDescent="0.25">
      <c r="B389" t="s">
        <v>27</v>
      </c>
      <c r="C389" s="1" t="s">
        <v>20</v>
      </c>
      <c r="D389" s="2">
        <v>45004</v>
      </c>
      <c r="E389" s="8" t="s">
        <v>42</v>
      </c>
      <c r="F389" s="8" t="s">
        <v>43</v>
      </c>
      <c r="G389" s="8" t="s">
        <v>44</v>
      </c>
      <c r="H389" t="s">
        <v>18</v>
      </c>
      <c r="I389" s="4">
        <v>8902</v>
      </c>
      <c r="J389" s="8">
        <v>9</v>
      </c>
      <c r="K389" s="4">
        <f t="shared" si="8"/>
        <v>80118</v>
      </c>
      <c r="L389" s="4">
        <f t="shared" si="9"/>
        <v>28041.3</v>
      </c>
      <c r="M389" s="3">
        <v>0.35</v>
      </c>
    </row>
    <row r="390" spans="2:13" x14ac:dyDescent="0.25">
      <c r="B390" t="s">
        <v>27</v>
      </c>
      <c r="C390" s="1" t="s">
        <v>20</v>
      </c>
      <c r="D390" s="2">
        <v>45011</v>
      </c>
      <c r="E390" s="8" t="s">
        <v>42</v>
      </c>
      <c r="F390" s="8" t="s">
        <v>43</v>
      </c>
      <c r="G390" s="8" t="s">
        <v>44</v>
      </c>
      <c r="H390" t="s">
        <v>18</v>
      </c>
      <c r="I390" s="4">
        <v>8902</v>
      </c>
      <c r="J390" s="8">
        <v>9</v>
      </c>
      <c r="K390" s="4">
        <f t="shared" si="8"/>
        <v>80118</v>
      </c>
      <c r="L390" s="4">
        <f t="shared" si="9"/>
        <v>28041.3</v>
      </c>
      <c r="M390" s="3">
        <v>0.35</v>
      </c>
    </row>
    <row r="391" spans="2:13" x14ac:dyDescent="0.25">
      <c r="B391" t="s">
        <v>27</v>
      </c>
      <c r="C391" s="1" t="s">
        <v>20</v>
      </c>
      <c r="D391" s="2">
        <v>45018</v>
      </c>
      <c r="E391" s="8" t="s">
        <v>42</v>
      </c>
      <c r="F391" s="8" t="s">
        <v>43</v>
      </c>
      <c r="G391" s="8" t="s">
        <v>44</v>
      </c>
      <c r="H391" t="s">
        <v>19</v>
      </c>
      <c r="I391" s="4">
        <v>500</v>
      </c>
      <c r="J391" s="8">
        <v>6</v>
      </c>
      <c r="K391" s="4">
        <f t="shared" si="8"/>
        <v>3000</v>
      </c>
      <c r="L391" s="4">
        <f t="shared" si="9"/>
        <v>750</v>
      </c>
      <c r="M391" s="3">
        <v>0.25</v>
      </c>
    </row>
    <row r="392" spans="2:13" x14ac:dyDescent="0.25">
      <c r="B392" t="s">
        <v>34</v>
      </c>
      <c r="C392" s="1" t="s">
        <v>20</v>
      </c>
      <c r="D392" s="2">
        <v>45025</v>
      </c>
      <c r="E392" s="8" t="s">
        <v>42</v>
      </c>
      <c r="F392" s="8" t="s">
        <v>43</v>
      </c>
      <c r="G392" s="8" t="s">
        <v>44</v>
      </c>
      <c r="H392" t="s">
        <v>18</v>
      </c>
      <c r="I392" s="4">
        <v>8902</v>
      </c>
      <c r="J392" s="8">
        <v>6</v>
      </c>
      <c r="K392" s="4">
        <f t="shared" si="8"/>
        <v>53412</v>
      </c>
      <c r="L392" s="4">
        <f t="shared" si="9"/>
        <v>18694.199999999997</v>
      </c>
      <c r="M392" s="3">
        <v>0.35</v>
      </c>
    </row>
    <row r="393" spans="2:13" x14ac:dyDescent="0.25">
      <c r="B393" t="s">
        <v>13</v>
      </c>
      <c r="C393" s="1" t="s">
        <v>20</v>
      </c>
      <c r="D393" s="2">
        <v>45032</v>
      </c>
      <c r="E393" s="8" t="s">
        <v>42</v>
      </c>
      <c r="F393" s="8" t="s">
        <v>43</v>
      </c>
      <c r="G393" s="8" t="s">
        <v>44</v>
      </c>
      <c r="H393" t="s">
        <v>21</v>
      </c>
      <c r="I393" s="4">
        <v>1200</v>
      </c>
      <c r="J393" s="8">
        <v>8</v>
      </c>
      <c r="K393" s="4">
        <f t="shared" si="8"/>
        <v>9600</v>
      </c>
      <c r="L393" s="4">
        <f t="shared" si="9"/>
        <v>2880</v>
      </c>
      <c r="M393" s="3">
        <v>0.3</v>
      </c>
    </row>
    <row r="394" spans="2:13" x14ac:dyDescent="0.25">
      <c r="B394" t="s">
        <v>13</v>
      </c>
      <c r="C394" s="1" t="s">
        <v>20</v>
      </c>
      <c r="D394" s="2">
        <v>45039</v>
      </c>
      <c r="E394" s="8" t="s">
        <v>42</v>
      </c>
      <c r="F394" s="8" t="s">
        <v>43</v>
      </c>
      <c r="G394" s="8" t="s">
        <v>44</v>
      </c>
      <c r="H394" t="s">
        <v>28</v>
      </c>
      <c r="I394" s="4">
        <v>1500</v>
      </c>
      <c r="J394" s="8">
        <v>5</v>
      </c>
      <c r="K394" s="4">
        <f t="shared" si="8"/>
        <v>7500</v>
      </c>
      <c r="L394" s="4">
        <f t="shared" si="9"/>
        <v>3000</v>
      </c>
      <c r="M394" s="3">
        <v>0.4</v>
      </c>
    </row>
    <row r="395" spans="2:13" x14ac:dyDescent="0.25">
      <c r="B395" t="s">
        <v>24</v>
      </c>
      <c r="C395" s="1" t="s">
        <v>20</v>
      </c>
      <c r="D395" s="2">
        <v>45046</v>
      </c>
      <c r="E395" s="8" t="s">
        <v>42</v>
      </c>
      <c r="F395" s="8" t="s">
        <v>43</v>
      </c>
      <c r="G395" s="8" t="s">
        <v>44</v>
      </c>
      <c r="H395" t="s">
        <v>29</v>
      </c>
      <c r="I395" s="4">
        <v>5340</v>
      </c>
      <c r="J395" s="8">
        <v>9</v>
      </c>
      <c r="K395" s="4">
        <f t="shared" si="8"/>
        <v>48060</v>
      </c>
      <c r="L395" s="4">
        <f t="shared" si="9"/>
        <v>14418</v>
      </c>
      <c r="M395" s="3">
        <v>0.3</v>
      </c>
    </row>
    <row r="396" spans="2:13" x14ac:dyDescent="0.25">
      <c r="B396" t="s">
        <v>24</v>
      </c>
      <c r="C396" s="1" t="s">
        <v>20</v>
      </c>
      <c r="D396" s="2">
        <v>45053</v>
      </c>
      <c r="E396" s="8" t="s">
        <v>42</v>
      </c>
      <c r="F396" s="8" t="s">
        <v>43</v>
      </c>
      <c r="G396" s="8" t="s">
        <v>44</v>
      </c>
      <c r="H396" t="s">
        <v>32</v>
      </c>
      <c r="I396" s="4">
        <v>3200</v>
      </c>
      <c r="J396" s="8">
        <v>2</v>
      </c>
      <c r="K396" s="4">
        <f t="shared" si="8"/>
        <v>6400</v>
      </c>
      <c r="L396" s="4">
        <f t="shared" si="9"/>
        <v>1280</v>
      </c>
      <c r="M396" s="3">
        <v>0.2</v>
      </c>
    </row>
    <row r="397" spans="2:13" x14ac:dyDescent="0.25">
      <c r="B397" t="s">
        <v>13</v>
      </c>
      <c r="C397" s="1" t="s">
        <v>14</v>
      </c>
      <c r="D397" s="2">
        <v>45060</v>
      </c>
      <c r="E397" s="8" t="s">
        <v>42</v>
      </c>
      <c r="F397" s="8" t="s">
        <v>43</v>
      </c>
      <c r="G397" s="8" t="s">
        <v>44</v>
      </c>
      <c r="H397" t="s">
        <v>31</v>
      </c>
      <c r="I397" s="4">
        <v>5300</v>
      </c>
      <c r="J397" s="8">
        <v>2</v>
      </c>
      <c r="K397" s="4">
        <f t="shared" si="8"/>
        <v>10600</v>
      </c>
      <c r="L397" s="4">
        <f t="shared" si="9"/>
        <v>3180</v>
      </c>
      <c r="M397" s="3">
        <v>0.3</v>
      </c>
    </row>
    <row r="398" spans="2:13" x14ac:dyDescent="0.25">
      <c r="B398" t="s">
        <v>24</v>
      </c>
      <c r="C398" s="1" t="s">
        <v>20</v>
      </c>
      <c r="D398" s="2">
        <v>45067</v>
      </c>
      <c r="E398" s="8" t="s">
        <v>42</v>
      </c>
      <c r="F398" s="8" t="s">
        <v>43</v>
      </c>
      <c r="G398" s="8" t="s">
        <v>44</v>
      </c>
      <c r="H398" t="s">
        <v>28</v>
      </c>
      <c r="I398" s="4">
        <v>1500</v>
      </c>
      <c r="J398" s="8">
        <v>11</v>
      </c>
      <c r="K398" s="4">
        <f t="shared" si="8"/>
        <v>16500</v>
      </c>
      <c r="L398" s="4">
        <f t="shared" si="9"/>
        <v>6600</v>
      </c>
      <c r="M398" s="3">
        <v>0.4</v>
      </c>
    </row>
    <row r="399" spans="2:13" x14ac:dyDescent="0.25">
      <c r="B399" t="s">
        <v>22</v>
      </c>
      <c r="C399" s="1" t="s">
        <v>20</v>
      </c>
      <c r="D399" s="2">
        <v>45074</v>
      </c>
      <c r="E399" s="8" t="s">
        <v>42</v>
      </c>
      <c r="F399" s="8" t="s">
        <v>43</v>
      </c>
      <c r="G399" s="8" t="s">
        <v>44</v>
      </c>
      <c r="H399" t="s">
        <v>33</v>
      </c>
      <c r="I399" s="4">
        <v>4600</v>
      </c>
      <c r="J399" s="8">
        <v>9</v>
      </c>
      <c r="K399" s="4">
        <f t="shared" si="8"/>
        <v>41400</v>
      </c>
      <c r="L399" s="4">
        <f t="shared" si="9"/>
        <v>10350</v>
      </c>
      <c r="M399" s="3">
        <v>0.25</v>
      </c>
    </row>
    <row r="400" spans="2:13" x14ac:dyDescent="0.25">
      <c r="B400" t="s">
        <v>27</v>
      </c>
      <c r="C400" s="1" t="s">
        <v>20</v>
      </c>
      <c r="D400" s="2">
        <v>45081</v>
      </c>
      <c r="E400" s="8" t="s">
        <v>42</v>
      </c>
      <c r="F400" s="8" t="s">
        <v>43</v>
      </c>
      <c r="G400" s="8" t="s">
        <v>44</v>
      </c>
      <c r="H400" t="s">
        <v>26</v>
      </c>
      <c r="I400" s="4">
        <v>1700</v>
      </c>
      <c r="J400" s="8">
        <v>6</v>
      </c>
      <c r="K400" s="4">
        <f t="shared" si="8"/>
        <v>10200</v>
      </c>
      <c r="L400" s="4">
        <f t="shared" si="9"/>
        <v>5100</v>
      </c>
      <c r="M400" s="3">
        <v>0.5</v>
      </c>
    </row>
    <row r="401" spans="2:13" x14ac:dyDescent="0.25">
      <c r="B401" t="s">
        <v>27</v>
      </c>
      <c r="C401" s="1" t="s">
        <v>14</v>
      </c>
      <c r="D401" s="2">
        <v>45088</v>
      </c>
      <c r="E401" s="8" t="s">
        <v>42</v>
      </c>
      <c r="F401" s="8" t="s">
        <v>43</v>
      </c>
      <c r="G401" s="8" t="s">
        <v>44</v>
      </c>
      <c r="H401" t="s">
        <v>19</v>
      </c>
      <c r="I401" s="4">
        <v>500</v>
      </c>
      <c r="J401" s="8">
        <v>7</v>
      </c>
      <c r="K401" s="4">
        <f t="shared" si="8"/>
        <v>3500</v>
      </c>
      <c r="L401" s="4">
        <f t="shared" si="9"/>
        <v>875</v>
      </c>
      <c r="M401" s="3">
        <v>0.25</v>
      </c>
    </row>
    <row r="402" spans="2:13" x14ac:dyDescent="0.25">
      <c r="B402" t="s">
        <v>13</v>
      </c>
      <c r="C402" s="1" t="s">
        <v>20</v>
      </c>
      <c r="D402" s="2">
        <v>45095</v>
      </c>
      <c r="E402" s="8" t="s">
        <v>42</v>
      </c>
      <c r="F402" s="8" t="s">
        <v>43</v>
      </c>
      <c r="G402" s="8" t="s">
        <v>44</v>
      </c>
      <c r="H402" t="s">
        <v>25</v>
      </c>
      <c r="I402" s="4">
        <v>300</v>
      </c>
      <c r="J402" s="8">
        <v>12</v>
      </c>
      <c r="K402" s="4">
        <f t="shared" si="8"/>
        <v>3600</v>
      </c>
      <c r="L402" s="4">
        <f t="shared" si="9"/>
        <v>540</v>
      </c>
      <c r="M402" s="3">
        <v>0.15</v>
      </c>
    </row>
    <row r="403" spans="2:13" x14ac:dyDescent="0.25">
      <c r="B403" t="s">
        <v>13</v>
      </c>
      <c r="C403" s="1" t="s">
        <v>20</v>
      </c>
      <c r="D403" s="2">
        <v>45102</v>
      </c>
      <c r="E403" s="8" t="s">
        <v>42</v>
      </c>
      <c r="F403" s="8" t="s">
        <v>43</v>
      </c>
      <c r="G403" s="8" t="s">
        <v>44</v>
      </c>
      <c r="H403" t="s">
        <v>32</v>
      </c>
      <c r="I403" s="4">
        <v>3200</v>
      </c>
      <c r="J403" s="8">
        <v>15</v>
      </c>
      <c r="K403" s="4">
        <f t="shared" si="8"/>
        <v>48000</v>
      </c>
      <c r="L403" s="4">
        <f t="shared" si="9"/>
        <v>9600</v>
      </c>
      <c r="M403" s="3">
        <v>0.2</v>
      </c>
    </row>
    <row r="404" spans="2:13" x14ac:dyDescent="0.25">
      <c r="B404" t="s">
        <v>27</v>
      </c>
      <c r="C404" s="1" t="s">
        <v>14</v>
      </c>
      <c r="D404" s="2">
        <v>45109</v>
      </c>
      <c r="E404" s="8" t="s">
        <v>42</v>
      </c>
      <c r="F404" s="8" t="s">
        <v>43</v>
      </c>
      <c r="G404" s="8" t="s">
        <v>44</v>
      </c>
      <c r="H404" t="s">
        <v>19</v>
      </c>
      <c r="I404" s="4">
        <v>500</v>
      </c>
      <c r="J404" s="8">
        <v>12</v>
      </c>
      <c r="K404" s="4">
        <f t="shared" si="8"/>
        <v>6000</v>
      </c>
      <c r="L404" s="4">
        <f t="shared" si="9"/>
        <v>1500</v>
      </c>
      <c r="M404" s="3">
        <v>0.25</v>
      </c>
    </row>
    <row r="405" spans="2:13" x14ac:dyDescent="0.25">
      <c r="B405" t="s">
        <v>27</v>
      </c>
      <c r="C405" s="1" t="s">
        <v>20</v>
      </c>
      <c r="D405" s="2">
        <v>45116</v>
      </c>
      <c r="E405" s="8" t="s">
        <v>42</v>
      </c>
      <c r="F405" s="8" t="s">
        <v>43</v>
      </c>
      <c r="G405" s="8" t="s">
        <v>44</v>
      </c>
      <c r="H405" t="s">
        <v>21</v>
      </c>
      <c r="I405" s="4">
        <v>1200</v>
      </c>
      <c r="J405" s="8">
        <v>7</v>
      </c>
      <c r="K405" s="4">
        <f t="shared" si="8"/>
        <v>8400</v>
      </c>
      <c r="L405" s="4">
        <f t="shared" si="9"/>
        <v>2520</v>
      </c>
      <c r="M405" s="3">
        <v>0.3</v>
      </c>
    </row>
    <row r="406" spans="2:13" x14ac:dyDescent="0.25">
      <c r="B406" t="s">
        <v>34</v>
      </c>
      <c r="C406" s="1" t="s">
        <v>20</v>
      </c>
      <c r="D406" s="2">
        <v>45123</v>
      </c>
      <c r="E406" s="8" t="s">
        <v>42</v>
      </c>
      <c r="F406" s="8" t="s">
        <v>43</v>
      </c>
      <c r="G406" s="8" t="s">
        <v>44</v>
      </c>
      <c r="H406" t="s">
        <v>26</v>
      </c>
      <c r="I406" s="4">
        <v>1700</v>
      </c>
      <c r="J406" s="8">
        <v>2</v>
      </c>
      <c r="K406" s="4">
        <f t="shared" si="8"/>
        <v>3400</v>
      </c>
      <c r="L406" s="4">
        <f t="shared" si="9"/>
        <v>1700</v>
      </c>
      <c r="M406" s="3">
        <v>0.5</v>
      </c>
    </row>
    <row r="407" spans="2:13" x14ac:dyDescent="0.25">
      <c r="B407" t="s">
        <v>13</v>
      </c>
      <c r="C407" s="1" t="s">
        <v>20</v>
      </c>
      <c r="D407" s="2">
        <v>45130</v>
      </c>
      <c r="E407" s="8" t="s">
        <v>42</v>
      </c>
      <c r="F407" s="8" t="s">
        <v>43</v>
      </c>
      <c r="G407" s="8" t="s">
        <v>44</v>
      </c>
      <c r="H407" t="s">
        <v>30</v>
      </c>
      <c r="I407" s="4">
        <v>3400</v>
      </c>
      <c r="J407" s="8">
        <v>12</v>
      </c>
      <c r="K407" s="4">
        <f t="shared" si="8"/>
        <v>40800</v>
      </c>
      <c r="L407" s="4">
        <f t="shared" si="9"/>
        <v>14280</v>
      </c>
      <c r="M407" s="3">
        <v>0.35</v>
      </c>
    </row>
    <row r="408" spans="2:13" x14ac:dyDescent="0.25">
      <c r="B408" t="s">
        <v>13</v>
      </c>
      <c r="C408" s="1" t="s">
        <v>20</v>
      </c>
      <c r="D408" s="2">
        <v>45137</v>
      </c>
      <c r="E408" s="8" t="s">
        <v>42</v>
      </c>
      <c r="F408" s="8" t="s">
        <v>43</v>
      </c>
      <c r="G408" s="8" t="s">
        <v>44</v>
      </c>
      <c r="H408" t="s">
        <v>32</v>
      </c>
      <c r="I408" s="4">
        <v>3200</v>
      </c>
      <c r="J408" s="8">
        <v>3</v>
      </c>
      <c r="K408" s="4">
        <f t="shared" si="8"/>
        <v>9600</v>
      </c>
      <c r="L408" s="4">
        <f t="shared" si="9"/>
        <v>1920</v>
      </c>
      <c r="M408" s="3">
        <v>0.2</v>
      </c>
    </row>
    <row r="409" spans="2:13" x14ac:dyDescent="0.25">
      <c r="B409" t="s">
        <v>34</v>
      </c>
      <c r="C409" s="1" t="s">
        <v>20</v>
      </c>
      <c r="D409" s="2">
        <v>45139</v>
      </c>
      <c r="E409" s="8" t="s">
        <v>42</v>
      </c>
      <c r="F409" s="8" t="s">
        <v>43</v>
      </c>
      <c r="G409" s="8" t="s">
        <v>44</v>
      </c>
      <c r="H409" t="s">
        <v>30</v>
      </c>
      <c r="I409" s="4">
        <v>3400</v>
      </c>
      <c r="J409" s="8">
        <v>1</v>
      </c>
      <c r="K409" s="4">
        <f t="shared" si="8"/>
        <v>3400</v>
      </c>
      <c r="L409" s="4">
        <f t="shared" si="9"/>
        <v>1190</v>
      </c>
      <c r="M409" s="3">
        <v>0.35</v>
      </c>
    </row>
    <row r="410" spans="2:13" x14ac:dyDescent="0.25">
      <c r="B410" t="s">
        <v>27</v>
      </c>
      <c r="C410" s="1" t="s">
        <v>20</v>
      </c>
      <c r="D410" s="2">
        <v>45144</v>
      </c>
      <c r="E410" s="8" t="s">
        <v>42</v>
      </c>
      <c r="F410" s="8" t="s">
        <v>43</v>
      </c>
      <c r="G410" s="8" t="s">
        <v>44</v>
      </c>
      <c r="H410" t="s">
        <v>26</v>
      </c>
      <c r="I410" s="4">
        <v>1700</v>
      </c>
      <c r="J410" s="8">
        <v>4</v>
      </c>
      <c r="K410" s="4">
        <f t="shared" si="8"/>
        <v>6800</v>
      </c>
      <c r="L410" s="4">
        <f t="shared" si="9"/>
        <v>3400</v>
      </c>
      <c r="M410" s="3">
        <v>0.5</v>
      </c>
    </row>
    <row r="411" spans="2:13" x14ac:dyDescent="0.25">
      <c r="B411" t="s">
        <v>13</v>
      </c>
      <c r="C411" s="1" t="s">
        <v>20</v>
      </c>
      <c r="D411" s="2">
        <v>45146</v>
      </c>
      <c r="E411" s="8" t="s">
        <v>42</v>
      </c>
      <c r="F411" s="8" t="s">
        <v>43</v>
      </c>
      <c r="G411" s="8" t="s">
        <v>44</v>
      </c>
      <c r="H411" t="s">
        <v>33</v>
      </c>
      <c r="I411" s="4">
        <v>4600</v>
      </c>
      <c r="J411" s="8">
        <v>6</v>
      </c>
      <c r="K411" s="4">
        <f t="shared" si="8"/>
        <v>27600</v>
      </c>
      <c r="L411" s="4">
        <f t="shared" si="9"/>
        <v>6900</v>
      </c>
      <c r="M411" s="3">
        <v>0.25</v>
      </c>
    </row>
    <row r="412" spans="2:13" x14ac:dyDescent="0.25">
      <c r="B412" t="s">
        <v>27</v>
      </c>
      <c r="C412" s="1" t="s">
        <v>20</v>
      </c>
      <c r="D412" s="2">
        <v>45151</v>
      </c>
      <c r="E412" s="8" t="s">
        <v>42</v>
      </c>
      <c r="F412" s="8" t="s">
        <v>43</v>
      </c>
      <c r="G412" s="8" t="s">
        <v>44</v>
      </c>
      <c r="H412" t="s">
        <v>26</v>
      </c>
      <c r="I412" s="4">
        <v>1700</v>
      </c>
      <c r="J412" s="8">
        <v>7</v>
      </c>
      <c r="K412" s="4">
        <f t="shared" si="8"/>
        <v>11900</v>
      </c>
      <c r="L412" s="4">
        <f t="shared" si="9"/>
        <v>5950</v>
      </c>
      <c r="M412" s="3">
        <v>0.5</v>
      </c>
    </row>
    <row r="413" spans="2:13" x14ac:dyDescent="0.25">
      <c r="B413" t="s">
        <v>27</v>
      </c>
      <c r="C413" s="1" t="s">
        <v>20</v>
      </c>
      <c r="D413" s="2">
        <v>45153</v>
      </c>
      <c r="E413" s="8" t="s">
        <v>42</v>
      </c>
      <c r="F413" s="8" t="s">
        <v>43</v>
      </c>
      <c r="G413" s="8" t="s">
        <v>44</v>
      </c>
      <c r="H413" t="s">
        <v>35</v>
      </c>
      <c r="I413" s="4">
        <v>4500</v>
      </c>
      <c r="J413" s="8">
        <v>5</v>
      </c>
      <c r="K413" s="4">
        <f t="shared" si="8"/>
        <v>22500</v>
      </c>
      <c r="L413" s="4">
        <f t="shared" si="9"/>
        <v>5625</v>
      </c>
      <c r="M413" s="3">
        <v>0.25</v>
      </c>
    </row>
    <row r="414" spans="2:13" x14ac:dyDescent="0.25">
      <c r="B414" t="s">
        <v>27</v>
      </c>
      <c r="C414" s="1" t="s">
        <v>14</v>
      </c>
      <c r="D414" s="2">
        <v>45158</v>
      </c>
      <c r="E414" s="8" t="s">
        <v>42</v>
      </c>
      <c r="F414" s="8" t="s">
        <v>43</v>
      </c>
      <c r="G414" s="8" t="s">
        <v>44</v>
      </c>
      <c r="H414" t="s">
        <v>21</v>
      </c>
      <c r="I414" s="4">
        <v>1200</v>
      </c>
      <c r="J414" s="8">
        <v>5</v>
      </c>
      <c r="K414" s="4">
        <f t="shared" si="8"/>
        <v>6000</v>
      </c>
      <c r="L414" s="4">
        <f t="shared" si="9"/>
        <v>1800</v>
      </c>
      <c r="M414" s="3">
        <v>0.3</v>
      </c>
    </row>
    <row r="415" spans="2:13" x14ac:dyDescent="0.25">
      <c r="B415" t="s">
        <v>13</v>
      </c>
      <c r="C415" s="1" t="s">
        <v>14</v>
      </c>
      <c r="D415" s="2">
        <v>45160</v>
      </c>
      <c r="E415" s="8" t="s">
        <v>42</v>
      </c>
      <c r="F415" s="8" t="s">
        <v>43</v>
      </c>
      <c r="G415" s="8" t="s">
        <v>44</v>
      </c>
      <c r="H415" t="s">
        <v>18</v>
      </c>
      <c r="I415" s="4">
        <v>8902</v>
      </c>
      <c r="J415" s="8">
        <v>19</v>
      </c>
      <c r="K415" s="4">
        <f t="shared" si="8"/>
        <v>169138</v>
      </c>
      <c r="L415" s="4">
        <f t="shared" si="9"/>
        <v>59198.299999999996</v>
      </c>
      <c r="M415" s="3">
        <v>0.35</v>
      </c>
    </row>
    <row r="416" spans="2:13" x14ac:dyDescent="0.25">
      <c r="B416" t="s">
        <v>27</v>
      </c>
      <c r="C416" s="1" t="s">
        <v>14</v>
      </c>
      <c r="D416" s="2">
        <v>45165</v>
      </c>
      <c r="E416" s="8" t="s">
        <v>42</v>
      </c>
      <c r="F416" s="8" t="s">
        <v>43</v>
      </c>
      <c r="G416" s="8" t="s">
        <v>44</v>
      </c>
      <c r="H416" t="s">
        <v>25</v>
      </c>
      <c r="I416" s="4">
        <v>300</v>
      </c>
      <c r="J416" s="8">
        <v>1</v>
      </c>
      <c r="K416" s="4">
        <f t="shared" si="8"/>
        <v>300</v>
      </c>
      <c r="L416" s="4">
        <f t="shared" si="9"/>
        <v>45</v>
      </c>
      <c r="M416" s="3">
        <v>0.15</v>
      </c>
    </row>
    <row r="417" spans="2:13" x14ac:dyDescent="0.25">
      <c r="B417" t="s">
        <v>27</v>
      </c>
      <c r="C417" s="1" t="s">
        <v>20</v>
      </c>
      <c r="D417" s="2">
        <v>45165</v>
      </c>
      <c r="E417" s="8" t="s">
        <v>42</v>
      </c>
      <c r="F417" s="8" t="s">
        <v>43</v>
      </c>
      <c r="G417" s="8" t="s">
        <v>44</v>
      </c>
      <c r="H417" t="s">
        <v>25</v>
      </c>
      <c r="I417" s="4">
        <v>300</v>
      </c>
      <c r="J417" s="8">
        <v>7</v>
      </c>
      <c r="K417" s="4">
        <f t="shared" si="8"/>
        <v>2100</v>
      </c>
      <c r="L417" s="4">
        <f t="shared" si="9"/>
        <v>315</v>
      </c>
      <c r="M417" s="3">
        <v>0.15</v>
      </c>
    </row>
    <row r="418" spans="2:13" x14ac:dyDescent="0.25">
      <c r="B418" t="s">
        <v>27</v>
      </c>
      <c r="C418" s="1" t="s">
        <v>20</v>
      </c>
      <c r="D418" s="2">
        <v>45165</v>
      </c>
      <c r="E418" s="8" t="s">
        <v>42</v>
      </c>
      <c r="F418" s="8" t="s">
        <v>43</v>
      </c>
      <c r="G418" s="8" t="s">
        <v>44</v>
      </c>
      <c r="H418" t="s">
        <v>21</v>
      </c>
      <c r="I418" s="4">
        <v>1200</v>
      </c>
      <c r="J418" s="8">
        <v>18</v>
      </c>
      <c r="K418" s="4">
        <f t="shared" si="8"/>
        <v>21600</v>
      </c>
      <c r="L418" s="4">
        <f t="shared" si="9"/>
        <v>6480</v>
      </c>
      <c r="M418" s="3">
        <v>0.3</v>
      </c>
    </row>
    <row r="419" spans="2:13" x14ac:dyDescent="0.25">
      <c r="B419" t="s">
        <v>13</v>
      </c>
      <c r="C419" s="1" t="s">
        <v>14</v>
      </c>
      <c r="D419" s="2">
        <v>45165</v>
      </c>
      <c r="E419" s="8" t="s">
        <v>42</v>
      </c>
      <c r="F419" s="8" t="s">
        <v>43</v>
      </c>
      <c r="G419" s="8" t="s">
        <v>44</v>
      </c>
      <c r="H419" t="s">
        <v>32</v>
      </c>
      <c r="I419" s="4">
        <v>3200</v>
      </c>
      <c r="J419" s="8">
        <v>7</v>
      </c>
      <c r="K419" s="4">
        <f t="shared" ref="K419:K450" si="10">I419*J419</f>
        <v>22400</v>
      </c>
      <c r="L419" s="4">
        <f t="shared" ref="L419:L450" si="11">K419*M419</f>
        <v>4480</v>
      </c>
      <c r="M419" s="3">
        <v>0.2</v>
      </c>
    </row>
    <row r="420" spans="2:13" x14ac:dyDescent="0.25">
      <c r="B420" t="s">
        <v>13</v>
      </c>
      <c r="C420" s="1" t="s">
        <v>20</v>
      </c>
      <c r="D420" s="2">
        <v>45165</v>
      </c>
      <c r="E420" s="8" t="s">
        <v>42</v>
      </c>
      <c r="F420" s="8" t="s">
        <v>43</v>
      </c>
      <c r="G420" s="8" t="s">
        <v>44</v>
      </c>
      <c r="H420" t="s">
        <v>30</v>
      </c>
      <c r="I420" s="4">
        <v>3400</v>
      </c>
      <c r="J420" s="8">
        <v>7</v>
      </c>
      <c r="K420" s="4">
        <f t="shared" si="10"/>
        <v>23800</v>
      </c>
      <c r="L420" s="4">
        <f t="shared" si="11"/>
        <v>8330</v>
      </c>
      <c r="M420" s="3">
        <v>0.35</v>
      </c>
    </row>
    <row r="421" spans="2:13" x14ac:dyDescent="0.25">
      <c r="B421" t="s">
        <v>24</v>
      </c>
      <c r="C421" s="1" t="s">
        <v>20</v>
      </c>
      <c r="D421" s="2">
        <v>45165</v>
      </c>
      <c r="E421" s="8" t="s">
        <v>42</v>
      </c>
      <c r="F421" s="8" t="s">
        <v>43</v>
      </c>
      <c r="G421" s="8" t="s">
        <v>44</v>
      </c>
      <c r="H421" t="s">
        <v>23</v>
      </c>
      <c r="I421" s="4">
        <v>5130</v>
      </c>
      <c r="J421" s="8">
        <v>15</v>
      </c>
      <c r="K421" s="4">
        <f t="shared" si="10"/>
        <v>76950</v>
      </c>
      <c r="L421" s="4">
        <f t="shared" si="11"/>
        <v>30780</v>
      </c>
      <c r="M421" s="3">
        <v>0.4</v>
      </c>
    </row>
    <row r="422" spans="2:13" x14ac:dyDescent="0.25">
      <c r="B422" t="s">
        <v>34</v>
      </c>
      <c r="C422" s="1" t="s">
        <v>20</v>
      </c>
      <c r="D422" s="2">
        <v>44899</v>
      </c>
      <c r="E422" s="8" t="s">
        <v>42</v>
      </c>
      <c r="F422" s="8" t="s">
        <v>45</v>
      </c>
      <c r="G422" s="8" t="s">
        <v>46</v>
      </c>
      <c r="H422" t="s">
        <v>28</v>
      </c>
      <c r="I422" s="4">
        <v>1500</v>
      </c>
      <c r="J422" s="8">
        <v>3</v>
      </c>
      <c r="K422" s="4">
        <f t="shared" si="10"/>
        <v>4500</v>
      </c>
      <c r="L422" s="4">
        <f t="shared" si="11"/>
        <v>1800</v>
      </c>
      <c r="M422" s="3">
        <v>0.4</v>
      </c>
    </row>
    <row r="423" spans="2:13" x14ac:dyDescent="0.25">
      <c r="B423" t="s">
        <v>13</v>
      </c>
      <c r="C423" s="1" t="s">
        <v>20</v>
      </c>
      <c r="D423" s="2">
        <v>44906</v>
      </c>
      <c r="E423" s="8" t="s">
        <v>42</v>
      </c>
      <c r="F423" s="8" t="s">
        <v>45</v>
      </c>
      <c r="G423" s="8" t="s">
        <v>46</v>
      </c>
      <c r="H423" t="s">
        <v>23</v>
      </c>
      <c r="I423" s="4">
        <v>5130</v>
      </c>
      <c r="J423" s="8">
        <v>12</v>
      </c>
      <c r="K423" s="4">
        <f t="shared" si="10"/>
        <v>61560</v>
      </c>
      <c r="L423" s="4">
        <f t="shared" si="11"/>
        <v>24624</v>
      </c>
      <c r="M423" s="3">
        <v>0.4</v>
      </c>
    </row>
    <row r="424" spans="2:13" x14ac:dyDescent="0.25">
      <c r="B424" t="s">
        <v>24</v>
      </c>
      <c r="C424" s="1" t="s">
        <v>14</v>
      </c>
      <c r="D424" s="2">
        <v>44913</v>
      </c>
      <c r="E424" s="8" t="s">
        <v>42</v>
      </c>
      <c r="F424" s="8" t="s">
        <v>45</v>
      </c>
      <c r="G424" s="8" t="s">
        <v>46</v>
      </c>
      <c r="H424" t="s">
        <v>35</v>
      </c>
      <c r="I424" s="4">
        <v>4500</v>
      </c>
      <c r="J424" s="8">
        <v>1</v>
      </c>
      <c r="K424" s="4">
        <f t="shared" si="10"/>
        <v>4500</v>
      </c>
      <c r="L424" s="4">
        <f t="shared" si="11"/>
        <v>1125</v>
      </c>
      <c r="M424" s="3">
        <v>0.25</v>
      </c>
    </row>
    <row r="425" spans="2:13" x14ac:dyDescent="0.25">
      <c r="B425" t="s">
        <v>27</v>
      </c>
      <c r="C425" s="1" t="s">
        <v>20</v>
      </c>
      <c r="D425" s="2">
        <v>44920</v>
      </c>
      <c r="E425" s="8" t="s">
        <v>42</v>
      </c>
      <c r="F425" s="8" t="s">
        <v>45</v>
      </c>
      <c r="G425" s="8" t="s">
        <v>46</v>
      </c>
      <c r="H425" t="s">
        <v>32</v>
      </c>
      <c r="I425" s="4">
        <v>3200</v>
      </c>
      <c r="J425" s="8">
        <v>6</v>
      </c>
      <c r="K425" s="4">
        <f t="shared" si="10"/>
        <v>19200</v>
      </c>
      <c r="L425" s="4">
        <f t="shared" si="11"/>
        <v>3840</v>
      </c>
      <c r="M425" s="3">
        <v>0.2</v>
      </c>
    </row>
    <row r="426" spans="2:13" x14ac:dyDescent="0.25">
      <c r="B426" t="s">
        <v>27</v>
      </c>
      <c r="C426" s="1" t="s">
        <v>14</v>
      </c>
      <c r="D426" s="2">
        <v>44927</v>
      </c>
      <c r="E426" s="8" t="s">
        <v>42</v>
      </c>
      <c r="F426" s="8" t="s">
        <v>45</v>
      </c>
      <c r="G426" s="8" t="s">
        <v>46</v>
      </c>
      <c r="H426" t="s">
        <v>32</v>
      </c>
      <c r="I426" s="4">
        <v>3200</v>
      </c>
      <c r="J426" s="8">
        <v>10</v>
      </c>
      <c r="K426" s="4">
        <f t="shared" si="10"/>
        <v>32000</v>
      </c>
      <c r="L426" s="4">
        <f t="shared" si="11"/>
        <v>6400</v>
      </c>
      <c r="M426" s="3">
        <v>0.2</v>
      </c>
    </row>
    <row r="427" spans="2:13" x14ac:dyDescent="0.25">
      <c r="B427" t="s">
        <v>13</v>
      </c>
      <c r="C427" s="1" t="s">
        <v>20</v>
      </c>
      <c r="D427" s="2">
        <v>44934</v>
      </c>
      <c r="E427" s="8" t="s">
        <v>42</v>
      </c>
      <c r="F427" s="8" t="s">
        <v>45</v>
      </c>
      <c r="G427" s="8" t="s">
        <v>46</v>
      </c>
      <c r="H427" t="s">
        <v>28</v>
      </c>
      <c r="I427" s="4">
        <v>1500</v>
      </c>
      <c r="J427" s="8">
        <v>6</v>
      </c>
      <c r="K427" s="4">
        <f t="shared" si="10"/>
        <v>9000</v>
      </c>
      <c r="L427" s="4">
        <f t="shared" si="11"/>
        <v>3600</v>
      </c>
      <c r="M427" s="3">
        <v>0.4</v>
      </c>
    </row>
    <row r="428" spans="2:13" x14ac:dyDescent="0.25">
      <c r="B428" t="s">
        <v>24</v>
      </c>
      <c r="C428" s="1" t="s">
        <v>20</v>
      </c>
      <c r="D428" s="2">
        <v>44941</v>
      </c>
      <c r="E428" s="8" t="s">
        <v>42</v>
      </c>
      <c r="F428" s="8" t="s">
        <v>45</v>
      </c>
      <c r="G428" s="8" t="s">
        <v>46</v>
      </c>
      <c r="H428" t="s">
        <v>18</v>
      </c>
      <c r="I428" s="4">
        <v>8902</v>
      </c>
      <c r="J428" s="8">
        <v>6</v>
      </c>
      <c r="K428" s="4">
        <f t="shared" si="10"/>
        <v>53412</v>
      </c>
      <c r="L428" s="4">
        <f t="shared" si="11"/>
        <v>18694.199999999997</v>
      </c>
      <c r="M428" s="3">
        <v>0.35</v>
      </c>
    </row>
    <row r="429" spans="2:13" x14ac:dyDescent="0.25">
      <c r="B429" t="s">
        <v>13</v>
      </c>
      <c r="C429" s="1" t="s">
        <v>14</v>
      </c>
      <c r="D429" s="2">
        <v>44948</v>
      </c>
      <c r="E429" s="8" t="s">
        <v>42</v>
      </c>
      <c r="F429" s="8" t="s">
        <v>45</v>
      </c>
      <c r="G429" s="8" t="s">
        <v>46</v>
      </c>
      <c r="H429" t="s">
        <v>26</v>
      </c>
      <c r="I429" s="4">
        <v>1700</v>
      </c>
      <c r="J429" s="8">
        <v>2</v>
      </c>
      <c r="K429" s="4">
        <f t="shared" si="10"/>
        <v>3400</v>
      </c>
      <c r="L429" s="4">
        <f t="shared" si="11"/>
        <v>1700</v>
      </c>
      <c r="M429" s="3">
        <v>0.5</v>
      </c>
    </row>
    <row r="430" spans="2:13" x14ac:dyDescent="0.25">
      <c r="B430" t="s">
        <v>13</v>
      </c>
      <c r="C430" s="1" t="s">
        <v>20</v>
      </c>
      <c r="D430" s="2">
        <v>44955</v>
      </c>
      <c r="E430" s="8" t="s">
        <v>42</v>
      </c>
      <c r="F430" s="8" t="s">
        <v>45</v>
      </c>
      <c r="G430" s="8" t="s">
        <v>46</v>
      </c>
      <c r="H430" t="s">
        <v>30</v>
      </c>
      <c r="I430" s="4">
        <v>3400</v>
      </c>
      <c r="J430" s="8">
        <v>1</v>
      </c>
      <c r="K430" s="4">
        <f t="shared" si="10"/>
        <v>3400</v>
      </c>
      <c r="L430" s="4">
        <f t="shared" si="11"/>
        <v>1190</v>
      </c>
      <c r="M430" s="3">
        <v>0.35</v>
      </c>
    </row>
    <row r="431" spans="2:13" x14ac:dyDescent="0.25">
      <c r="B431" t="s">
        <v>24</v>
      </c>
      <c r="C431" s="1" t="s">
        <v>20</v>
      </c>
      <c r="D431" s="2">
        <v>44962</v>
      </c>
      <c r="E431" s="8" t="s">
        <v>42</v>
      </c>
      <c r="F431" s="8" t="s">
        <v>45</v>
      </c>
      <c r="G431" s="8" t="s">
        <v>46</v>
      </c>
      <c r="H431" t="s">
        <v>21</v>
      </c>
      <c r="I431" s="4">
        <v>1200</v>
      </c>
      <c r="J431" s="8">
        <v>2</v>
      </c>
      <c r="K431" s="4">
        <f t="shared" si="10"/>
        <v>2400</v>
      </c>
      <c r="L431" s="4">
        <f t="shared" si="11"/>
        <v>720</v>
      </c>
      <c r="M431" s="3">
        <v>0.3</v>
      </c>
    </row>
    <row r="432" spans="2:13" x14ac:dyDescent="0.25">
      <c r="B432" t="s">
        <v>22</v>
      </c>
      <c r="C432" s="1" t="s">
        <v>20</v>
      </c>
      <c r="D432" s="2">
        <v>44969</v>
      </c>
      <c r="E432" s="8" t="s">
        <v>42</v>
      </c>
      <c r="F432" s="8" t="s">
        <v>45</v>
      </c>
      <c r="G432" s="8" t="s">
        <v>46</v>
      </c>
      <c r="H432" t="s">
        <v>35</v>
      </c>
      <c r="I432" s="4">
        <v>4500</v>
      </c>
      <c r="J432" s="8">
        <v>5</v>
      </c>
      <c r="K432" s="4">
        <f t="shared" si="10"/>
        <v>22500</v>
      </c>
      <c r="L432" s="4">
        <f t="shared" si="11"/>
        <v>5625</v>
      </c>
      <c r="M432" s="3">
        <v>0.25</v>
      </c>
    </row>
    <row r="433" spans="2:13" x14ac:dyDescent="0.25">
      <c r="B433" t="s">
        <v>13</v>
      </c>
      <c r="C433" s="1" t="s">
        <v>20</v>
      </c>
      <c r="D433" s="2">
        <v>44976</v>
      </c>
      <c r="E433" s="8" t="s">
        <v>42</v>
      </c>
      <c r="F433" s="8" t="s">
        <v>45</v>
      </c>
      <c r="G433" s="8" t="s">
        <v>46</v>
      </c>
      <c r="H433" t="s">
        <v>21</v>
      </c>
      <c r="I433" s="4">
        <v>1200</v>
      </c>
      <c r="J433" s="8">
        <v>6</v>
      </c>
      <c r="K433" s="4">
        <f t="shared" si="10"/>
        <v>7200</v>
      </c>
      <c r="L433" s="4">
        <f t="shared" si="11"/>
        <v>2160</v>
      </c>
      <c r="M433" s="3">
        <v>0.3</v>
      </c>
    </row>
    <row r="434" spans="2:13" x14ac:dyDescent="0.25">
      <c r="B434" t="s">
        <v>34</v>
      </c>
      <c r="C434" s="1" t="s">
        <v>14</v>
      </c>
      <c r="D434" s="2">
        <v>44983</v>
      </c>
      <c r="E434" s="8" t="s">
        <v>42</v>
      </c>
      <c r="F434" s="8" t="s">
        <v>45</v>
      </c>
      <c r="G434" s="8" t="s">
        <v>46</v>
      </c>
      <c r="H434" t="s">
        <v>23</v>
      </c>
      <c r="I434" s="4">
        <v>5130</v>
      </c>
      <c r="J434" s="8">
        <v>2</v>
      </c>
      <c r="K434" s="4">
        <f t="shared" si="10"/>
        <v>10260</v>
      </c>
      <c r="L434" s="4">
        <f t="shared" si="11"/>
        <v>4104</v>
      </c>
      <c r="M434" s="3">
        <v>0.4</v>
      </c>
    </row>
    <row r="435" spans="2:13" x14ac:dyDescent="0.25">
      <c r="B435" t="s">
        <v>22</v>
      </c>
      <c r="C435" s="1" t="s">
        <v>20</v>
      </c>
      <c r="D435" s="2">
        <v>44990</v>
      </c>
      <c r="E435" s="8" t="s">
        <v>42</v>
      </c>
      <c r="F435" s="8" t="s">
        <v>45</v>
      </c>
      <c r="G435" s="8" t="s">
        <v>46</v>
      </c>
      <c r="H435" t="s">
        <v>21</v>
      </c>
      <c r="I435" s="4">
        <v>1200</v>
      </c>
      <c r="J435" s="8">
        <v>9</v>
      </c>
      <c r="K435" s="4">
        <f t="shared" si="10"/>
        <v>10800</v>
      </c>
      <c r="L435" s="4">
        <f t="shared" si="11"/>
        <v>3240</v>
      </c>
      <c r="M435" s="3">
        <v>0.3</v>
      </c>
    </row>
    <row r="436" spans="2:13" x14ac:dyDescent="0.25">
      <c r="B436" t="s">
        <v>13</v>
      </c>
      <c r="C436" s="1" t="s">
        <v>14</v>
      </c>
      <c r="D436" s="2">
        <v>44997</v>
      </c>
      <c r="E436" s="8" t="s">
        <v>42</v>
      </c>
      <c r="F436" s="8" t="s">
        <v>45</v>
      </c>
      <c r="G436" s="8" t="s">
        <v>46</v>
      </c>
      <c r="H436" t="s">
        <v>25</v>
      </c>
      <c r="I436" s="4">
        <v>300</v>
      </c>
      <c r="J436" s="8">
        <v>2</v>
      </c>
      <c r="K436" s="4">
        <f t="shared" si="10"/>
        <v>600</v>
      </c>
      <c r="L436" s="4">
        <f t="shared" si="11"/>
        <v>90</v>
      </c>
      <c r="M436" s="3">
        <v>0.15</v>
      </c>
    </row>
    <row r="437" spans="2:13" x14ac:dyDescent="0.25">
      <c r="B437" t="s">
        <v>13</v>
      </c>
      <c r="C437" s="1" t="s">
        <v>20</v>
      </c>
      <c r="D437" s="2">
        <v>45004</v>
      </c>
      <c r="E437" s="8" t="s">
        <v>42</v>
      </c>
      <c r="F437" s="8" t="s">
        <v>45</v>
      </c>
      <c r="G437" s="8" t="s">
        <v>46</v>
      </c>
      <c r="H437" t="s">
        <v>33</v>
      </c>
      <c r="I437" s="4">
        <v>4600</v>
      </c>
      <c r="J437" s="8">
        <v>8</v>
      </c>
      <c r="K437" s="4">
        <f t="shared" si="10"/>
        <v>36800</v>
      </c>
      <c r="L437" s="4">
        <f t="shared" si="11"/>
        <v>9200</v>
      </c>
      <c r="M437" s="3">
        <v>0.25</v>
      </c>
    </row>
    <row r="438" spans="2:13" x14ac:dyDescent="0.25">
      <c r="B438" t="s">
        <v>27</v>
      </c>
      <c r="C438" s="1" t="s">
        <v>20</v>
      </c>
      <c r="D438" s="2">
        <v>45011</v>
      </c>
      <c r="E438" s="8" t="s">
        <v>42</v>
      </c>
      <c r="F438" s="8" t="s">
        <v>45</v>
      </c>
      <c r="G438" s="8" t="s">
        <v>46</v>
      </c>
      <c r="H438" t="s">
        <v>30</v>
      </c>
      <c r="I438" s="4">
        <v>3400</v>
      </c>
      <c r="J438" s="8">
        <v>8</v>
      </c>
      <c r="K438" s="4">
        <f t="shared" si="10"/>
        <v>27200</v>
      </c>
      <c r="L438" s="4">
        <f t="shared" si="11"/>
        <v>9520</v>
      </c>
      <c r="M438" s="3">
        <v>0.35</v>
      </c>
    </row>
    <row r="439" spans="2:13" x14ac:dyDescent="0.25">
      <c r="B439" t="s">
        <v>13</v>
      </c>
      <c r="C439" s="1" t="s">
        <v>14</v>
      </c>
      <c r="D439" s="2">
        <v>45018</v>
      </c>
      <c r="E439" s="8" t="s">
        <v>42</v>
      </c>
      <c r="F439" s="8" t="s">
        <v>45</v>
      </c>
      <c r="G439" s="8" t="s">
        <v>46</v>
      </c>
      <c r="H439" t="s">
        <v>25</v>
      </c>
      <c r="I439" s="4">
        <v>300</v>
      </c>
      <c r="J439" s="8">
        <v>6</v>
      </c>
      <c r="K439" s="4">
        <f t="shared" si="10"/>
        <v>1800</v>
      </c>
      <c r="L439" s="4">
        <f t="shared" si="11"/>
        <v>270</v>
      </c>
      <c r="M439" s="3">
        <v>0.15</v>
      </c>
    </row>
    <row r="440" spans="2:13" x14ac:dyDescent="0.25">
      <c r="B440" t="s">
        <v>27</v>
      </c>
      <c r="C440" s="1" t="s">
        <v>14</v>
      </c>
      <c r="D440" s="2">
        <v>45025</v>
      </c>
      <c r="E440" s="8" t="s">
        <v>42</v>
      </c>
      <c r="F440" s="8" t="s">
        <v>45</v>
      </c>
      <c r="G440" s="8" t="s">
        <v>46</v>
      </c>
      <c r="H440" t="s">
        <v>30</v>
      </c>
      <c r="I440" s="4">
        <v>3400</v>
      </c>
      <c r="J440" s="8">
        <v>8</v>
      </c>
      <c r="K440" s="4">
        <f t="shared" si="10"/>
        <v>27200</v>
      </c>
      <c r="L440" s="4">
        <f t="shared" si="11"/>
        <v>9520</v>
      </c>
      <c r="M440" s="3">
        <v>0.35</v>
      </c>
    </row>
    <row r="441" spans="2:13" x14ac:dyDescent="0.25">
      <c r="B441" t="s">
        <v>13</v>
      </c>
      <c r="C441" s="1" t="s">
        <v>20</v>
      </c>
      <c r="D441" s="2">
        <v>45032</v>
      </c>
      <c r="E441" s="8" t="s">
        <v>42</v>
      </c>
      <c r="F441" s="8" t="s">
        <v>45</v>
      </c>
      <c r="G441" s="8" t="s">
        <v>46</v>
      </c>
      <c r="H441" t="s">
        <v>21</v>
      </c>
      <c r="I441" s="4">
        <v>1200</v>
      </c>
      <c r="J441" s="8">
        <v>6</v>
      </c>
      <c r="K441" s="4">
        <f t="shared" si="10"/>
        <v>7200</v>
      </c>
      <c r="L441" s="4">
        <f t="shared" si="11"/>
        <v>2160</v>
      </c>
      <c r="M441" s="3">
        <v>0.3</v>
      </c>
    </row>
    <row r="442" spans="2:13" x14ac:dyDescent="0.25">
      <c r="B442" t="s">
        <v>27</v>
      </c>
      <c r="C442" s="1" t="s">
        <v>20</v>
      </c>
      <c r="D442" s="2">
        <v>45039</v>
      </c>
      <c r="E442" s="8" t="s">
        <v>42</v>
      </c>
      <c r="F442" s="8" t="s">
        <v>45</v>
      </c>
      <c r="G442" s="8" t="s">
        <v>46</v>
      </c>
      <c r="H442" t="s">
        <v>29</v>
      </c>
      <c r="I442" s="4">
        <v>5340</v>
      </c>
      <c r="J442" s="8">
        <v>1</v>
      </c>
      <c r="K442" s="4">
        <f t="shared" si="10"/>
        <v>5340</v>
      </c>
      <c r="L442" s="4">
        <f t="shared" si="11"/>
        <v>1602</v>
      </c>
      <c r="M442" s="3">
        <v>0.3</v>
      </c>
    </row>
    <row r="443" spans="2:13" x14ac:dyDescent="0.25">
      <c r="B443" t="s">
        <v>27</v>
      </c>
      <c r="C443" s="1" t="s">
        <v>20</v>
      </c>
      <c r="D443" s="2">
        <v>45046</v>
      </c>
      <c r="E443" s="8" t="s">
        <v>42</v>
      </c>
      <c r="F443" s="8" t="s">
        <v>45</v>
      </c>
      <c r="G443" s="8" t="s">
        <v>46</v>
      </c>
      <c r="H443" t="s">
        <v>18</v>
      </c>
      <c r="I443" s="4">
        <v>8902</v>
      </c>
      <c r="J443" s="8">
        <v>7</v>
      </c>
      <c r="K443" s="4">
        <f t="shared" si="10"/>
        <v>62314</v>
      </c>
      <c r="L443" s="4">
        <f t="shared" si="11"/>
        <v>21809.899999999998</v>
      </c>
      <c r="M443" s="3">
        <v>0.35</v>
      </c>
    </row>
    <row r="444" spans="2:13" x14ac:dyDescent="0.25">
      <c r="B444" t="s">
        <v>13</v>
      </c>
      <c r="C444" s="1" t="s">
        <v>20</v>
      </c>
      <c r="D444" s="2">
        <v>45053</v>
      </c>
      <c r="E444" s="8" t="s">
        <v>42</v>
      </c>
      <c r="F444" s="8" t="s">
        <v>45</v>
      </c>
      <c r="G444" s="8" t="s">
        <v>46</v>
      </c>
      <c r="H444" t="s">
        <v>29</v>
      </c>
      <c r="I444" s="4">
        <v>5340</v>
      </c>
      <c r="J444" s="8">
        <v>6</v>
      </c>
      <c r="K444" s="4">
        <f t="shared" si="10"/>
        <v>32040</v>
      </c>
      <c r="L444" s="4">
        <f t="shared" si="11"/>
        <v>9612</v>
      </c>
      <c r="M444" s="3">
        <v>0.3</v>
      </c>
    </row>
    <row r="445" spans="2:13" x14ac:dyDescent="0.25">
      <c r="B445" t="s">
        <v>27</v>
      </c>
      <c r="C445" s="1" t="s">
        <v>20</v>
      </c>
      <c r="D445" s="2">
        <v>45060</v>
      </c>
      <c r="E445" s="8" t="s">
        <v>42</v>
      </c>
      <c r="F445" s="8" t="s">
        <v>45</v>
      </c>
      <c r="G445" s="8" t="s">
        <v>46</v>
      </c>
      <c r="H445" t="s">
        <v>19</v>
      </c>
      <c r="I445" s="4">
        <v>500</v>
      </c>
      <c r="J445" s="8">
        <v>9</v>
      </c>
      <c r="K445" s="4">
        <f t="shared" si="10"/>
        <v>4500</v>
      </c>
      <c r="L445" s="4">
        <f t="shared" si="11"/>
        <v>1125</v>
      </c>
      <c r="M445" s="3">
        <v>0.25</v>
      </c>
    </row>
    <row r="446" spans="2:13" x14ac:dyDescent="0.25">
      <c r="B446" t="s">
        <v>13</v>
      </c>
      <c r="C446" s="1" t="s">
        <v>20</v>
      </c>
      <c r="D446" s="2">
        <v>45067</v>
      </c>
      <c r="E446" s="8" t="s">
        <v>42</v>
      </c>
      <c r="F446" s="8" t="s">
        <v>45</v>
      </c>
      <c r="G446" s="8" t="s">
        <v>46</v>
      </c>
      <c r="H446" t="s">
        <v>33</v>
      </c>
      <c r="I446" s="4">
        <v>4600</v>
      </c>
      <c r="J446" s="8">
        <v>3</v>
      </c>
      <c r="K446" s="4">
        <f t="shared" si="10"/>
        <v>13800</v>
      </c>
      <c r="L446" s="4">
        <f t="shared" si="11"/>
        <v>3450</v>
      </c>
      <c r="M446" s="3">
        <v>0.25</v>
      </c>
    </row>
    <row r="447" spans="2:13" x14ac:dyDescent="0.25">
      <c r="B447" t="s">
        <v>13</v>
      </c>
      <c r="C447" s="1" t="s">
        <v>14</v>
      </c>
      <c r="D447" s="2">
        <v>45074</v>
      </c>
      <c r="E447" s="8" t="s">
        <v>42</v>
      </c>
      <c r="F447" s="8" t="s">
        <v>45</v>
      </c>
      <c r="G447" s="8" t="s">
        <v>46</v>
      </c>
      <c r="H447" t="s">
        <v>33</v>
      </c>
      <c r="I447" s="4">
        <v>4600</v>
      </c>
      <c r="J447" s="8">
        <v>8</v>
      </c>
      <c r="K447" s="4">
        <f t="shared" si="10"/>
        <v>36800</v>
      </c>
      <c r="L447" s="4">
        <f t="shared" si="11"/>
        <v>9200</v>
      </c>
      <c r="M447" s="3">
        <v>0.25</v>
      </c>
    </row>
    <row r="448" spans="2:13" x14ac:dyDescent="0.25">
      <c r="B448" t="s">
        <v>13</v>
      </c>
      <c r="C448" s="1" t="s">
        <v>20</v>
      </c>
      <c r="D448" s="2">
        <v>45081</v>
      </c>
      <c r="E448" s="8" t="s">
        <v>42</v>
      </c>
      <c r="F448" s="8" t="s">
        <v>45</v>
      </c>
      <c r="G448" s="8" t="s">
        <v>46</v>
      </c>
      <c r="H448" t="s">
        <v>32</v>
      </c>
      <c r="I448" s="4">
        <v>3200</v>
      </c>
      <c r="J448" s="8">
        <v>16</v>
      </c>
      <c r="K448" s="4">
        <f t="shared" si="10"/>
        <v>51200</v>
      </c>
      <c r="L448" s="4">
        <f t="shared" si="11"/>
        <v>10240</v>
      </c>
      <c r="M448" s="3">
        <v>0.2</v>
      </c>
    </row>
    <row r="449" spans="2:13" x14ac:dyDescent="0.25">
      <c r="B449" t="s">
        <v>27</v>
      </c>
      <c r="C449" s="1" t="s">
        <v>20</v>
      </c>
      <c r="D449" s="2">
        <v>45088</v>
      </c>
      <c r="E449" s="8" t="s">
        <v>42</v>
      </c>
      <c r="F449" s="8" t="s">
        <v>45</v>
      </c>
      <c r="G449" s="8" t="s">
        <v>46</v>
      </c>
      <c r="H449" t="s">
        <v>18</v>
      </c>
      <c r="I449" s="4">
        <v>8902</v>
      </c>
      <c r="J449" s="8">
        <v>15</v>
      </c>
      <c r="K449" s="4">
        <f t="shared" si="10"/>
        <v>133530</v>
      </c>
      <c r="L449" s="4">
        <f t="shared" si="11"/>
        <v>46735.5</v>
      </c>
      <c r="M449" s="3">
        <v>0.35</v>
      </c>
    </row>
    <row r="450" spans="2:13" x14ac:dyDescent="0.25">
      <c r="B450" t="s">
        <v>13</v>
      </c>
      <c r="C450" s="1" t="s">
        <v>14</v>
      </c>
      <c r="D450" s="2">
        <v>45095</v>
      </c>
      <c r="E450" s="8" t="s">
        <v>42</v>
      </c>
      <c r="F450" s="8" t="s">
        <v>45</v>
      </c>
      <c r="G450" s="8" t="s">
        <v>46</v>
      </c>
      <c r="H450" t="s">
        <v>21</v>
      </c>
      <c r="I450" s="4">
        <v>1200</v>
      </c>
      <c r="J450" s="8">
        <v>5</v>
      </c>
      <c r="K450" s="4">
        <f t="shared" si="10"/>
        <v>6000</v>
      </c>
      <c r="L450" s="4">
        <f t="shared" si="11"/>
        <v>1800</v>
      </c>
      <c r="M450" s="3">
        <v>0.3</v>
      </c>
    </row>
    <row r="451" spans="2:13" x14ac:dyDescent="0.25">
      <c r="B451" t="s">
        <v>27</v>
      </c>
      <c r="C451" s="1" t="s">
        <v>20</v>
      </c>
      <c r="D451" s="2">
        <v>45102</v>
      </c>
      <c r="E451" s="8" t="s">
        <v>42</v>
      </c>
      <c r="F451" s="8" t="s">
        <v>45</v>
      </c>
      <c r="G451" s="8" t="s">
        <v>46</v>
      </c>
      <c r="H451" t="s">
        <v>29</v>
      </c>
      <c r="I451" s="4">
        <v>5340</v>
      </c>
      <c r="J451" s="8">
        <v>5</v>
      </c>
      <c r="K451" s="4">
        <f t="shared" ref="K451:K482" si="12">I451*J451</f>
        <v>26700</v>
      </c>
      <c r="L451" s="4">
        <f t="shared" ref="L451:L482" si="13">K451*M451</f>
        <v>8010</v>
      </c>
      <c r="M451" s="3">
        <v>0.3</v>
      </c>
    </row>
    <row r="452" spans="2:13" x14ac:dyDescent="0.25">
      <c r="B452" t="s">
        <v>13</v>
      </c>
      <c r="C452" s="1" t="s">
        <v>20</v>
      </c>
      <c r="D452" s="2">
        <v>45109</v>
      </c>
      <c r="E452" s="8" t="s">
        <v>42</v>
      </c>
      <c r="F452" s="8" t="s">
        <v>45</v>
      </c>
      <c r="G452" s="8" t="s">
        <v>46</v>
      </c>
      <c r="H452" t="s">
        <v>30</v>
      </c>
      <c r="I452" s="4">
        <v>3400</v>
      </c>
      <c r="J452" s="8">
        <v>5</v>
      </c>
      <c r="K452" s="4">
        <f t="shared" si="12"/>
        <v>17000</v>
      </c>
      <c r="L452" s="4">
        <f t="shared" si="13"/>
        <v>5950</v>
      </c>
      <c r="M452" s="3">
        <v>0.35</v>
      </c>
    </row>
    <row r="453" spans="2:13" x14ac:dyDescent="0.25">
      <c r="B453" t="s">
        <v>13</v>
      </c>
      <c r="C453" s="1" t="s">
        <v>20</v>
      </c>
      <c r="D453" s="2">
        <v>45116</v>
      </c>
      <c r="E453" s="8" t="s">
        <v>42</v>
      </c>
      <c r="F453" s="8" t="s">
        <v>45</v>
      </c>
      <c r="G453" s="8" t="s">
        <v>46</v>
      </c>
      <c r="H453" t="s">
        <v>25</v>
      </c>
      <c r="I453" s="4">
        <v>300</v>
      </c>
      <c r="J453" s="8">
        <v>2</v>
      </c>
      <c r="K453" s="4">
        <f t="shared" si="12"/>
        <v>600</v>
      </c>
      <c r="L453" s="4">
        <f t="shared" si="13"/>
        <v>90</v>
      </c>
      <c r="M453" s="3">
        <v>0.15</v>
      </c>
    </row>
    <row r="454" spans="2:13" x14ac:dyDescent="0.25">
      <c r="B454" t="s">
        <v>13</v>
      </c>
      <c r="C454" s="1" t="s">
        <v>20</v>
      </c>
      <c r="D454" s="2">
        <v>45123</v>
      </c>
      <c r="E454" s="8" t="s">
        <v>42</v>
      </c>
      <c r="F454" s="8" t="s">
        <v>45</v>
      </c>
      <c r="G454" s="8" t="s">
        <v>46</v>
      </c>
      <c r="H454" t="s">
        <v>19</v>
      </c>
      <c r="I454" s="4">
        <v>500</v>
      </c>
      <c r="J454" s="8">
        <v>5</v>
      </c>
      <c r="K454" s="4">
        <f t="shared" si="12"/>
        <v>2500</v>
      </c>
      <c r="L454" s="4">
        <f t="shared" si="13"/>
        <v>625</v>
      </c>
      <c r="M454" s="3">
        <v>0.25</v>
      </c>
    </row>
    <row r="455" spans="2:13" x14ac:dyDescent="0.25">
      <c r="B455" t="s">
        <v>22</v>
      </c>
      <c r="C455" s="1" t="s">
        <v>20</v>
      </c>
      <c r="D455" s="2">
        <v>45130</v>
      </c>
      <c r="E455" s="8" t="s">
        <v>42</v>
      </c>
      <c r="F455" s="8" t="s">
        <v>45</v>
      </c>
      <c r="G455" s="8" t="s">
        <v>46</v>
      </c>
      <c r="H455" t="s">
        <v>31</v>
      </c>
      <c r="I455" s="4">
        <v>5300</v>
      </c>
      <c r="J455" s="8">
        <v>3</v>
      </c>
      <c r="K455" s="4">
        <f t="shared" si="12"/>
        <v>15900</v>
      </c>
      <c r="L455" s="4">
        <f t="shared" si="13"/>
        <v>4770</v>
      </c>
      <c r="M455" s="3">
        <v>0.3</v>
      </c>
    </row>
    <row r="456" spans="2:13" x14ac:dyDescent="0.25">
      <c r="B456" t="s">
        <v>27</v>
      </c>
      <c r="C456" s="1" t="s">
        <v>20</v>
      </c>
      <c r="D456" s="2">
        <v>45137</v>
      </c>
      <c r="E456" s="8" t="s">
        <v>42</v>
      </c>
      <c r="F456" s="8" t="s">
        <v>45</v>
      </c>
      <c r="G456" s="8" t="s">
        <v>46</v>
      </c>
      <c r="H456" t="s">
        <v>32</v>
      </c>
      <c r="I456" s="4">
        <v>3200</v>
      </c>
      <c r="J456" s="8">
        <v>8</v>
      </c>
      <c r="K456" s="4">
        <f t="shared" si="12"/>
        <v>25600</v>
      </c>
      <c r="L456" s="4">
        <f t="shared" si="13"/>
        <v>5120</v>
      </c>
      <c r="M456" s="3">
        <v>0.2</v>
      </c>
    </row>
    <row r="457" spans="2:13" x14ac:dyDescent="0.25">
      <c r="B457" t="s">
        <v>13</v>
      </c>
      <c r="C457" s="1" t="s">
        <v>14</v>
      </c>
      <c r="D457" s="2">
        <v>45144</v>
      </c>
      <c r="E457" s="8" t="s">
        <v>42</v>
      </c>
      <c r="F457" s="8" t="s">
        <v>45</v>
      </c>
      <c r="G457" s="8" t="s">
        <v>46</v>
      </c>
      <c r="H457" t="s">
        <v>32</v>
      </c>
      <c r="I457" s="4">
        <v>3200</v>
      </c>
      <c r="J457" s="8">
        <v>7</v>
      </c>
      <c r="K457" s="4">
        <f t="shared" si="12"/>
        <v>22400</v>
      </c>
      <c r="L457" s="4">
        <f t="shared" si="13"/>
        <v>4480</v>
      </c>
      <c r="M457" s="3">
        <v>0.2</v>
      </c>
    </row>
    <row r="458" spans="2:13" x14ac:dyDescent="0.25">
      <c r="B458" t="s">
        <v>34</v>
      </c>
      <c r="C458" s="1" t="s">
        <v>20</v>
      </c>
      <c r="D458" s="2">
        <v>45151</v>
      </c>
      <c r="E458" s="8" t="s">
        <v>42</v>
      </c>
      <c r="F458" s="8" t="s">
        <v>45</v>
      </c>
      <c r="G458" s="8" t="s">
        <v>46</v>
      </c>
      <c r="H458" t="s">
        <v>33</v>
      </c>
      <c r="I458" s="4">
        <v>4600</v>
      </c>
      <c r="J458" s="8">
        <v>8</v>
      </c>
      <c r="K458" s="4">
        <f t="shared" si="12"/>
        <v>36800</v>
      </c>
      <c r="L458" s="4">
        <f t="shared" si="13"/>
        <v>9200</v>
      </c>
      <c r="M458" s="3">
        <v>0.25</v>
      </c>
    </row>
    <row r="459" spans="2:13" x14ac:dyDescent="0.25">
      <c r="B459" t="s">
        <v>24</v>
      </c>
      <c r="C459" s="1" t="s">
        <v>20</v>
      </c>
      <c r="D459" s="2">
        <v>45158</v>
      </c>
      <c r="E459" s="8" t="s">
        <v>42</v>
      </c>
      <c r="F459" s="8" t="s">
        <v>45</v>
      </c>
      <c r="G459" s="8" t="s">
        <v>46</v>
      </c>
      <c r="H459" t="s">
        <v>23</v>
      </c>
      <c r="I459" s="4">
        <v>5130</v>
      </c>
      <c r="J459" s="8">
        <v>12</v>
      </c>
      <c r="K459" s="4">
        <f t="shared" si="12"/>
        <v>61560</v>
      </c>
      <c r="L459" s="4">
        <f t="shared" si="13"/>
        <v>24624</v>
      </c>
      <c r="M459" s="3">
        <v>0.4</v>
      </c>
    </row>
    <row r="460" spans="2:13" x14ac:dyDescent="0.25">
      <c r="B460" t="s">
        <v>27</v>
      </c>
      <c r="C460" s="1" t="s">
        <v>20</v>
      </c>
      <c r="D460" s="2">
        <v>45165</v>
      </c>
      <c r="E460" s="8" t="s">
        <v>42</v>
      </c>
      <c r="F460" s="8" t="s">
        <v>45</v>
      </c>
      <c r="G460" s="8" t="s">
        <v>46</v>
      </c>
      <c r="H460" t="s">
        <v>21</v>
      </c>
      <c r="I460" s="4">
        <v>1200</v>
      </c>
      <c r="J460" s="8">
        <v>9</v>
      </c>
      <c r="K460" s="4">
        <f t="shared" si="12"/>
        <v>10800</v>
      </c>
      <c r="L460" s="4">
        <f t="shared" si="13"/>
        <v>3240</v>
      </c>
      <c r="M460" s="3">
        <v>0.3</v>
      </c>
    </row>
    <row r="461" spans="2:13" x14ac:dyDescent="0.25">
      <c r="B461" t="s">
        <v>27</v>
      </c>
      <c r="C461" s="1" t="s">
        <v>14</v>
      </c>
      <c r="D461" s="2">
        <v>44562</v>
      </c>
      <c r="E461" s="8" t="s">
        <v>42</v>
      </c>
      <c r="F461" s="8" t="s">
        <v>47</v>
      </c>
      <c r="G461" s="8" t="s">
        <v>48</v>
      </c>
      <c r="H461" t="s">
        <v>26</v>
      </c>
      <c r="I461" s="4">
        <v>1700</v>
      </c>
      <c r="J461" s="8">
        <v>7</v>
      </c>
      <c r="K461" s="4">
        <f t="shared" si="12"/>
        <v>11900</v>
      </c>
      <c r="L461" s="4">
        <f t="shared" si="13"/>
        <v>5950</v>
      </c>
      <c r="M461" s="3">
        <v>0.5</v>
      </c>
    </row>
    <row r="462" spans="2:13" x14ac:dyDescent="0.25">
      <c r="B462" t="s">
        <v>22</v>
      </c>
      <c r="C462" s="1" t="s">
        <v>20</v>
      </c>
      <c r="D462" s="2">
        <v>44577</v>
      </c>
      <c r="E462" s="8" t="s">
        <v>42</v>
      </c>
      <c r="F462" s="8" t="s">
        <v>47</v>
      </c>
      <c r="G462" s="8" t="s">
        <v>48</v>
      </c>
      <c r="H462" t="s">
        <v>28</v>
      </c>
      <c r="I462" s="4">
        <v>1500</v>
      </c>
      <c r="J462" s="8">
        <v>3</v>
      </c>
      <c r="K462" s="4">
        <f t="shared" si="12"/>
        <v>4500</v>
      </c>
      <c r="L462" s="4">
        <f t="shared" si="13"/>
        <v>1800</v>
      </c>
      <c r="M462" s="3">
        <v>0.4</v>
      </c>
    </row>
    <row r="463" spans="2:13" x14ac:dyDescent="0.25">
      <c r="B463" t="s">
        <v>24</v>
      </c>
      <c r="C463" s="1" t="s">
        <v>14</v>
      </c>
      <c r="D463" s="2">
        <v>44584</v>
      </c>
      <c r="E463" s="8" t="s">
        <v>42</v>
      </c>
      <c r="F463" s="8" t="s">
        <v>47</v>
      </c>
      <c r="G463" s="8" t="s">
        <v>48</v>
      </c>
      <c r="H463" t="s">
        <v>26</v>
      </c>
      <c r="I463" s="4">
        <v>1700</v>
      </c>
      <c r="J463" s="8">
        <v>6</v>
      </c>
      <c r="K463" s="4">
        <f t="shared" si="12"/>
        <v>10200</v>
      </c>
      <c r="L463" s="4">
        <f t="shared" si="13"/>
        <v>5100</v>
      </c>
      <c r="M463" s="3">
        <v>0.5</v>
      </c>
    </row>
    <row r="464" spans="2:13" x14ac:dyDescent="0.25">
      <c r="B464" t="s">
        <v>24</v>
      </c>
      <c r="C464" s="1" t="s">
        <v>14</v>
      </c>
      <c r="D464" s="2">
        <v>44591</v>
      </c>
      <c r="E464" s="8" t="s">
        <v>42</v>
      </c>
      <c r="F464" s="8" t="s">
        <v>47</v>
      </c>
      <c r="G464" s="8" t="s">
        <v>48</v>
      </c>
      <c r="H464" t="s">
        <v>35</v>
      </c>
      <c r="I464" s="4">
        <v>4500</v>
      </c>
      <c r="J464" s="8">
        <v>11</v>
      </c>
      <c r="K464" s="4">
        <f t="shared" si="12"/>
        <v>49500</v>
      </c>
      <c r="L464" s="4">
        <f t="shared" si="13"/>
        <v>12375</v>
      </c>
      <c r="M464" s="3">
        <v>0.25</v>
      </c>
    </row>
    <row r="465" spans="2:13" x14ac:dyDescent="0.25">
      <c r="B465" t="s">
        <v>27</v>
      </c>
      <c r="C465" s="1" t="s">
        <v>20</v>
      </c>
      <c r="D465" s="2">
        <v>44598</v>
      </c>
      <c r="E465" s="8" t="s">
        <v>42</v>
      </c>
      <c r="F465" s="8" t="s">
        <v>47</v>
      </c>
      <c r="G465" s="8" t="s">
        <v>48</v>
      </c>
      <c r="H465" t="s">
        <v>33</v>
      </c>
      <c r="I465" s="4">
        <v>4600</v>
      </c>
      <c r="J465" s="8">
        <v>5</v>
      </c>
      <c r="K465" s="4">
        <f t="shared" si="12"/>
        <v>23000</v>
      </c>
      <c r="L465" s="4">
        <f t="shared" si="13"/>
        <v>5750</v>
      </c>
      <c r="M465" s="3">
        <v>0.25</v>
      </c>
    </row>
    <row r="466" spans="2:13" x14ac:dyDescent="0.25">
      <c r="B466" t="s">
        <v>22</v>
      </c>
      <c r="C466" s="1" t="s">
        <v>20</v>
      </c>
      <c r="D466" s="2">
        <v>44605</v>
      </c>
      <c r="E466" s="8" t="s">
        <v>42</v>
      </c>
      <c r="F466" s="8" t="s">
        <v>47</v>
      </c>
      <c r="G466" s="8" t="s">
        <v>48</v>
      </c>
      <c r="H466" t="s">
        <v>29</v>
      </c>
      <c r="I466" s="4">
        <v>5340</v>
      </c>
      <c r="J466" s="8">
        <v>1</v>
      </c>
      <c r="K466" s="4">
        <f t="shared" si="12"/>
        <v>5340</v>
      </c>
      <c r="L466" s="4">
        <f t="shared" si="13"/>
        <v>1602</v>
      </c>
      <c r="M466" s="3">
        <v>0.3</v>
      </c>
    </row>
    <row r="467" spans="2:13" x14ac:dyDescent="0.25">
      <c r="B467" t="s">
        <v>13</v>
      </c>
      <c r="C467" s="1" t="s">
        <v>20</v>
      </c>
      <c r="D467" s="2">
        <v>44612</v>
      </c>
      <c r="E467" s="8" t="s">
        <v>42</v>
      </c>
      <c r="F467" s="8" t="s">
        <v>47</v>
      </c>
      <c r="G467" s="8" t="s">
        <v>48</v>
      </c>
      <c r="H467" t="s">
        <v>28</v>
      </c>
      <c r="I467" s="4">
        <v>1500</v>
      </c>
      <c r="J467" s="8">
        <v>5</v>
      </c>
      <c r="K467" s="4">
        <f t="shared" si="12"/>
        <v>7500</v>
      </c>
      <c r="L467" s="4">
        <f t="shared" si="13"/>
        <v>3000</v>
      </c>
      <c r="M467" s="3">
        <v>0.4</v>
      </c>
    </row>
    <row r="468" spans="2:13" x14ac:dyDescent="0.25">
      <c r="B468" t="s">
        <v>13</v>
      </c>
      <c r="C468" s="1" t="s">
        <v>20</v>
      </c>
      <c r="D468" s="2">
        <v>44619</v>
      </c>
      <c r="E468" s="8" t="s">
        <v>42</v>
      </c>
      <c r="F468" s="8" t="s">
        <v>47</v>
      </c>
      <c r="G468" s="8" t="s">
        <v>48</v>
      </c>
      <c r="H468" t="s">
        <v>33</v>
      </c>
      <c r="I468" s="4">
        <v>4600</v>
      </c>
      <c r="J468" s="8">
        <v>12</v>
      </c>
      <c r="K468" s="4">
        <f t="shared" si="12"/>
        <v>55200</v>
      </c>
      <c r="L468" s="4">
        <f t="shared" si="13"/>
        <v>13800</v>
      </c>
      <c r="M468" s="3">
        <v>0.25</v>
      </c>
    </row>
    <row r="469" spans="2:13" x14ac:dyDescent="0.25">
      <c r="B469" t="s">
        <v>22</v>
      </c>
      <c r="C469" s="1" t="s">
        <v>14</v>
      </c>
      <c r="D469" s="2">
        <v>44626</v>
      </c>
      <c r="E469" s="8" t="s">
        <v>42</v>
      </c>
      <c r="F469" s="8" t="s">
        <v>47</v>
      </c>
      <c r="G469" s="8" t="s">
        <v>48</v>
      </c>
      <c r="H469" t="s">
        <v>18</v>
      </c>
      <c r="I469" s="4">
        <v>8902</v>
      </c>
      <c r="J469" s="8">
        <v>5</v>
      </c>
      <c r="K469" s="4">
        <f t="shared" si="12"/>
        <v>44510</v>
      </c>
      <c r="L469" s="4">
        <f t="shared" si="13"/>
        <v>15578.499999999998</v>
      </c>
      <c r="M469" s="3">
        <v>0.35</v>
      </c>
    </row>
    <row r="470" spans="2:13" x14ac:dyDescent="0.25">
      <c r="B470" t="s">
        <v>13</v>
      </c>
      <c r="C470" s="1" t="s">
        <v>20</v>
      </c>
      <c r="D470" s="2">
        <v>44633</v>
      </c>
      <c r="E470" s="8" t="s">
        <v>42</v>
      </c>
      <c r="F470" s="8" t="s">
        <v>47</v>
      </c>
      <c r="G470" s="8" t="s">
        <v>48</v>
      </c>
      <c r="H470" t="s">
        <v>33</v>
      </c>
      <c r="I470" s="4">
        <v>4600</v>
      </c>
      <c r="J470" s="8">
        <v>10</v>
      </c>
      <c r="K470" s="4">
        <f t="shared" si="12"/>
        <v>46000</v>
      </c>
      <c r="L470" s="4">
        <f t="shared" si="13"/>
        <v>11500</v>
      </c>
      <c r="M470" s="3">
        <v>0.25</v>
      </c>
    </row>
    <row r="471" spans="2:13" x14ac:dyDescent="0.25">
      <c r="B471" t="s">
        <v>13</v>
      </c>
      <c r="C471" s="1" t="s">
        <v>20</v>
      </c>
      <c r="D471" s="2">
        <v>44640</v>
      </c>
      <c r="E471" s="8" t="s">
        <v>42</v>
      </c>
      <c r="F471" s="8" t="s">
        <v>47</v>
      </c>
      <c r="G471" s="8" t="s">
        <v>48</v>
      </c>
      <c r="H471" t="s">
        <v>25</v>
      </c>
      <c r="I471" s="4">
        <v>300</v>
      </c>
      <c r="J471" s="8">
        <v>4</v>
      </c>
      <c r="K471" s="4">
        <f t="shared" si="12"/>
        <v>1200</v>
      </c>
      <c r="L471" s="4">
        <f t="shared" si="13"/>
        <v>180</v>
      </c>
      <c r="M471" s="3">
        <v>0.15</v>
      </c>
    </row>
    <row r="472" spans="2:13" x14ac:dyDescent="0.25">
      <c r="B472" t="s">
        <v>13</v>
      </c>
      <c r="C472" s="1" t="s">
        <v>14</v>
      </c>
      <c r="D472" s="2">
        <v>44647</v>
      </c>
      <c r="E472" s="8" t="s">
        <v>42</v>
      </c>
      <c r="F472" s="8" t="s">
        <v>47</v>
      </c>
      <c r="G472" s="8" t="s">
        <v>48</v>
      </c>
      <c r="H472" t="s">
        <v>32</v>
      </c>
      <c r="I472" s="4">
        <v>3200</v>
      </c>
      <c r="J472" s="8">
        <v>1</v>
      </c>
      <c r="K472" s="4">
        <f t="shared" si="12"/>
        <v>3200</v>
      </c>
      <c r="L472" s="4">
        <f t="shared" si="13"/>
        <v>640</v>
      </c>
      <c r="M472" s="3">
        <v>0.2</v>
      </c>
    </row>
    <row r="473" spans="2:13" x14ac:dyDescent="0.25">
      <c r="B473" t="s">
        <v>34</v>
      </c>
      <c r="C473" s="1" t="s">
        <v>14</v>
      </c>
      <c r="D473" s="2">
        <v>44654</v>
      </c>
      <c r="E473" s="8" t="s">
        <v>42</v>
      </c>
      <c r="F473" s="8" t="s">
        <v>47</v>
      </c>
      <c r="G473" s="8" t="s">
        <v>48</v>
      </c>
      <c r="H473" t="s">
        <v>23</v>
      </c>
      <c r="I473" s="4">
        <v>5130</v>
      </c>
      <c r="J473" s="8">
        <v>11</v>
      </c>
      <c r="K473" s="4">
        <f t="shared" si="12"/>
        <v>56430</v>
      </c>
      <c r="L473" s="4">
        <f t="shared" si="13"/>
        <v>22572</v>
      </c>
      <c r="M473" s="3">
        <v>0.4</v>
      </c>
    </row>
    <row r="474" spans="2:13" x14ac:dyDescent="0.25">
      <c r="B474" t="s">
        <v>13</v>
      </c>
      <c r="C474" s="1" t="s">
        <v>20</v>
      </c>
      <c r="D474" s="2">
        <v>44661</v>
      </c>
      <c r="E474" s="8" t="s">
        <v>42</v>
      </c>
      <c r="F474" s="8" t="s">
        <v>47</v>
      </c>
      <c r="G474" s="8" t="s">
        <v>48</v>
      </c>
      <c r="H474" t="s">
        <v>33</v>
      </c>
      <c r="I474" s="4">
        <v>4600</v>
      </c>
      <c r="J474" s="8">
        <v>4</v>
      </c>
      <c r="K474" s="4">
        <f t="shared" si="12"/>
        <v>18400</v>
      </c>
      <c r="L474" s="4">
        <f t="shared" si="13"/>
        <v>4600</v>
      </c>
      <c r="M474" s="3">
        <v>0.25</v>
      </c>
    </row>
    <row r="475" spans="2:13" x14ac:dyDescent="0.25">
      <c r="B475" t="s">
        <v>13</v>
      </c>
      <c r="C475" s="1" t="s">
        <v>20</v>
      </c>
      <c r="D475" s="2">
        <v>44668</v>
      </c>
      <c r="E475" s="8" t="s">
        <v>42</v>
      </c>
      <c r="F475" s="8" t="s">
        <v>47</v>
      </c>
      <c r="G475" s="8" t="s">
        <v>48</v>
      </c>
      <c r="H475" t="s">
        <v>28</v>
      </c>
      <c r="I475" s="4">
        <v>1500</v>
      </c>
      <c r="J475" s="8">
        <v>11</v>
      </c>
      <c r="K475" s="4">
        <f t="shared" si="12"/>
        <v>16500</v>
      </c>
      <c r="L475" s="4">
        <f t="shared" si="13"/>
        <v>6600</v>
      </c>
      <c r="M475" s="3">
        <v>0.4</v>
      </c>
    </row>
    <row r="476" spans="2:13" x14ac:dyDescent="0.25">
      <c r="B476" t="s">
        <v>13</v>
      </c>
      <c r="C476" s="1" t="s">
        <v>20</v>
      </c>
      <c r="D476" s="2">
        <v>44675</v>
      </c>
      <c r="E476" s="8" t="s">
        <v>42</v>
      </c>
      <c r="F476" s="8" t="s">
        <v>47</v>
      </c>
      <c r="G476" s="8" t="s">
        <v>48</v>
      </c>
      <c r="H476" t="s">
        <v>31</v>
      </c>
      <c r="I476" s="4">
        <v>5300</v>
      </c>
      <c r="J476" s="8">
        <v>4</v>
      </c>
      <c r="K476" s="4">
        <f t="shared" si="12"/>
        <v>21200</v>
      </c>
      <c r="L476" s="4">
        <f t="shared" si="13"/>
        <v>6360</v>
      </c>
      <c r="M476" s="3">
        <v>0.3</v>
      </c>
    </row>
    <row r="477" spans="2:13" x14ac:dyDescent="0.25">
      <c r="B477" t="s">
        <v>13</v>
      </c>
      <c r="C477" s="1" t="s">
        <v>14</v>
      </c>
      <c r="D477" s="2">
        <v>44682</v>
      </c>
      <c r="E477" s="8" t="s">
        <v>42</v>
      </c>
      <c r="F477" s="8" t="s">
        <v>47</v>
      </c>
      <c r="G477" s="8" t="s">
        <v>48</v>
      </c>
      <c r="H477" t="s">
        <v>18</v>
      </c>
      <c r="I477" s="4">
        <v>8902</v>
      </c>
      <c r="J477" s="8">
        <v>6</v>
      </c>
      <c r="K477" s="4">
        <f t="shared" si="12"/>
        <v>53412</v>
      </c>
      <c r="L477" s="4">
        <f t="shared" si="13"/>
        <v>18694.199999999997</v>
      </c>
      <c r="M477" s="3">
        <v>0.35</v>
      </c>
    </row>
    <row r="478" spans="2:13" x14ac:dyDescent="0.25">
      <c r="B478" t="s">
        <v>13</v>
      </c>
      <c r="C478" s="1" t="s">
        <v>14</v>
      </c>
      <c r="D478" s="2">
        <v>44689</v>
      </c>
      <c r="E478" s="8" t="s">
        <v>42</v>
      </c>
      <c r="F478" s="8" t="s">
        <v>47</v>
      </c>
      <c r="G478" s="8" t="s">
        <v>48</v>
      </c>
      <c r="H478" t="s">
        <v>21</v>
      </c>
      <c r="I478" s="4">
        <v>1200</v>
      </c>
      <c r="J478" s="8">
        <v>1</v>
      </c>
      <c r="K478" s="4">
        <f t="shared" si="12"/>
        <v>1200</v>
      </c>
      <c r="L478" s="4">
        <f t="shared" si="13"/>
        <v>360</v>
      </c>
      <c r="M478" s="3">
        <v>0.3</v>
      </c>
    </row>
    <row r="479" spans="2:13" x14ac:dyDescent="0.25">
      <c r="B479" t="s">
        <v>34</v>
      </c>
      <c r="C479" s="1" t="s">
        <v>20</v>
      </c>
      <c r="D479" s="2">
        <v>44696</v>
      </c>
      <c r="E479" s="8" t="s">
        <v>42</v>
      </c>
      <c r="F479" s="8" t="s">
        <v>47</v>
      </c>
      <c r="G479" s="8" t="s">
        <v>48</v>
      </c>
      <c r="H479" t="s">
        <v>23</v>
      </c>
      <c r="I479" s="4">
        <v>5130</v>
      </c>
      <c r="J479" s="8">
        <v>7</v>
      </c>
      <c r="K479" s="4">
        <f t="shared" si="12"/>
        <v>35910</v>
      </c>
      <c r="L479" s="4">
        <f t="shared" si="13"/>
        <v>14364</v>
      </c>
      <c r="M479" s="3">
        <v>0.4</v>
      </c>
    </row>
    <row r="480" spans="2:13" x14ac:dyDescent="0.25">
      <c r="B480" t="s">
        <v>13</v>
      </c>
      <c r="C480" s="1" t="s">
        <v>20</v>
      </c>
      <c r="D480" s="2">
        <v>44703</v>
      </c>
      <c r="E480" s="8" t="s">
        <v>42</v>
      </c>
      <c r="F480" s="8" t="s">
        <v>47</v>
      </c>
      <c r="G480" s="8" t="s">
        <v>48</v>
      </c>
      <c r="H480" t="s">
        <v>28</v>
      </c>
      <c r="I480" s="4">
        <v>1500</v>
      </c>
      <c r="J480" s="8">
        <v>4</v>
      </c>
      <c r="K480" s="4">
        <f t="shared" si="12"/>
        <v>6000</v>
      </c>
      <c r="L480" s="4">
        <f t="shared" si="13"/>
        <v>2400</v>
      </c>
      <c r="M480" s="3">
        <v>0.4</v>
      </c>
    </row>
    <row r="481" spans="2:13" x14ac:dyDescent="0.25">
      <c r="B481" t="s">
        <v>27</v>
      </c>
      <c r="C481" s="1" t="s">
        <v>20</v>
      </c>
      <c r="D481" s="2">
        <v>44710</v>
      </c>
      <c r="E481" s="8" t="s">
        <v>42</v>
      </c>
      <c r="F481" s="8" t="s">
        <v>47</v>
      </c>
      <c r="G481" s="8" t="s">
        <v>48</v>
      </c>
      <c r="H481" t="s">
        <v>23</v>
      </c>
      <c r="I481" s="4">
        <v>5130</v>
      </c>
      <c r="J481" s="8">
        <v>4</v>
      </c>
      <c r="K481" s="4">
        <f t="shared" si="12"/>
        <v>20520</v>
      </c>
      <c r="L481" s="4">
        <f t="shared" si="13"/>
        <v>8208</v>
      </c>
      <c r="M481" s="3">
        <v>0.4</v>
      </c>
    </row>
    <row r="482" spans="2:13" x14ac:dyDescent="0.25">
      <c r="B482" t="s">
        <v>27</v>
      </c>
      <c r="C482" s="1" t="s">
        <v>20</v>
      </c>
      <c r="D482" s="2">
        <v>44717</v>
      </c>
      <c r="E482" s="8" t="s">
        <v>42</v>
      </c>
      <c r="F482" s="8" t="s">
        <v>47</v>
      </c>
      <c r="G482" s="8" t="s">
        <v>48</v>
      </c>
      <c r="H482" t="s">
        <v>35</v>
      </c>
      <c r="I482" s="4">
        <v>4500</v>
      </c>
      <c r="J482" s="8">
        <v>2</v>
      </c>
      <c r="K482" s="4">
        <f t="shared" si="12"/>
        <v>9000</v>
      </c>
      <c r="L482" s="4">
        <f t="shared" si="13"/>
        <v>2250</v>
      </c>
      <c r="M482" s="3">
        <v>0.25</v>
      </c>
    </row>
    <row r="483" spans="2:13" x14ac:dyDescent="0.25">
      <c r="B483" t="s">
        <v>13</v>
      </c>
      <c r="C483" s="1" t="s">
        <v>14</v>
      </c>
      <c r="D483" s="2">
        <v>44724</v>
      </c>
      <c r="E483" s="8" t="s">
        <v>42</v>
      </c>
      <c r="F483" s="8" t="s">
        <v>47</v>
      </c>
      <c r="G483" s="8" t="s">
        <v>48</v>
      </c>
      <c r="H483" t="s">
        <v>31</v>
      </c>
      <c r="I483" s="4">
        <v>5300</v>
      </c>
      <c r="J483" s="8">
        <v>2</v>
      </c>
      <c r="K483" s="4">
        <f t="shared" ref="K483:K514" si="14">I483*J483</f>
        <v>10600</v>
      </c>
      <c r="L483" s="4">
        <f t="shared" ref="L483:L514" si="15">K483*M483</f>
        <v>3180</v>
      </c>
      <c r="M483" s="3">
        <v>0.3</v>
      </c>
    </row>
    <row r="484" spans="2:13" x14ac:dyDescent="0.25">
      <c r="B484" t="s">
        <v>13</v>
      </c>
      <c r="C484" s="1" t="s">
        <v>20</v>
      </c>
      <c r="D484" s="2">
        <v>44731</v>
      </c>
      <c r="E484" s="8" t="s">
        <v>42</v>
      </c>
      <c r="F484" s="8" t="s">
        <v>47</v>
      </c>
      <c r="G484" s="8" t="s">
        <v>48</v>
      </c>
      <c r="H484" t="s">
        <v>25</v>
      </c>
      <c r="I484" s="4">
        <v>300</v>
      </c>
      <c r="J484" s="8">
        <v>2</v>
      </c>
      <c r="K484" s="4">
        <f t="shared" si="14"/>
        <v>600</v>
      </c>
      <c r="L484" s="4">
        <f t="shared" si="15"/>
        <v>90</v>
      </c>
      <c r="M484" s="3">
        <v>0.15</v>
      </c>
    </row>
    <row r="485" spans="2:13" x14ac:dyDescent="0.25">
      <c r="B485" t="s">
        <v>34</v>
      </c>
      <c r="C485" s="1" t="s">
        <v>14</v>
      </c>
      <c r="D485" s="2">
        <v>44738</v>
      </c>
      <c r="E485" s="8" t="s">
        <v>42</v>
      </c>
      <c r="F485" s="8" t="s">
        <v>47</v>
      </c>
      <c r="G485" s="8" t="s">
        <v>48</v>
      </c>
      <c r="H485" t="s">
        <v>19</v>
      </c>
      <c r="I485" s="4">
        <v>500</v>
      </c>
      <c r="J485" s="8">
        <v>12</v>
      </c>
      <c r="K485" s="4">
        <f t="shared" si="14"/>
        <v>6000</v>
      </c>
      <c r="L485" s="4">
        <f t="shared" si="15"/>
        <v>1500</v>
      </c>
      <c r="M485" s="3">
        <v>0.25</v>
      </c>
    </row>
    <row r="486" spans="2:13" x14ac:dyDescent="0.25">
      <c r="B486" t="s">
        <v>24</v>
      </c>
      <c r="C486" s="1" t="s">
        <v>14</v>
      </c>
      <c r="D486" s="2">
        <v>44745</v>
      </c>
      <c r="E486" s="8" t="s">
        <v>42</v>
      </c>
      <c r="F486" s="8" t="s">
        <v>47</v>
      </c>
      <c r="G486" s="8" t="s">
        <v>48</v>
      </c>
      <c r="H486" t="s">
        <v>25</v>
      </c>
      <c r="I486" s="4">
        <v>300</v>
      </c>
      <c r="J486" s="8">
        <v>1</v>
      </c>
      <c r="K486" s="4">
        <f t="shared" si="14"/>
        <v>300</v>
      </c>
      <c r="L486" s="4">
        <f t="shared" si="15"/>
        <v>45</v>
      </c>
      <c r="M486" s="3">
        <v>0.15</v>
      </c>
    </row>
    <row r="487" spans="2:13" x14ac:dyDescent="0.25">
      <c r="B487" t="s">
        <v>27</v>
      </c>
      <c r="C487" s="1" t="s">
        <v>20</v>
      </c>
      <c r="D487" s="2">
        <v>44752</v>
      </c>
      <c r="E487" s="8" t="s">
        <v>42</v>
      </c>
      <c r="F487" s="8" t="s">
        <v>47</v>
      </c>
      <c r="G487" s="8" t="s">
        <v>48</v>
      </c>
      <c r="H487" t="s">
        <v>28</v>
      </c>
      <c r="I487" s="4">
        <v>1500</v>
      </c>
      <c r="J487" s="8">
        <v>1</v>
      </c>
      <c r="K487" s="4">
        <f t="shared" si="14"/>
        <v>1500</v>
      </c>
      <c r="L487" s="4">
        <f t="shared" si="15"/>
        <v>600</v>
      </c>
      <c r="M487" s="3">
        <v>0.4</v>
      </c>
    </row>
    <row r="488" spans="2:13" x14ac:dyDescent="0.25">
      <c r="B488" t="s">
        <v>13</v>
      </c>
      <c r="C488" s="1" t="s">
        <v>20</v>
      </c>
      <c r="D488" s="2">
        <v>44759</v>
      </c>
      <c r="E488" s="8" t="s">
        <v>42</v>
      </c>
      <c r="F488" s="8" t="s">
        <v>47</v>
      </c>
      <c r="G488" s="8" t="s">
        <v>48</v>
      </c>
      <c r="H488" t="s">
        <v>28</v>
      </c>
      <c r="I488" s="4">
        <v>1500</v>
      </c>
      <c r="J488" s="8">
        <v>11</v>
      </c>
      <c r="K488" s="4">
        <f t="shared" si="14"/>
        <v>16500</v>
      </c>
      <c r="L488" s="4">
        <f t="shared" si="15"/>
        <v>6600</v>
      </c>
      <c r="M488" s="3">
        <v>0.4</v>
      </c>
    </row>
    <row r="489" spans="2:13" x14ac:dyDescent="0.25">
      <c r="B489" t="s">
        <v>13</v>
      </c>
      <c r="C489" s="1" t="s">
        <v>20</v>
      </c>
      <c r="D489" s="2">
        <v>44766</v>
      </c>
      <c r="E489" s="8" t="s">
        <v>42</v>
      </c>
      <c r="F489" s="8" t="s">
        <v>47</v>
      </c>
      <c r="G489" s="8" t="s">
        <v>48</v>
      </c>
      <c r="H489" t="s">
        <v>21</v>
      </c>
      <c r="I489" s="4">
        <v>1200</v>
      </c>
      <c r="J489" s="8">
        <v>2</v>
      </c>
      <c r="K489" s="4">
        <f t="shared" si="14"/>
        <v>2400</v>
      </c>
      <c r="L489" s="4">
        <f t="shared" si="15"/>
        <v>720</v>
      </c>
      <c r="M489" s="3">
        <v>0.3</v>
      </c>
    </row>
    <row r="490" spans="2:13" x14ac:dyDescent="0.25">
      <c r="B490" t="s">
        <v>27</v>
      </c>
      <c r="C490" s="1" t="s">
        <v>20</v>
      </c>
      <c r="D490" s="2">
        <v>44766</v>
      </c>
      <c r="E490" s="8" t="s">
        <v>42</v>
      </c>
      <c r="F490" s="8" t="s">
        <v>47</v>
      </c>
      <c r="G490" s="8" t="s">
        <v>48</v>
      </c>
      <c r="H490" t="s">
        <v>19</v>
      </c>
      <c r="I490" s="4">
        <v>500</v>
      </c>
      <c r="J490" s="8">
        <v>5</v>
      </c>
      <c r="K490" s="4">
        <f t="shared" si="14"/>
        <v>2500</v>
      </c>
      <c r="L490" s="4">
        <f t="shared" si="15"/>
        <v>625</v>
      </c>
      <c r="M490" s="3">
        <v>0.25</v>
      </c>
    </row>
    <row r="491" spans="2:13" x14ac:dyDescent="0.25">
      <c r="B491" t="s">
        <v>22</v>
      </c>
      <c r="C491" s="1" t="s">
        <v>14</v>
      </c>
      <c r="D491" s="2">
        <v>44773</v>
      </c>
      <c r="E491" s="8" t="s">
        <v>42</v>
      </c>
      <c r="F491" s="8" t="s">
        <v>47</v>
      </c>
      <c r="G491" s="8" t="s">
        <v>48</v>
      </c>
      <c r="H491" t="s">
        <v>32</v>
      </c>
      <c r="I491" s="4">
        <v>3200</v>
      </c>
      <c r="J491" s="8">
        <v>12</v>
      </c>
      <c r="K491" s="4">
        <f t="shared" si="14"/>
        <v>38400</v>
      </c>
      <c r="L491" s="4">
        <f t="shared" si="15"/>
        <v>7680</v>
      </c>
      <c r="M491" s="3">
        <v>0.2</v>
      </c>
    </row>
    <row r="492" spans="2:13" x14ac:dyDescent="0.25">
      <c r="B492" t="s">
        <v>34</v>
      </c>
      <c r="C492" s="1" t="s">
        <v>20</v>
      </c>
      <c r="D492" s="2">
        <v>44780</v>
      </c>
      <c r="E492" s="8" t="s">
        <v>42</v>
      </c>
      <c r="F492" s="8" t="s">
        <v>47</v>
      </c>
      <c r="G492" s="8" t="s">
        <v>48</v>
      </c>
      <c r="H492" t="s">
        <v>31</v>
      </c>
      <c r="I492" s="4">
        <v>5300</v>
      </c>
      <c r="J492" s="8">
        <v>4</v>
      </c>
      <c r="K492" s="4">
        <f t="shared" si="14"/>
        <v>21200</v>
      </c>
      <c r="L492" s="4">
        <f t="shared" si="15"/>
        <v>6360</v>
      </c>
      <c r="M492" s="3">
        <v>0.3</v>
      </c>
    </row>
    <row r="493" spans="2:13" x14ac:dyDescent="0.25">
      <c r="B493" t="s">
        <v>34</v>
      </c>
      <c r="C493" s="1" t="s">
        <v>20</v>
      </c>
      <c r="D493" s="2">
        <v>44787</v>
      </c>
      <c r="E493" s="8" t="s">
        <v>42</v>
      </c>
      <c r="F493" s="8" t="s">
        <v>47</v>
      </c>
      <c r="G493" s="8" t="s">
        <v>48</v>
      </c>
      <c r="H493" t="s">
        <v>23</v>
      </c>
      <c r="I493" s="4">
        <v>5130</v>
      </c>
      <c r="J493" s="8">
        <v>8</v>
      </c>
      <c r="K493" s="4">
        <f t="shared" si="14"/>
        <v>41040</v>
      </c>
      <c r="L493" s="4">
        <f t="shared" si="15"/>
        <v>16416</v>
      </c>
      <c r="M493" s="3">
        <v>0.4</v>
      </c>
    </row>
    <row r="494" spans="2:13" x14ac:dyDescent="0.25">
      <c r="B494" t="s">
        <v>13</v>
      </c>
      <c r="C494" s="1" t="s">
        <v>20</v>
      </c>
      <c r="D494" s="2">
        <v>44794</v>
      </c>
      <c r="E494" s="8" t="s">
        <v>42</v>
      </c>
      <c r="F494" s="8" t="s">
        <v>47</v>
      </c>
      <c r="G494" s="8" t="s">
        <v>48</v>
      </c>
      <c r="H494" t="s">
        <v>29</v>
      </c>
      <c r="I494" s="4">
        <v>5340</v>
      </c>
      <c r="J494" s="8">
        <v>2</v>
      </c>
      <c r="K494" s="4">
        <f t="shared" si="14"/>
        <v>10680</v>
      </c>
      <c r="L494" s="4">
        <f t="shared" si="15"/>
        <v>3204</v>
      </c>
      <c r="M494" s="3">
        <v>0.3</v>
      </c>
    </row>
    <row r="495" spans="2:13" x14ac:dyDescent="0.25">
      <c r="B495" t="s">
        <v>22</v>
      </c>
      <c r="C495" s="1" t="s">
        <v>20</v>
      </c>
      <c r="D495" s="2">
        <v>44801</v>
      </c>
      <c r="E495" s="8" t="s">
        <v>42</v>
      </c>
      <c r="F495" s="8" t="s">
        <v>47</v>
      </c>
      <c r="G495" s="8" t="s">
        <v>48</v>
      </c>
      <c r="H495" t="s">
        <v>21</v>
      </c>
      <c r="I495" s="4">
        <v>1200</v>
      </c>
      <c r="J495" s="8">
        <v>5</v>
      </c>
      <c r="K495" s="4">
        <f t="shared" si="14"/>
        <v>6000</v>
      </c>
      <c r="L495" s="4">
        <f t="shared" si="15"/>
        <v>1800</v>
      </c>
      <c r="M495" s="3">
        <v>0.3</v>
      </c>
    </row>
    <row r="496" spans="2:13" x14ac:dyDescent="0.25">
      <c r="B496" t="s">
        <v>27</v>
      </c>
      <c r="C496" s="1" t="s">
        <v>20</v>
      </c>
      <c r="D496" s="2">
        <v>44808</v>
      </c>
      <c r="E496" s="8" t="s">
        <v>42</v>
      </c>
      <c r="F496" s="8" t="s">
        <v>47</v>
      </c>
      <c r="G496" s="8" t="s">
        <v>48</v>
      </c>
      <c r="H496" t="s">
        <v>31</v>
      </c>
      <c r="I496" s="4">
        <v>5300</v>
      </c>
      <c r="J496" s="8">
        <v>10</v>
      </c>
      <c r="K496" s="4">
        <f t="shared" si="14"/>
        <v>53000</v>
      </c>
      <c r="L496" s="4">
        <f t="shared" si="15"/>
        <v>15900</v>
      </c>
      <c r="M496" s="3">
        <v>0.3</v>
      </c>
    </row>
    <row r="497" spans="2:13" x14ac:dyDescent="0.25">
      <c r="B497" t="s">
        <v>13</v>
      </c>
      <c r="C497" s="1" t="s">
        <v>20</v>
      </c>
      <c r="D497" s="2">
        <v>44815</v>
      </c>
      <c r="E497" s="8" t="s">
        <v>42</v>
      </c>
      <c r="F497" s="8" t="s">
        <v>47</v>
      </c>
      <c r="G497" s="8" t="s">
        <v>48</v>
      </c>
      <c r="H497" t="s">
        <v>19</v>
      </c>
      <c r="I497" s="4">
        <v>500</v>
      </c>
      <c r="J497" s="8">
        <v>9</v>
      </c>
      <c r="K497" s="4">
        <f t="shared" si="14"/>
        <v>4500</v>
      </c>
      <c r="L497" s="4">
        <f t="shared" si="15"/>
        <v>1125</v>
      </c>
      <c r="M497" s="3">
        <v>0.25</v>
      </c>
    </row>
    <row r="498" spans="2:13" x14ac:dyDescent="0.25">
      <c r="B498" t="s">
        <v>27</v>
      </c>
      <c r="C498" s="1" t="s">
        <v>14</v>
      </c>
      <c r="D498" s="2">
        <v>44822</v>
      </c>
      <c r="E498" s="8" t="s">
        <v>42</v>
      </c>
      <c r="F498" s="8" t="s">
        <v>47</v>
      </c>
      <c r="G498" s="8" t="s">
        <v>48</v>
      </c>
      <c r="H498" t="s">
        <v>29</v>
      </c>
      <c r="I498" s="4">
        <v>5340</v>
      </c>
      <c r="J498" s="8">
        <v>7</v>
      </c>
      <c r="K498" s="4">
        <f t="shared" si="14"/>
        <v>37380</v>
      </c>
      <c r="L498" s="4">
        <f t="shared" si="15"/>
        <v>11214</v>
      </c>
      <c r="M498" s="3">
        <v>0.3</v>
      </c>
    </row>
    <row r="499" spans="2:13" x14ac:dyDescent="0.25">
      <c r="B499" t="s">
        <v>13</v>
      </c>
      <c r="C499" s="1" t="s">
        <v>20</v>
      </c>
      <c r="D499" s="2">
        <v>44829</v>
      </c>
      <c r="E499" s="8" t="s">
        <v>42</v>
      </c>
      <c r="F499" s="8" t="s">
        <v>47</v>
      </c>
      <c r="G499" s="8" t="s">
        <v>48</v>
      </c>
      <c r="H499" t="s">
        <v>18</v>
      </c>
      <c r="I499" s="4">
        <v>8902</v>
      </c>
      <c r="J499" s="8">
        <v>8</v>
      </c>
      <c r="K499" s="4">
        <f t="shared" si="14"/>
        <v>71216</v>
      </c>
      <c r="L499" s="4">
        <f t="shared" si="15"/>
        <v>24925.599999999999</v>
      </c>
      <c r="M499" s="3">
        <v>0.35</v>
      </c>
    </row>
    <row r="500" spans="2:13" x14ac:dyDescent="0.25">
      <c r="B500" t="s">
        <v>13</v>
      </c>
      <c r="C500" s="1" t="s">
        <v>20</v>
      </c>
      <c r="D500" s="2">
        <v>44836</v>
      </c>
      <c r="E500" s="8" t="s">
        <v>42</v>
      </c>
      <c r="F500" s="8" t="s">
        <v>47</v>
      </c>
      <c r="G500" s="8" t="s">
        <v>48</v>
      </c>
      <c r="H500" t="s">
        <v>32</v>
      </c>
      <c r="I500" s="4">
        <v>3200</v>
      </c>
      <c r="J500" s="8">
        <v>7</v>
      </c>
      <c r="K500" s="4">
        <f t="shared" si="14"/>
        <v>22400</v>
      </c>
      <c r="L500" s="4">
        <f t="shared" si="15"/>
        <v>4480</v>
      </c>
      <c r="M500" s="3">
        <v>0.2</v>
      </c>
    </row>
    <row r="501" spans="2:13" x14ac:dyDescent="0.25">
      <c r="B501" t="s">
        <v>27</v>
      </c>
      <c r="C501" s="1" t="s">
        <v>20</v>
      </c>
      <c r="D501" s="2">
        <v>44843</v>
      </c>
      <c r="E501" s="8" t="s">
        <v>42</v>
      </c>
      <c r="F501" s="8" t="s">
        <v>47</v>
      </c>
      <c r="G501" s="8" t="s">
        <v>48</v>
      </c>
      <c r="H501" t="s">
        <v>19</v>
      </c>
      <c r="I501" s="4">
        <v>500</v>
      </c>
      <c r="J501" s="8">
        <v>2</v>
      </c>
      <c r="K501" s="4">
        <f t="shared" si="14"/>
        <v>1000</v>
      </c>
      <c r="L501" s="4">
        <f t="shared" si="15"/>
        <v>250</v>
      </c>
      <c r="M501" s="3">
        <v>0.25</v>
      </c>
    </row>
    <row r="502" spans="2:13" x14ac:dyDescent="0.25">
      <c r="B502" t="s">
        <v>13</v>
      </c>
      <c r="C502" s="1" t="s">
        <v>20</v>
      </c>
      <c r="D502" s="2">
        <v>44850</v>
      </c>
      <c r="E502" s="8" t="s">
        <v>42</v>
      </c>
      <c r="F502" s="8" t="s">
        <v>47</v>
      </c>
      <c r="G502" s="8" t="s">
        <v>48</v>
      </c>
      <c r="H502" t="s">
        <v>29</v>
      </c>
      <c r="I502" s="4">
        <v>5340</v>
      </c>
      <c r="J502" s="8">
        <v>2</v>
      </c>
      <c r="K502" s="4">
        <f t="shared" si="14"/>
        <v>10680</v>
      </c>
      <c r="L502" s="4">
        <f t="shared" si="15"/>
        <v>3204</v>
      </c>
      <c r="M502" s="3">
        <v>0.3</v>
      </c>
    </row>
    <row r="503" spans="2:13" x14ac:dyDescent="0.25">
      <c r="B503" t="s">
        <v>27</v>
      </c>
      <c r="C503" s="1" t="s">
        <v>20</v>
      </c>
      <c r="D503" s="2">
        <v>44857</v>
      </c>
      <c r="E503" s="8" t="s">
        <v>42</v>
      </c>
      <c r="F503" s="8" t="s">
        <v>47</v>
      </c>
      <c r="G503" s="8" t="s">
        <v>48</v>
      </c>
      <c r="H503" t="s">
        <v>19</v>
      </c>
      <c r="I503" s="4">
        <v>500</v>
      </c>
      <c r="J503" s="8">
        <v>2</v>
      </c>
      <c r="K503" s="4">
        <f t="shared" si="14"/>
        <v>1000</v>
      </c>
      <c r="L503" s="4">
        <f t="shared" si="15"/>
        <v>250</v>
      </c>
      <c r="M503" s="3">
        <v>0.25</v>
      </c>
    </row>
    <row r="504" spans="2:13" x14ac:dyDescent="0.25">
      <c r="B504" t="s">
        <v>13</v>
      </c>
      <c r="C504" s="1" t="s">
        <v>14</v>
      </c>
      <c r="D504" s="2">
        <v>44864</v>
      </c>
      <c r="E504" s="8" t="s">
        <v>42</v>
      </c>
      <c r="F504" s="8" t="s">
        <v>47</v>
      </c>
      <c r="G504" s="8" t="s">
        <v>48</v>
      </c>
      <c r="H504" t="s">
        <v>23</v>
      </c>
      <c r="I504" s="4">
        <v>5130</v>
      </c>
      <c r="J504" s="8">
        <v>1</v>
      </c>
      <c r="K504" s="4">
        <f t="shared" si="14"/>
        <v>5130</v>
      </c>
      <c r="L504" s="4">
        <f t="shared" si="15"/>
        <v>2052</v>
      </c>
      <c r="M504" s="3">
        <v>0.4</v>
      </c>
    </row>
    <row r="505" spans="2:13" x14ac:dyDescent="0.25">
      <c r="B505" t="s">
        <v>27</v>
      </c>
      <c r="C505" s="1" t="s">
        <v>20</v>
      </c>
      <c r="D505" s="2">
        <v>44871</v>
      </c>
      <c r="E505" s="8" t="s">
        <v>42</v>
      </c>
      <c r="F505" s="8" t="s">
        <v>47</v>
      </c>
      <c r="G505" s="8" t="s">
        <v>48</v>
      </c>
      <c r="H505" t="s">
        <v>28</v>
      </c>
      <c r="I505" s="4">
        <v>1500</v>
      </c>
      <c r="J505" s="8">
        <v>10</v>
      </c>
      <c r="K505" s="4">
        <f t="shared" si="14"/>
        <v>15000</v>
      </c>
      <c r="L505" s="4">
        <f t="shared" si="15"/>
        <v>6000</v>
      </c>
      <c r="M505" s="3">
        <v>0.4</v>
      </c>
    </row>
    <row r="506" spans="2:13" x14ac:dyDescent="0.25">
      <c r="B506" t="s">
        <v>13</v>
      </c>
      <c r="C506" s="1" t="s">
        <v>20</v>
      </c>
      <c r="D506" s="2">
        <v>44878</v>
      </c>
      <c r="E506" s="8" t="s">
        <v>42</v>
      </c>
      <c r="F506" s="8" t="s">
        <v>47</v>
      </c>
      <c r="G506" s="8" t="s">
        <v>48</v>
      </c>
      <c r="H506" t="s">
        <v>33</v>
      </c>
      <c r="I506" s="4">
        <v>4600</v>
      </c>
      <c r="J506" s="8">
        <v>3</v>
      </c>
      <c r="K506" s="4">
        <f t="shared" si="14"/>
        <v>13800</v>
      </c>
      <c r="L506" s="4">
        <f t="shared" si="15"/>
        <v>3450</v>
      </c>
      <c r="M506" s="3">
        <v>0.25</v>
      </c>
    </row>
    <row r="507" spans="2:13" x14ac:dyDescent="0.25">
      <c r="B507" t="s">
        <v>24</v>
      </c>
      <c r="C507" s="1" t="s">
        <v>14</v>
      </c>
      <c r="D507" s="2">
        <v>44885</v>
      </c>
      <c r="E507" s="8" t="s">
        <v>42</v>
      </c>
      <c r="F507" s="8" t="s">
        <v>47</v>
      </c>
      <c r="G507" s="8" t="s">
        <v>48</v>
      </c>
      <c r="H507" t="s">
        <v>29</v>
      </c>
      <c r="I507" s="4">
        <v>5340</v>
      </c>
      <c r="J507" s="8">
        <v>5</v>
      </c>
      <c r="K507" s="4">
        <f t="shared" si="14"/>
        <v>26700</v>
      </c>
      <c r="L507" s="4">
        <f t="shared" si="15"/>
        <v>8010</v>
      </c>
      <c r="M507" s="3">
        <v>0.3</v>
      </c>
    </row>
    <row r="508" spans="2:13" x14ac:dyDescent="0.25">
      <c r="B508" t="s">
        <v>22</v>
      </c>
      <c r="C508" s="1" t="s">
        <v>20</v>
      </c>
      <c r="D508" s="2">
        <v>44892</v>
      </c>
      <c r="E508" s="8" t="s">
        <v>42</v>
      </c>
      <c r="F508" s="8" t="s">
        <v>47</v>
      </c>
      <c r="G508" s="8" t="s">
        <v>48</v>
      </c>
      <c r="H508" t="s">
        <v>21</v>
      </c>
      <c r="I508" s="4">
        <v>1200</v>
      </c>
      <c r="J508" s="8">
        <v>4</v>
      </c>
      <c r="K508" s="4">
        <f t="shared" si="14"/>
        <v>4800</v>
      </c>
      <c r="L508" s="4">
        <f t="shared" si="15"/>
        <v>1440</v>
      </c>
      <c r="M508" s="3">
        <v>0.3</v>
      </c>
    </row>
    <row r="509" spans="2:13" x14ac:dyDescent="0.25">
      <c r="B509" t="s">
        <v>24</v>
      </c>
      <c r="C509" s="1" t="s">
        <v>20</v>
      </c>
      <c r="D509" s="2">
        <v>44899</v>
      </c>
      <c r="E509" s="8" t="s">
        <v>42</v>
      </c>
      <c r="F509" s="8" t="s">
        <v>47</v>
      </c>
      <c r="G509" s="8" t="s">
        <v>48</v>
      </c>
      <c r="H509" t="s">
        <v>28</v>
      </c>
      <c r="I509" s="4">
        <v>1500</v>
      </c>
      <c r="J509" s="8">
        <v>3</v>
      </c>
      <c r="K509" s="4">
        <f t="shared" si="14"/>
        <v>4500</v>
      </c>
      <c r="L509" s="4">
        <f t="shared" si="15"/>
        <v>1800</v>
      </c>
      <c r="M509" s="3">
        <v>0.4</v>
      </c>
    </row>
    <row r="510" spans="2:13" x14ac:dyDescent="0.25">
      <c r="B510" t="s">
        <v>22</v>
      </c>
      <c r="C510" s="1" t="s">
        <v>20</v>
      </c>
      <c r="D510" s="2">
        <v>44906</v>
      </c>
      <c r="E510" s="8" t="s">
        <v>42</v>
      </c>
      <c r="F510" s="8" t="s">
        <v>47</v>
      </c>
      <c r="G510" s="8" t="s">
        <v>48</v>
      </c>
      <c r="H510" t="s">
        <v>19</v>
      </c>
      <c r="I510" s="4">
        <v>500</v>
      </c>
      <c r="J510" s="8">
        <v>8</v>
      </c>
      <c r="K510" s="4">
        <f t="shared" si="14"/>
        <v>4000</v>
      </c>
      <c r="L510" s="4">
        <f t="shared" si="15"/>
        <v>1000</v>
      </c>
      <c r="M510" s="3">
        <v>0.25</v>
      </c>
    </row>
    <row r="511" spans="2:13" x14ac:dyDescent="0.25">
      <c r="B511" t="s">
        <v>34</v>
      </c>
      <c r="C511" s="1" t="s">
        <v>20</v>
      </c>
      <c r="D511" s="2">
        <v>44913</v>
      </c>
      <c r="E511" s="8" t="s">
        <v>42</v>
      </c>
      <c r="F511" s="8" t="s">
        <v>47</v>
      </c>
      <c r="G511" s="8" t="s">
        <v>48</v>
      </c>
      <c r="H511" t="s">
        <v>28</v>
      </c>
      <c r="I511" s="4">
        <v>1500</v>
      </c>
      <c r="J511" s="8">
        <v>9</v>
      </c>
      <c r="K511" s="4">
        <f t="shared" si="14"/>
        <v>13500</v>
      </c>
      <c r="L511" s="4">
        <f t="shared" si="15"/>
        <v>5400</v>
      </c>
      <c r="M511" s="3">
        <v>0.4</v>
      </c>
    </row>
    <row r="512" spans="2:13" x14ac:dyDescent="0.25">
      <c r="B512" t="s">
        <v>22</v>
      </c>
      <c r="C512" s="1" t="s">
        <v>20</v>
      </c>
      <c r="D512" s="2">
        <v>44920</v>
      </c>
      <c r="E512" s="8" t="s">
        <v>42</v>
      </c>
      <c r="F512" s="8" t="s">
        <v>47</v>
      </c>
      <c r="G512" s="8" t="s">
        <v>48</v>
      </c>
      <c r="H512" t="s">
        <v>25</v>
      </c>
      <c r="I512" s="4">
        <v>300</v>
      </c>
      <c r="J512" s="8">
        <v>11</v>
      </c>
      <c r="K512" s="4">
        <f t="shared" si="14"/>
        <v>3300</v>
      </c>
      <c r="L512" s="4">
        <f t="shared" si="15"/>
        <v>495</v>
      </c>
      <c r="M512" s="3">
        <v>0.15</v>
      </c>
    </row>
    <row r="513" spans="2:13" x14ac:dyDescent="0.25">
      <c r="B513" t="s">
        <v>27</v>
      </c>
      <c r="C513" s="1" t="s">
        <v>14</v>
      </c>
      <c r="D513" s="2">
        <v>44927</v>
      </c>
      <c r="E513" s="8" t="s">
        <v>42</v>
      </c>
      <c r="F513" s="8" t="s">
        <v>47</v>
      </c>
      <c r="G513" s="8" t="s">
        <v>48</v>
      </c>
      <c r="H513" t="s">
        <v>18</v>
      </c>
      <c r="I513" s="4">
        <v>8902</v>
      </c>
      <c r="J513" s="8">
        <v>12</v>
      </c>
      <c r="K513" s="4">
        <f t="shared" si="14"/>
        <v>106824</v>
      </c>
      <c r="L513" s="4">
        <f t="shared" si="15"/>
        <v>37388.399999999994</v>
      </c>
      <c r="M513" s="3">
        <v>0.35</v>
      </c>
    </row>
    <row r="514" spans="2:13" x14ac:dyDescent="0.25">
      <c r="B514" t="s">
        <v>27</v>
      </c>
      <c r="C514" s="1" t="s">
        <v>20</v>
      </c>
      <c r="D514" s="2">
        <v>44934</v>
      </c>
      <c r="E514" s="8" t="s">
        <v>42</v>
      </c>
      <c r="F514" s="8" t="s">
        <v>47</v>
      </c>
      <c r="G514" s="8" t="s">
        <v>48</v>
      </c>
      <c r="H514" t="s">
        <v>35</v>
      </c>
      <c r="I514" s="4">
        <v>4500</v>
      </c>
      <c r="J514" s="8">
        <v>10</v>
      </c>
      <c r="K514" s="4">
        <f t="shared" si="14"/>
        <v>45000</v>
      </c>
      <c r="L514" s="4">
        <f t="shared" si="15"/>
        <v>11250</v>
      </c>
      <c r="M514" s="3">
        <v>0.25</v>
      </c>
    </row>
    <row r="515" spans="2:13" x14ac:dyDescent="0.25">
      <c r="B515" t="s">
        <v>24</v>
      </c>
      <c r="C515" s="1" t="s">
        <v>20</v>
      </c>
      <c r="D515" s="2">
        <v>44941</v>
      </c>
      <c r="E515" s="8" t="s">
        <v>42</v>
      </c>
      <c r="F515" s="8" t="s">
        <v>47</v>
      </c>
      <c r="G515" s="8" t="s">
        <v>48</v>
      </c>
      <c r="H515" t="s">
        <v>21</v>
      </c>
      <c r="I515" s="4">
        <v>1200</v>
      </c>
      <c r="J515" s="8">
        <v>1</v>
      </c>
      <c r="K515" s="4">
        <f t="shared" ref="K515:K546" si="16">I515*J515</f>
        <v>1200</v>
      </c>
      <c r="L515" s="4">
        <f t="shared" ref="L515:L546" si="17">K515*M515</f>
        <v>360</v>
      </c>
      <c r="M515" s="3">
        <v>0.3</v>
      </c>
    </row>
    <row r="516" spans="2:13" x14ac:dyDescent="0.25">
      <c r="B516" t="s">
        <v>13</v>
      </c>
      <c r="C516" s="1" t="s">
        <v>14</v>
      </c>
      <c r="D516" s="2">
        <v>44948</v>
      </c>
      <c r="E516" s="8" t="s">
        <v>42</v>
      </c>
      <c r="F516" s="8" t="s">
        <v>47</v>
      </c>
      <c r="G516" s="8" t="s">
        <v>48</v>
      </c>
      <c r="H516" t="s">
        <v>19</v>
      </c>
      <c r="I516" s="4">
        <v>500</v>
      </c>
      <c r="J516" s="8">
        <v>5</v>
      </c>
      <c r="K516" s="4">
        <f t="shared" si="16"/>
        <v>2500</v>
      </c>
      <c r="L516" s="4">
        <f t="shared" si="17"/>
        <v>625</v>
      </c>
      <c r="M516" s="3">
        <v>0.25</v>
      </c>
    </row>
    <row r="517" spans="2:13" x14ac:dyDescent="0.25">
      <c r="B517" t="s">
        <v>13</v>
      </c>
      <c r="C517" s="1" t="s">
        <v>14</v>
      </c>
      <c r="D517" s="2">
        <v>44955</v>
      </c>
      <c r="E517" s="8" t="s">
        <v>42</v>
      </c>
      <c r="F517" s="8" t="s">
        <v>47</v>
      </c>
      <c r="G517" s="8" t="s">
        <v>48</v>
      </c>
      <c r="H517" t="s">
        <v>33</v>
      </c>
      <c r="I517" s="4">
        <v>4600</v>
      </c>
      <c r="J517" s="8">
        <v>12</v>
      </c>
      <c r="K517" s="4">
        <f t="shared" si="16"/>
        <v>55200</v>
      </c>
      <c r="L517" s="4">
        <f t="shared" si="17"/>
        <v>13800</v>
      </c>
      <c r="M517" s="3">
        <v>0.25</v>
      </c>
    </row>
    <row r="518" spans="2:13" x14ac:dyDescent="0.25">
      <c r="B518" t="s">
        <v>34</v>
      </c>
      <c r="C518" s="1" t="s">
        <v>14</v>
      </c>
      <c r="D518" s="2">
        <v>44962</v>
      </c>
      <c r="E518" s="8" t="s">
        <v>42</v>
      </c>
      <c r="F518" s="8" t="s">
        <v>47</v>
      </c>
      <c r="G518" s="8" t="s">
        <v>48</v>
      </c>
      <c r="H518" t="s">
        <v>33</v>
      </c>
      <c r="I518" s="4">
        <v>4600</v>
      </c>
      <c r="J518" s="8">
        <v>7</v>
      </c>
      <c r="K518" s="4">
        <f t="shared" si="16"/>
        <v>32200</v>
      </c>
      <c r="L518" s="4">
        <f t="shared" si="17"/>
        <v>8050</v>
      </c>
      <c r="M518" s="3">
        <v>0.25</v>
      </c>
    </row>
    <row r="519" spans="2:13" x14ac:dyDescent="0.25">
      <c r="B519" t="s">
        <v>27</v>
      </c>
      <c r="C519" s="1" t="s">
        <v>20</v>
      </c>
      <c r="D519" s="2">
        <v>44969</v>
      </c>
      <c r="E519" s="8" t="s">
        <v>42</v>
      </c>
      <c r="F519" s="8" t="s">
        <v>47</v>
      </c>
      <c r="G519" s="8" t="s">
        <v>48</v>
      </c>
      <c r="H519" t="s">
        <v>18</v>
      </c>
      <c r="I519" s="4">
        <v>8902</v>
      </c>
      <c r="J519" s="8">
        <v>9</v>
      </c>
      <c r="K519" s="4">
        <f t="shared" si="16"/>
        <v>80118</v>
      </c>
      <c r="L519" s="4">
        <f t="shared" si="17"/>
        <v>28041.3</v>
      </c>
      <c r="M519" s="3">
        <v>0.35</v>
      </c>
    </row>
    <row r="520" spans="2:13" x14ac:dyDescent="0.25">
      <c r="B520" t="s">
        <v>13</v>
      </c>
      <c r="C520" s="1" t="s">
        <v>14</v>
      </c>
      <c r="D520" s="2">
        <v>44976</v>
      </c>
      <c r="E520" s="8" t="s">
        <v>42</v>
      </c>
      <c r="F520" s="8" t="s">
        <v>47</v>
      </c>
      <c r="G520" s="8" t="s">
        <v>48</v>
      </c>
      <c r="H520" t="s">
        <v>25</v>
      </c>
      <c r="I520" s="4">
        <v>300</v>
      </c>
      <c r="J520" s="8">
        <v>5</v>
      </c>
      <c r="K520" s="4">
        <f t="shared" si="16"/>
        <v>1500</v>
      </c>
      <c r="L520" s="4">
        <f t="shared" si="17"/>
        <v>225</v>
      </c>
      <c r="M520" s="3">
        <v>0.15</v>
      </c>
    </row>
    <row r="521" spans="2:13" x14ac:dyDescent="0.25">
      <c r="B521" t="s">
        <v>24</v>
      </c>
      <c r="C521" s="1" t="s">
        <v>20</v>
      </c>
      <c r="D521" s="2">
        <v>44983</v>
      </c>
      <c r="E521" s="8" t="s">
        <v>42</v>
      </c>
      <c r="F521" s="8" t="s">
        <v>47</v>
      </c>
      <c r="G521" s="8" t="s">
        <v>48</v>
      </c>
      <c r="H521" t="s">
        <v>32</v>
      </c>
      <c r="I521" s="4">
        <v>3200</v>
      </c>
      <c r="J521" s="8">
        <v>2</v>
      </c>
      <c r="K521" s="4">
        <f t="shared" si="16"/>
        <v>6400</v>
      </c>
      <c r="L521" s="4">
        <f t="shared" si="17"/>
        <v>1280</v>
      </c>
      <c r="M521" s="3">
        <v>0.2</v>
      </c>
    </row>
    <row r="522" spans="2:13" x14ac:dyDescent="0.25">
      <c r="B522" t="s">
        <v>27</v>
      </c>
      <c r="C522" s="1" t="s">
        <v>20</v>
      </c>
      <c r="D522" s="2">
        <v>44990</v>
      </c>
      <c r="E522" s="8" t="s">
        <v>42</v>
      </c>
      <c r="F522" s="8" t="s">
        <v>47</v>
      </c>
      <c r="G522" s="8" t="s">
        <v>48</v>
      </c>
      <c r="H522" t="s">
        <v>35</v>
      </c>
      <c r="I522" s="4">
        <v>4500</v>
      </c>
      <c r="J522" s="8">
        <v>12</v>
      </c>
      <c r="K522" s="4">
        <f t="shared" si="16"/>
        <v>54000</v>
      </c>
      <c r="L522" s="4">
        <f t="shared" si="17"/>
        <v>13500</v>
      </c>
      <c r="M522" s="3">
        <v>0.25</v>
      </c>
    </row>
    <row r="523" spans="2:13" x14ac:dyDescent="0.25">
      <c r="B523" t="s">
        <v>34</v>
      </c>
      <c r="C523" s="1" t="s">
        <v>20</v>
      </c>
      <c r="D523" s="2">
        <v>44997</v>
      </c>
      <c r="E523" s="8" t="s">
        <v>42</v>
      </c>
      <c r="F523" s="8" t="s">
        <v>47</v>
      </c>
      <c r="G523" s="8" t="s">
        <v>48</v>
      </c>
      <c r="H523" t="s">
        <v>26</v>
      </c>
      <c r="I523" s="4">
        <v>1700</v>
      </c>
      <c r="J523" s="8">
        <v>12</v>
      </c>
      <c r="K523" s="4">
        <f t="shared" si="16"/>
        <v>20400</v>
      </c>
      <c r="L523" s="4">
        <f t="shared" si="17"/>
        <v>10200</v>
      </c>
      <c r="M523" s="3">
        <v>0.5</v>
      </c>
    </row>
    <row r="524" spans="2:13" x14ac:dyDescent="0.25">
      <c r="B524" t="s">
        <v>22</v>
      </c>
      <c r="C524" s="1" t="s">
        <v>20</v>
      </c>
      <c r="D524" s="2">
        <v>45004</v>
      </c>
      <c r="E524" s="8" t="s">
        <v>42</v>
      </c>
      <c r="F524" s="8" t="s">
        <v>47</v>
      </c>
      <c r="G524" s="8" t="s">
        <v>48</v>
      </c>
      <c r="H524" t="s">
        <v>32</v>
      </c>
      <c r="I524" s="4">
        <v>3200</v>
      </c>
      <c r="J524" s="8">
        <v>8</v>
      </c>
      <c r="K524" s="4">
        <f t="shared" si="16"/>
        <v>25600</v>
      </c>
      <c r="L524" s="4">
        <f t="shared" si="17"/>
        <v>5120</v>
      </c>
      <c r="M524" s="3">
        <v>0.2</v>
      </c>
    </row>
    <row r="525" spans="2:13" x14ac:dyDescent="0.25">
      <c r="B525" t="s">
        <v>27</v>
      </c>
      <c r="C525" s="1" t="s">
        <v>14</v>
      </c>
      <c r="D525" s="2">
        <v>45011</v>
      </c>
      <c r="E525" s="8" t="s">
        <v>42</v>
      </c>
      <c r="F525" s="8" t="s">
        <v>47</v>
      </c>
      <c r="G525" s="8" t="s">
        <v>48</v>
      </c>
      <c r="H525" t="s">
        <v>25</v>
      </c>
      <c r="I525" s="4">
        <v>300</v>
      </c>
      <c r="J525" s="8">
        <v>7</v>
      </c>
      <c r="K525" s="4">
        <f t="shared" si="16"/>
        <v>2100</v>
      </c>
      <c r="L525" s="4">
        <f t="shared" si="17"/>
        <v>315</v>
      </c>
      <c r="M525" s="3">
        <v>0.15</v>
      </c>
    </row>
    <row r="526" spans="2:13" x14ac:dyDescent="0.25">
      <c r="B526" t="s">
        <v>13</v>
      </c>
      <c r="C526" s="1" t="s">
        <v>20</v>
      </c>
      <c r="D526" s="2">
        <v>45018</v>
      </c>
      <c r="E526" s="8" t="s">
        <v>42</v>
      </c>
      <c r="F526" s="8" t="s">
        <v>47</v>
      </c>
      <c r="G526" s="8" t="s">
        <v>48</v>
      </c>
      <c r="H526" t="s">
        <v>30</v>
      </c>
      <c r="I526" s="4">
        <v>3400</v>
      </c>
      <c r="J526" s="8">
        <v>12</v>
      </c>
      <c r="K526" s="4">
        <f t="shared" si="16"/>
        <v>40800</v>
      </c>
      <c r="L526" s="4">
        <f t="shared" si="17"/>
        <v>14280</v>
      </c>
      <c r="M526" s="3">
        <v>0.35</v>
      </c>
    </row>
    <row r="527" spans="2:13" x14ac:dyDescent="0.25">
      <c r="B527" t="s">
        <v>13</v>
      </c>
      <c r="C527" s="1" t="s">
        <v>14</v>
      </c>
      <c r="D527" s="2">
        <v>45025</v>
      </c>
      <c r="E527" s="8" t="s">
        <v>42</v>
      </c>
      <c r="F527" s="8" t="s">
        <v>47</v>
      </c>
      <c r="G527" s="8" t="s">
        <v>48</v>
      </c>
      <c r="H527" t="s">
        <v>33</v>
      </c>
      <c r="I527" s="4">
        <v>4600</v>
      </c>
      <c r="J527" s="8">
        <v>3</v>
      </c>
      <c r="K527" s="4">
        <f t="shared" si="16"/>
        <v>13800</v>
      </c>
      <c r="L527" s="4">
        <f t="shared" si="17"/>
        <v>3450</v>
      </c>
      <c r="M527" s="3">
        <v>0.25</v>
      </c>
    </row>
    <row r="528" spans="2:13" x14ac:dyDescent="0.25">
      <c r="B528" t="s">
        <v>27</v>
      </c>
      <c r="C528" s="1" t="s">
        <v>20</v>
      </c>
      <c r="D528" s="2">
        <v>45032</v>
      </c>
      <c r="E528" s="8" t="s">
        <v>42</v>
      </c>
      <c r="F528" s="8" t="s">
        <v>47</v>
      </c>
      <c r="G528" s="8" t="s">
        <v>48</v>
      </c>
      <c r="H528" t="s">
        <v>30</v>
      </c>
      <c r="I528" s="4">
        <v>3400</v>
      </c>
      <c r="J528" s="8">
        <v>3</v>
      </c>
      <c r="K528" s="4">
        <f t="shared" si="16"/>
        <v>10200</v>
      </c>
      <c r="L528" s="4">
        <f t="shared" si="17"/>
        <v>3570</v>
      </c>
      <c r="M528" s="3">
        <v>0.35</v>
      </c>
    </row>
    <row r="529" spans="2:13" x14ac:dyDescent="0.25">
      <c r="B529" t="s">
        <v>13</v>
      </c>
      <c r="C529" s="1" t="s">
        <v>20</v>
      </c>
      <c r="D529" s="2">
        <v>45039</v>
      </c>
      <c r="E529" s="8" t="s">
        <v>42</v>
      </c>
      <c r="F529" s="8" t="s">
        <v>47</v>
      </c>
      <c r="G529" s="8" t="s">
        <v>48</v>
      </c>
      <c r="H529" t="s">
        <v>26</v>
      </c>
      <c r="I529" s="4">
        <v>1700</v>
      </c>
      <c r="J529" s="8">
        <v>3</v>
      </c>
      <c r="K529" s="4">
        <f t="shared" si="16"/>
        <v>5100</v>
      </c>
      <c r="L529" s="4">
        <f t="shared" si="17"/>
        <v>2550</v>
      </c>
      <c r="M529" s="3">
        <v>0.5</v>
      </c>
    </row>
    <row r="530" spans="2:13" x14ac:dyDescent="0.25">
      <c r="B530" t="s">
        <v>22</v>
      </c>
      <c r="C530" s="1" t="s">
        <v>14</v>
      </c>
      <c r="D530" s="2">
        <v>45046</v>
      </c>
      <c r="E530" s="8" t="s">
        <v>42</v>
      </c>
      <c r="F530" s="8" t="s">
        <v>47</v>
      </c>
      <c r="G530" s="8" t="s">
        <v>48</v>
      </c>
      <c r="H530" t="s">
        <v>32</v>
      </c>
      <c r="I530" s="4">
        <v>3200</v>
      </c>
      <c r="J530" s="8">
        <v>8</v>
      </c>
      <c r="K530" s="4">
        <f t="shared" si="16"/>
        <v>25600</v>
      </c>
      <c r="L530" s="4">
        <f t="shared" si="17"/>
        <v>5120</v>
      </c>
      <c r="M530" s="3">
        <v>0.2</v>
      </c>
    </row>
    <row r="531" spans="2:13" x14ac:dyDescent="0.25">
      <c r="B531" t="s">
        <v>13</v>
      </c>
      <c r="C531" s="1" t="s">
        <v>20</v>
      </c>
      <c r="D531" s="2">
        <v>45053</v>
      </c>
      <c r="E531" s="8" t="s">
        <v>42</v>
      </c>
      <c r="F531" s="8" t="s">
        <v>47</v>
      </c>
      <c r="G531" s="8" t="s">
        <v>48</v>
      </c>
      <c r="H531" t="s">
        <v>18</v>
      </c>
      <c r="I531" s="4">
        <v>8902</v>
      </c>
      <c r="J531" s="8">
        <v>7</v>
      </c>
      <c r="K531" s="4">
        <f t="shared" si="16"/>
        <v>62314</v>
      </c>
      <c r="L531" s="4">
        <f t="shared" si="17"/>
        <v>21809.899999999998</v>
      </c>
      <c r="M531" s="3">
        <v>0.35</v>
      </c>
    </row>
    <row r="532" spans="2:13" x14ac:dyDescent="0.25">
      <c r="B532" t="s">
        <v>13</v>
      </c>
      <c r="C532" s="1" t="s">
        <v>20</v>
      </c>
      <c r="D532" s="2">
        <v>45060</v>
      </c>
      <c r="E532" s="8" t="s">
        <v>42</v>
      </c>
      <c r="F532" s="8" t="s">
        <v>47</v>
      </c>
      <c r="G532" s="8" t="s">
        <v>48</v>
      </c>
      <c r="H532" t="s">
        <v>35</v>
      </c>
      <c r="I532" s="4">
        <v>4500</v>
      </c>
      <c r="J532" s="8">
        <v>10</v>
      </c>
      <c r="K532" s="4">
        <f t="shared" si="16"/>
        <v>45000</v>
      </c>
      <c r="L532" s="4">
        <f t="shared" si="17"/>
        <v>11250</v>
      </c>
      <c r="M532" s="3">
        <v>0.25</v>
      </c>
    </row>
    <row r="533" spans="2:13" x14ac:dyDescent="0.25">
      <c r="B533" t="s">
        <v>13</v>
      </c>
      <c r="C533" s="1" t="s">
        <v>20</v>
      </c>
      <c r="D533" s="2">
        <v>45067</v>
      </c>
      <c r="E533" s="8" t="s">
        <v>42</v>
      </c>
      <c r="F533" s="8" t="s">
        <v>47</v>
      </c>
      <c r="G533" s="8" t="s">
        <v>48</v>
      </c>
      <c r="H533" t="s">
        <v>23</v>
      </c>
      <c r="I533" s="4">
        <v>5130</v>
      </c>
      <c r="J533" s="8">
        <v>6</v>
      </c>
      <c r="K533" s="4">
        <f t="shared" si="16"/>
        <v>30780</v>
      </c>
      <c r="L533" s="4">
        <f t="shared" si="17"/>
        <v>12312</v>
      </c>
      <c r="M533" s="3">
        <v>0.4</v>
      </c>
    </row>
    <row r="534" spans="2:13" x14ac:dyDescent="0.25">
      <c r="B534" t="s">
        <v>22</v>
      </c>
      <c r="C534" s="1" t="s">
        <v>20</v>
      </c>
      <c r="D534" s="2">
        <v>45074</v>
      </c>
      <c r="E534" s="8" t="s">
        <v>42</v>
      </c>
      <c r="F534" s="8" t="s">
        <v>47</v>
      </c>
      <c r="G534" s="8" t="s">
        <v>48</v>
      </c>
      <c r="H534" t="s">
        <v>18</v>
      </c>
      <c r="I534" s="4">
        <v>8902</v>
      </c>
      <c r="J534" s="8">
        <v>1</v>
      </c>
      <c r="K534" s="4">
        <f t="shared" si="16"/>
        <v>8902</v>
      </c>
      <c r="L534" s="4">
        <f t="shared" si="17"/>
        <v>3115.7</v>
      </c>
      <c r="M534" s="3">
        <v>0.35</v>
      </c>
    </row>
    <row r="535" spans="2:13" x14ac:dyDescent="0.25">
      <c r="B535" t="s">
        <v>22</v>
      </c>
      <c r="C535" s="1" t="s">
        <v>14</v>
      </c>
      <c r="D535" s="2">
        <v>45081</v>
      </c>
      <c r="E535" s="8" t="s">
        <v>42</v>
      </c>
      <c r="F535" s="8" t="s">
        <v>47</v>
      </c>
      <c r="G535" s="8" t="s">
        <v>48</v>
      </c>
      <c r="H535" t="s">
        <v>25</v>
      </c>
      <c r="I535" s="4">
        <v>300</v>
      </c>
      <c r="J535" s="8">
        <v>4</v>
      </c>
      <c r="K535" s="4">
        <f t="shared" si="16"/>
        <v>1200</v>
      </c>
      <c r="L535" s="4">
        <f t="shared" si="17"/>
        <v>180</v>
      </c>
      <c r="M535" s="3">
        <v>0.15</v>
      </c>
    </row>
    <row r="536" spans="2:13" x14ac:dyDescent="0.25">
      <c r="B536" t="s">
        <v>27</v>
      </c>
      <c r="C536" s="1" t="s">
        <v>20</v>
      </c>
      <c r="D536" s="2">
        <v>45088</v>
      </c>
      <c r="E536" s="8" t="s">
        <v>42</v>
      </c>
      <c r="F536" s="8" t="s">
        <v>47</v>
      </c>
      <c r="G536" s="8" t="s">
        <v>48</v>
      </c>
      <c r="H536" t="s">
        <v>28</v>
      </c>
      <c r="I536" s="4">
        <v>1500</v>
      </c>
      <c r="J536" s="8">
        <v>10</v>
      </c>
      <c r="K536" s="4">
        <f t="shared" si="16"/>
        <v>15000</v>
      </c>
      <c r="L536" s="4">
        <f t="shared" si="17"/>
        <v>6000</v>
      </c>
      <c r="M536" s="3">
        <v>0.4</v>
      </c>
    </row>
    <row r="537" spans="2:13" x14ac:dyDescent="0.25">
      <c r="B537" t="s">
        <v>27</v>
      </c>
      <c r="C537" s="1" t="s">
        <v>14</v>
      </c>
      <c r="D537" s="2">
        <v>45095</v>
      </c>
      <c r="E537" s="8" t="s">
        <v>42</v>
      </c>
      <c r="F537" s="8" t="s">
        <v>47</v>
      </c>
      <c r="G537" s="8" t="s">
        <v>48</v>
      </c>
      <c r="H537" t="s">
        <v>28</v>
      </c>
      <c r="I537" s="4">
        <v>1500</v>
      </c>
      <c r="J537" s="8">
        <v>10</v>
      </c>
      <c r="K537" s="4">
        <f t="shared" si="16"/>
        <v>15000</v>
      </c>
      <c r="L537" s="4">
        <f t="shared" si="17"/>
        <v>6000</v>
      </c>
      <c r="M537" s="3">
        <v>0.4</v>
      </c>
    </row>
    <row r="538" spans="2:13" x14ac:dyDescent="0.25">
      <c r="B538" t="s">
        <v>13</v>
      </c>
      <c r="C538" s="1" t="s">
        <v>20</v>
      </c>
      <c r="D538" s="2">
        <v>45102</v>
      </c>
      <c r="E538" s="8" t="s">
        <v>42</v>
      </c>
      <c r="F538" s="8" t="s">
        <v>47</v>
      </c>
      <c r="G538" s="8" t="s">
        <v>48</v>
      </c>
      <c r="H538" t="s">
        <v>21</v>
      </c>
      <c r="I538" s="4">
        <v>1200</v>
      </c>
      <c r="J538" s="8">
        <v>8</v>
      </c>
      <c r="K538" s="4">
        <f t="shared" si="16"/>
        <v>9600</v>
      </c>
      <c r="L538" s="4">
        <f t="shared" si="17"/>
        <v>2880</v>
      </c>
      <c r="M538" s="3">
        <v>0.3</v>
      </c>
    </row>
    <row r="539" spans="2:13" x14ac:dyDescent="0.25">
      <c r="B539" t="s">
        <v>27</v>
      </c>
      <c r="C539" s="1" t="s">
        <v>20</v>
      </c>
      <c r="D539" s="2">
        <v>45109</v>
      </c>
      <c r="E539" s="8" t="s">
        <v>42</v>
      </c>
      <c r="F539" s="8" t="s">
        <v>47</v>
      </c>
      <c r="G539" s="8" t="s">
        <v>48</v>
      </c>
      <c r="H539" t="s">
        <v>19</v>
      </c>
      <c r="I539" s="4">
        <v>500</v>
      </c>
      <c r="J539" s="8">
        <v>7</v>
      </c>
      <c r="K539" s="4">
        <f t="shared" si="16"/>
        <v>3500</v>
      </c>
      <c r="L539" s="4">
        <f t="shared" si="17"/>
        <v>875</v>
      </c>
      <c r="M539" s="3">
        <v>0.25</v>
      </c>
    </row>
    <row r="540" spans="2:13" x14ac:dyDescent="0.25">
      <c r="B540" t="s">
        <v>13</v>
      </c>
      <c r="C540" s="1" t="s">
        <v>20</v>
      </c>
      <c r="D540" s="2">
        <v>45116</v>
      </c>
      <c r="E540" s="8" t="s">
        <v>42</v>
      </c>
      <c r="F540" s="8" t="s">
        <v>47</v>
      </c>
      <c r="G540" s="8" t="s">
        <v>48</v>
      </c>
      <c r="H540" t="s">
        <v>28</v>
      </c>
      <c r="I540" s="4">
        <v>1500</v>
      </c>
      <c r="J540" s="8">
        <v>2</v>
      </c>
      <c r="K540" s="4">
        <f t="shared" si="16"/>
        <v>3000</v>
      </c>
      <c r="L540" s="4">
        <f t="shared" si="17"/>
        <v>1200</v>
      </c>
      <c r="M540" s="3">
        <v>0.4</v>
      </c>
    </row>
    <row r="541" spans="2:13" x14ac:dyDescent="0.25">
      <c r="B541" t="s">
        <v>24</v>
      </c>
      <c r="C541" s="1" t="s">
        <v>14</v>
      </c>
      <c r="D541" s="2">
        <v>45123</v>
      </c>
      <c r="E541" s="8" t="s">
        <v>42</v>
      </c>
      <c r="F541" s="8" t="s">
        <v>47</v>
      </c>
      <c r="G541" s="8" t="s">
        <v>48</v>
      </c>
      <c r="H541" t="s">
        <v>19</v>
      </c>
      <c r="I541" s="4">
        <v>500</v>
      </c>
      <c r="J541" s="8">
        <v>4</v>
      </c>
      <c r="K541" s="4">
        <f t="shared" si="16"/>
        <v>2000</v>
      </c>
      <c r="L541" s="4">
        <f t="shared" si="17"/>
        <v>500</v>
      </c>
      <c r="M541" s="3">
        <v>0.25</v>
      </c>
    </row>
    <row r="542" spans="2:13" x14ac:dyDescent="0.25">
      <c r="B542" t="s">
        <v>13</v>
      </c>
      <c r="C542" s="1" t="s">
        <v>20</v>
      </c>
      <c r="D542" s="2">
        <v>45130</v>
      </c>
      <c r="E542" s="8" t="s">
        <v>42</v>
      </c>
      <c r="F542" s="8" t="s">
        <v>47</v>
      </c>
      <c r="G542" s="8" t="s">
        <v>48</v>
      </c>
      <c r="H542" t="s">
        <v>19</v>
      </c>
      <c r="I542" s="4">
        <v>500</v>
      </c>
      <c r="J542" s="8">
        <v>5</v>
      </c>
      <c r="K542" s="4">
        <f t="shared" si="16"/>
        <v>2500</v>
      </c>
      <c r="L542" s="4">
        <f t="shared" si="17"/>
        <v>625</v>
      </c>
      <c r="M542" s="3">
        <v>0.25</v>
      </c>
    </row>
    <row r="543" spans="2:13" x14ac:dyDescent="0.25">
      <c r="B543" t="s">
        <v>27</v>
      </c>
      <c r="C543" s="1" t="s">
        <v>20</v>
      </c>
      <c r="D543" s="2">
        <v>45137</v>
      </c>
      <c r="E543" s="8" t="s">
        <v>42</v>
      </c>
      <c r="F543" s="8" t="s">
        <v>47</v>
      </c>
      <c r="G543" s="8" t="s">
        <v>48</v>
      </c>
      <c r="H543" t="s">
        <v>31</v>
      </c>
      <c r="I543" s="4">
        <v>5300</v>
      </c>
      <c r="J543" s="8">
        <v>11</v>
      </c>
      <c r="K543" s="4">
        <f t="shared" si="16"/>
        <v>58300</v>
      </c>
      <c r="L543" s="4">
        <f t="shared" si="17"/>
        <v>17490</v>
      </c>
      <c r="M543" s="3">
        <v>0.3</v>
      </c>
    </row>
    <row r="544" spans="2:13" x14ac:dyDescent="0.25">
      <c r="B544" t="s">
        <v>27</v>
      </c>
      <c r="C544" s="1" t="s">
        <v>14</v>
      </c>
      <c r="D544" s="2">
        <v>45144</v>
      </c>
      <c r="E544" s="8" t="s">
        <v>42</v>
      </c>
      <c r="F544" s="8" t="s">
        <v>47</v>
      </c>
      <c r="G544" s="8" t="s">
        <v>48</v>
      </c>
      <c r="H544" t="s">
        <v>31</v>
      </c>
      <c r="I544" s="4">
        <v>5300</v>
      </c>
      <c r="J544" s="8">
        <v>11</v>
      </c>
      <c r="K544" s="4">
        <f t="shared" si="16"/>
        <v>58300</v>
      </c>
      <c r="L544" s="4">
        <f t="shared" si="17"/>
        <v>17490</v>
      </c>
      <c r="M544" s="3">
        <v>0.3</v>
      </c>
    </row>
    <row r="545" spans="2:13" x14ac:dyDescent="0.25">
      <c r="B545" t="s">
        <v>34</v>
      </c>
      <c r="C545" s="1" t="s">
        <v>14</v>
      </c>
      <c r="D545" s="2">
        <v>45151</v>
      </c>
      <c r="E545" s="8" t="s">
        <v>42</v>
      </c>
      <c r="F545" s="8" t="s">
        <v>47</v>
      </c>
      <c r="G545" s="8" t="s">
        <v>48</v>
      </c>
      <c r="H545" t="s">
        <v>33</v>
      </c>
      <c r="I545" s="4">
        <v>4600</v>
      </c>
      <c r="J545" s="8">
        <v>1</v>
      </c>
      <c r="K545" s="4">
        <f t="shared" si="16"/>
        <v>4600</v>
      </c>
      <c r="L545" s="4">
        <f t="shared" si="17"/>
        <v>1150</v>
      </c>
      <c r="M545" s="3">
        <v>0.25</v>
      </c>
    </row>
    <row r="546" spans="2:13" x14ac:dyDescent="0.25">
      <c r="B546" t="s">
        <v>27</v>
      </c>
      <c r="C546" s="1" t="s">
        <v>20</v>
      </c>
      <c r="D546" s="2">
        <v>45158</v>
      </c>
      <c r="E546" s="8" t="s">
        <v>42</v>
      </c>
      <c r="F546" s="8" t="s">
        <v>47</v>
      </c>
      <c r="G546" s="8" t="s">
        <v>48</v>
      </c>
      <c r="H546" t="s">
        <v>18</v>
      </c>
      <c r="I546" s="4">
        <v>8902</v>
      </c>
      <c r="J546" s="8">
        <v>17</v>
      </c>
      <c r="K546" s="4">
        <f t="shared" si="16"/>
        <v>151334</v>
      </c>
      <c r="L546" s="4">
        <f t="shared" si="17"/>
        <v>52966.899999999994</v>
      </c>
      <c r="M546" s="3">
        <v>0.35</v>
      </c>
    </row>
    <row r="547" spans="2:13" x14ac:dyDescent="0.25">
      <c r="B547" t="s">
        <v>13</v>
      </c>
      <c r="C547" s="1" t="s">
        <v>20</v>
      </c>
      <c r="D547" s="2">
        <v>45165</v>
      </c>
      <c r="E547" s="8" t="s">
        <v>42</v>
      </c>
      <c r="F547" s="8" t="s">
        <v>47</v>
      </c>
      <c r="G547" s="8" t="s">
        <v>48</v>
      </c>
      <c r="H547" t="s">
        <v>33</v>
      </c>
      <c r="I547" s="4">
        <v>4600</v>
      </c>
      <c r="J547" s="8">
        <v>6</v>
      </c>
      <c r="K547" s="4">
        <f t="shared" ref="K547" si="18">I547*J547</f>
        <v>27600</v>
      </c>
      <c r="L547" s="4">
        <f t="shared" ref="L547" si="19">K547*M547</f>
        <v>6900</v>
      </c>
      <c r="M547" s="3">
        <v>0.25</v>
      </c>
    </row>
    <row r="548" spans="2:13" x14ac:dyDescent="0.25">
      <c r="B548" t="s">
        <v>22</v>
      </c>
      <c r="C548" s="1" t="s">
        <v>20</v>
      </c>
      <c r="D548" s="2">
        <v>44766</v>
      </c>
      <c r="E548" s="8" t="s">
        <v>42</v>
      </c>
      <c r="F548" s="8" t="s">
        <v>45</v>
      </c>
      <c r="G548" s="8" t="s">
        <v>46</v>
      </c>
      <c r="H548" t="s">
        <v>31</v>
      </c>
      <c r="I548" s="4">
        <v>5300</v>
      </c>
      <c r="J548" s="8">
        <v>9</v>
      </c>
      <c r="K548" s="4">
        <v>47700</v>
      </c>
      <c r="L548" s="4">
        <v>14310</v>
      </c>
      <c r="M548" s="3">
        <v>0.3</v>
      </c>
    </row>
    <row r="549" spans="2:13" x14ac:dyDescent="0.25">
      <c r="B549" t="s">
        <v>27</v>
      </c>
      <c r="C549" s="1" t="s">
        <v>20</v>
      </c>
      <c r="D549" s="2">
        <v>44773</v>
      </c>
      <c r="E549" s="8" t="s">
        <v>42</v>
      </c>
      <c r="F549" s="8" t="s">
        <v>45</v>
      </c>
      <c r="G549" s="8" t="s">
        <v>46</v>
      </c>
      <c r="H549" t="s">
        <v>21</v>
      </c>
      <c r="I549" s="4">
        <v>1200</v>
      </c>
      <c r="J549" s="8">
        <v>3</v>
      </c>
      <c r="K549" s="4">
        <v>3600</v>
      </c>
      <c r="L549" s="4">
        <v>1080</v>
      </c>
      <c r="M549" s="3">
        <v>0.3</v>
      </c>
    </row>
    <row r="550" spans="2:13" x14ac:dyDescent="0.25">
      <c r="B550" t="s">
        <v>13</v>
      </c>
      <c r="C550" s="1" t="s">
        <v>20</v>
      </c>
      <c r="D550" s="2">
        <v>44780</v>
      </c>
      <c r="E550" s="8" t="s">
        <v>42</v>
      </c>
      <c r="F550" s="8" t="s">
        <v>45</v>
      </c>
      <c r="G550" s="8" t="s">
        <v>46</v>
      </c>
      <c r="H550" t="s">
        <v>25</v>
      </c>
      <c r="I550" s="4">
        <v>300</v>
      </c>
      <c r="J550" s="8">
        <v>6</v>
      </c>
      <c r="K550" s="4">
        <v>1800</v>
      </c>
      <c r="L550" s="4">
        <v>270</v>
      </c>
      <c r="M550" s="3">
        <v>0.15</v>
      </c>
    </row>
    <row r="551" spans="2:13" x14ac:dyDescent="0.25">
      <c r="B551" t="s">
        <v>13</v>
      </c>
      <c r="C551" s="1" t="s">
        <v>14</v>
      </c>
      <c r="D551" s="2">
        <v>44787</v>
      </c>
      <c r="E551" s="8" t="s">
        <v>42</v>
      </c>
      <c r="F551" s="8" t="s">
        <v>45</v>
      </c>
      <c r="G551" s="8" t="s">
        <v>46</v>
      </c>
      <c r="H551" t="s">
        <v>35</v>
      </c>
      <c r="I551" s="4">
        <v>4500</v>
      </c>
      <c r="J551" s="8">
        <v>6</v>
      </c>
      <c r="K551" s="4">
        <v>27000</v>
      </c>
      <c r="L551" s="4">
        <v>6750</v>
      </c>
      <c r="M551" s="3">
        <v>0.25</v>
      </c>
    </row>
    <row r="552" spans="2:13" x14ac:dyDescent="0.25">
      <c r="B552" t="s">
        <v>13</v>
      </c>
      <c r="C552" s="1" t="s">
        <v>14</v>
      </c>
      <c r="D552" s="2">
        <v>44794</v>
      </c>
      <c r="E552" s="8" t="s">
        <v>42</v>
      </c>
      <c r="F552" s="8" t="s">
        <v>45</v>
      </c>
      <c r="G552" s="8" t="s">
        <v>46</v>
      </c>
      <c r="H552" t="s">
        <v>28</v>
      </c>
      <c r="I552" s="4">
        <v>1500</v>
      </c>
      <c r="J552" s="8">
        <v>5</v>
      </c>
      <c r="K552" s="4">
        <v>7500</v>
      </c>
      <c r="L552" s="4">
        <v>3000</v>
      </c>
      <c r="M552" s="3">
        <v>0.4</v>
      </c>
    </row>
    <row r="553" spans="2:13" x14ac:dyDescent="0.25">
      <c r="B553" t="s">
        <v>13</v>
      </c>
      <c r="C553" s="1" t="s">
        <v>14</v>
      </c>
      <c r="D553" s="2">
        <v>44801</v>
      </c>
      <c r="E553" s="8" t="s">
        <v>42</v>
      </c>
      <c r="F553" s="8" t="s">
        <v>45</v>
      </c>
      <c r="G553" s="8" t="s">
        <v>46</v>
      </c>
      <c r="H553" t="s">
        <v>35</v>
      </c>
      <c r="I553" s="4">
        <v>4500</v>
      </c>
      <c r="J553" s="8">
        <v>7</v>
      </c>
      <c r="K553" s="4">
        <v>31500</v>
      </c>
      <c r="L553" s="4">
        <v>7875</v>
      </c>
      <c r="M553" s="3">
        <v>0.25</v>
      </c>
    </row>
    <row r="554" spans="2:13" x14ac:dyDescent="0.25">
      <c r="B554" t="s">
        <v>13</v>
      </c>
      <c r="C554" s="1" t="s">
        <v>20</v>
      </c>
      <c r="D554" s="2">
        <v>44808</v>
      </c>
      <c r="E554" s="8" t="s">
        <v>42</v>
      </c>
      <c r="F554" s="8" t="s">
        <v>45</v>
      </c>
      <c r="G554" s="8" t="s">
        <v>46</v>
      </c>
      <c r="H554" t="s">
        <v>32</v>
      </c>
      <c r="I554" s="4">
        <v>3200</v>
      </c>
      <c r="J554" s="8">
        <v>7</v>
      </c>
      <c r="K554" s="4">
        <v>22400</v>
      </c>
      <c r="L554" s="4">
        <v>4480</v>
      </c>
      <c r="M554" s="3">
        <v>0.2</v>
      </c>
    </row>
    <row r="555" spans="2:13" x14ac:dyDescent="0.25">
      <c r="B555" t="s">
        <v>13</v>
      </c>
      <c r="C555" s="1" t="s">
        <v>20</v>
      </c>
      <c r="D555" s="2">
        <v>44815</v>
      </c>
      <c r="E555" s="8" t="s">
        <v>42</v>
      </c>
      <c r="F555" s="8" t="s">
        <v>45</v>
      </c>
      <c r="G555" s="8" t="s">
        <v>46</v>
      </c>
      <c r="H555" t="s">
        <v>28</v>
      </c>
      <c r="I555" s="4">
        <v>1500</v>
      </c>
      <c r="J555" s="8">
        <v>9</v>
      </c>
      <c r="K555" s="4">
        <v>13500</v>
      </c>
      <c r="L555" s="4">
        <v>5400</v>
      </c>
      <c r="M555" s="3">
        <v>0.4</v>
      </c>
    </row>
    <row r="556" spans="2:13" x14ac:dyDescent="0.25">
      <c r="B556" t="s">
        <v>27</v>
      </c>
      <c r="C556" s="1" t="s">
        <v>20</v>
      </c>
      <c r="D556" s="2">
        <v>44822</v>
      </c>
      <c r="E556" s="8" t="s">
        <v>42</v>
      </c>
      <c r="F556" s="8" t="s">
        <v>45</v>
      </c>
      <c r="G556" s="8" t="s">
        <v>46</v>
      </c>
      <c r="H556" t="s">
        <v>19</v>
      </c>
      <c r="I556" s="4">
        <v>500</v>
      </c>
      <c r="J556" s="8">
        <v>2</v>
      </c>
      <c r="K556" s="4">
        <v>1000</v>
      </c>
      <c r="L556" s="4">
        <v>250</v>
      </c>
      <c r="M556" s="3">
        <v>0.25</v>
      </c>
    </row>
    <row r="557" spans="2:13" x14ac:dyDescent="0.25">
      <c r="B557" t="s">
        <v>13</v>
      </c>
      <c r="C557" s="1" t="s">
        <v>14</v>
      </c>
      <c r="D557" s="2">
        <v>44829</v>
      </c>
      <c r="E557" s="8" t="s">
        <v>42</v>
      </c>
      <c r="F557" s="8" t="s">
        <v>45</v>
      </c>
      <c r="G557" s="8" t="s">
        <v>46</v>
      </c>
      <c r="H557" t="s">
        <v>19</v>
      </c>
      <c r="I557" s="4">
        <v>500</v>
      </c>
      <c r="J557" s="8">
        <v>9</v>
      </c>
      <c r="K557" s="4">
        <v>4500</v>
      </c>
      <c r="L557" s="4">
        <v>1125</v>
      </c>
      <c r="M557" s="3">
        <v>0.25</v>
      </c>
    </row>
    <row r="558" spans="2:13" x14ac:dyDescent="0.25">
      <c r="B558" t="s">
        <v>13</v>
      </c>
      <c r="C558" s="1" t="s">
        <v>20</v>
      </c>
      <c r="D558" s="2">
        <v>44836</v>
      </c>
      <c r="E558" s="8" t="s">
        <v>42</v>
      </c>
      <c r="F558" s="8" t="s">
        <v>45</v>
      </c>
      <c r="G558" s="8" t="s">
        <v>46</v>
      </c>
      <c r="H558" t="s">
        <v>31</v>
      </c>
      <c r="I558" s="4">
        <v>5300</v>
      </c>
      <c r="J558" s="8">
        <v>4</v>
      </c>
      <c r="K558" s="4">
        <v>21200</v>
      </c>
      <c r="L558" s="4">
        <v>6360</v>
      </c>
      <c r="M558" s="3">
        <v>0.3</v>
      </c>
    </row>
    <row r="559" spans="2:13" x14ac:dyDescent="0.25">
      <c r="B559" t="s">
        <v>27</v>
      </c>
      <c r="C559" s="1" t="s">
        <v>20</v>
      </c>
      <c r="D559" s="2">
        <v>44843</v>
      </c>
      <c r="E559" s="8" t="s">
        <v>42</v>
      </c>
      <c r="F559" s="8" t="s">
        <v>45</v>
      </c>
      <c r="G559" s="8" t="s">
        <v>46</v>
      </c>
      <c r="H559" t="s">
        <v>33</v>
      </c>
      <c r="I559" s="4">
        <v>4600</v>
      </c>
      <c r="J559" s="8">
        <v>5</v>
      </c>
      <c r="K559" s="4">
        <v>23000</v>
      </c>
      <c r="L559" s="4">
        <v>5750</v>
      </c>
      <c r="M559" s="3">
        <v>0.25</v>
      </c>
    </row>
    <row r="560" spans="2:13" x14ac:dyDescent="0.25">
      <c r="B560" t="s">
        <v>27</v>
      </c>
      <c r="C560" s="1" t="s">
        <v>20</v>
      </c>
      <c r="D560" s="2">
        <v>44850</v>
      </c>
      <c r="E560" s="8" t="s">
        <v>42</v>
      </c>
      <c r="F560" s="8" t="s">
        <v>45</v>
      </c>
      <c r="G560" s="8" t="s">
        <v>46</v>
      </c>
      <c r="H560" t="s">
        <v>33</v>
      </c>
      <c r="I560" s="4">
        <v>4600</v>
      </c>
      <c r="J560" s="8">
        <v>11</v>
      </c>
      <c r="K560" s="4">
        <v>50600</v>
      </c>
      <c r="L560" s="4">
        <v>12650</v>
      </c>
      <c r="M560" s="3">
        <v>0.25</v>
      </c>
    </row>
    <row r="561" spans="2:13" x14ac:dyDescent="0.25">
      <c r="B561" t="s">
        <v>13</v>
      </c>
      <c r="C561" s="1" t="s">
        <v>20</v>
      </c>
      <c r="D561" s="2">
        <v>44857</v>
      </c>
      <c r="E561" s="8" t="s">
        <v>42</v>
      </c>
      <c r="F561" s="8" t="s">
        <v>45</v>
      </c>
      <c r="G561" s="8" t="s">
        <v>46</v>
      </c>
      <c r="H561" t="s">
        <v>21</v>
      </c>
      <c r="I561" s="4">
        <v>1200</v>
      </c>
      <c r="J561" s="8">
        <v>6</v>
      </c>
      <c r="K561" s="4">
        <v>7200</v>
      </c>
      <c r="L561" s="4">
        <v>2160</v>
      </c>
      <c r="M561" s="3">
        <v>0.3</v>
      </c>
    </row>
    <row r="562" spans="2:13" x14ac:dyDescent="0.25">
      <c r="B562" t="s">
        <v>13</v>
      </c>
      <c r="C562" s="1" t="s">
        <v>14</v>
      </c>
      <c r="D562" s="2">
        <v>44864</v>
      </c>
      <c r="E562" s="8" t="s">
        <v>42</v>
      </c>
      <c r="F562" s="8" t="s">
        <v>45</v>
      </c>
      <c r="G562" s="8" t="s">
        <v>46</v>
      </c>
      <c r="H562" t="s">
        <v>32</v>
      </c>
      <c r="I562" s="4">
        <v>3200</v>
      </c>
      <c r="J562" s="8">
        <v>1</v>
      </c>
      <c r="K562" s="4">
        <v>3200</v>
      </c>
      <c r="L562" s="4">
        <v>640</v>
      </c>
      <c r="M562" s="3">
        <v>0.2</v>
      </c>
    </row>
    <row r="563" spans="2:13" x14ac:dyDescent="0.25">
      <c r="B563" t="s">
        <v>13</v>
      </c>
      <c r="C563" s="1" t="s">
        <v>14</v>
      </c>
      <c r="D563" s="2">
        <v>44871</v>
      </c>
      <c r="E563" s="8" t="s">
        <v>42</v>
      </c>
      <c r="F563" s="8" t="s">
        <v>45</v>
      </c>
      <c r="G563" s="8" t="s">
        <v>46</v>
      </c>
      <c r="H563" t="s">
        <v>31</v>
      </c>
      <c r="I563" s="4">
        <v>5300</v>
      </c>
      <c r="J563" s="8">
        <v>12</v>
      </c>
      <c r="K563" s="4">
        <v>63600</v>
      </c>
      <c r="L563" s="4">
        <v>19080</v>
      </c>
      <c r="M563" s="3">
        <v>0.3</v>
      </c>
    </row>
    <row r="564" spans="2:13" x14ac:dyDescent="0.25">
      <c r="B564" t="s">
        <v>27</v>
      </c>
      <c r="C564" s="1" t="s">
        <v>20</v>
      </c>
      <c r="D564" s="2">
        <v>44878</v>
      </c>
      <c r="E564" s="8" t="s">
        <v>42</v>
      </c>
      <c r="F564" s="8" t="s">
        <v>45</v>
      </c>
      <c r="G564" s="8" t="s">
        <v>46</v>
      </c>
      <c r="H564" t="s">
        <v>19</v>
      </c>
      <c r="I564" s="4">
        <v>500</v>
      </c>
      <c r="J564" s="8">
        <v>5</v>
      </c>
      <c r="K564" s="4">
        <v>2500</v>
      </c>
      <c r="L564" s="4">
        <v>625</v>
      </c>
      <c r="M564" s="3">
        <v>0.25</v>
      </c>
    </row>
    <row r="565" spans="2:13" x14ac:dyDescent="0.25">
      <c r="B565" t="s">
        <v>34</v>
      </c>
      <c r="C565" s="1" t="s">
        <v>20</v>
      </c>
      <c r="D565" s="2">
        <v>44885</v>
      </c>
      <c r="E565" s="8" t="s">
        <v>42</v>
      </c>
      <c r="F565" s="8" t="s">
        <v>45</v>
      </c>
      <c r="G565" s="8" t="s">
        <v>46</v>
      </c>
      <c r="H565" t="s">
        <v>23</v>
      </c>
      <c r="I565" s="4">
        <v>5130</v>
      </c>
      <c r="J565" s="8">
        <v>7</v>
      </c>
      <c r="K565" s="4">
        <v>35910</v>
      </c>
      <c r="L565" s="4">
        <v>14364</v>
      </c>
      <c r="M565" s="3">
        <v>0.4</v>
      </c>
    </row>
    <row r="566" spans="2:13" x14ac:dyDescent="0.25">
      <c r="B566" t="s">
        <v>13</v>
      </c>
      <c r="C566" s="1" t="s">
        <v>14</v>
      </c>
      <c r="D566" s="2">
        <v>44892</v>
      </c>
      <c r="E566" s="8" t="s">
        <v>42</v>
      </c>
      <c r="F566" s="8" t="s">
        <v>45</v>
      </c>
      <c r="G566" s="8" t="s">
        <v>46</v>
      </c>
      <c r="H566" t="s">
        <v>28</v>
      </c>
      <c r="I566" s="4">
        <v>1500</v>
      </c>
      <c r="J566" s="8">
        <v>5</v>
      </c>
      <c r="K566" s="4">
        <v>7500</v>
      </c>
      <c r="L566" s="4">
        <v>3000</v>
      </c>
      <c r="M566" s="3">
        <v>0.4</v>
      </c>
    </row>
    <row r="567" spans="2:13" x14ac:dyDescent="0.25">
      <c r="B567" t="s">
        <v>27</v>
      </c>
      <c r="C567" s="1" t="s">
        <v>20</v>
      </c>
      <c r="D567" s="2">
        <v>44899</v>
      </c>
      <c r="E567" s="8" t="s">
        <v>42</v>
      </c>
      <c r="F567" s="8" t="s">
        <v>45</v>
      </c>
      <c r="G567" s="8" t="s">
        <v>46</v>
      </c>
      <c r="H567" t="s">
        <v>31</v>
      </c>
      <c r="I567" s="4">
        <v>5300</v>
      </c>
      <c r="J567" s="8">
        <v>10</v>
      </c>
      <c r="K567" s="4">
        <v>53000</v>
      </c>
      <c r="L567" s="4">
        <v>15900</v>
      </c>
      <c r="M567" s="3">
        <v>0.3</v>
      </c>
    </row>
    <row r="568" spans="2:13" x14ac:dyDescent="0.25">
      <c r="B568" t="s">
        <v>13</v>
      </c>
      <c r="C568" s="1" t="s">
        <v>20</v>
      </c>
      <c r="D568" s="2">
        <v>44906</v>
      </c>
      <c r="E568" s="8" t="s">
        <v>42</v>
      </c>
      <c r="F568" s="8" t="s">
        <v>45</v>
      </c>
      <c r="G568" s="8" t="s">
        <v>46</v>
      </c>
      <c r="H568" t="s">
        <v>29</v>
      </c>
      <c r="I568" s="4">
        <v>5340</v>
      </c>
      <c r="J568" s="8">
        <v>8</v>
      </c>
      <c r="K568" s="4">
        <v>42720</v>
      </c>
      <c r="L568" s="4">
        <v>12816</v>
      </c>
      <c r="M568" s="3">
        <v>0.3</v>
      </c>
    </row>
    <row r="569" spans="2:13" x14ac:dyDescent="0.25">
      <c r="B569" t="s">
        <v>24</v>
      </c>
      <c r="C569" s="1" t="s">
        <v>20</v>
      </c>
      <c r="D569" s="2">
        <v>44913</v>
      </c>
      <c r="E569" s="8" t="s">
        <v>42</v>
      </c>
      <c r="F569" s="8" t="s">
        <v>45</v>
      </c>
      <c r="G569" s="8" t="s">
        <v>46</v>
      </c>
      <c r="H569" t="s">
        <v>31</v>
      </c>
      <c r="I569" s="4">
        <v>5300</v>
      </c>
      <c r="J569" s="8">
        <v>6</v>
      </c>
      <c r="K569" s="4">
        <v>31800</v>
      </c>
      <c r="L569" s="4">
        <v>9540</v>
      </c>
      <c r="M569" s="3">
        <v>0.3</v>
      </c>
    </row>
    <row r="570" spans="2:13" x14ac:dyDescent="0.25">
      <c r="B570" t="s">
        <v>27</v>
      </c>
      <c r="C570" s="1" t="s">
        <v>14</v>
      </c>
      <c r="D570" s="2">
        <v>44920</v>
      </c>
      <c r="E570" s="8" t="s">
        <v>42</v>
      </c>
      <c r="F570" s="8" t="s">
        <v>45</v>
      </c>
      <c r="G570" s="8" t="s">
        <v>46</v>
      </c>
      <c r="H570" t="s">
        <v>19</v>
      </c>
      <c r="I570" s="4">
        <v>500</v>
      </c>
      <c r="J570" s="8">
        <v>5</v>
      </c>
      <c r="K570" s="4">
        <v>2500</v>
      </c>
      <c r="L570" s="4">
        <v>625</v>
      </c>
      <c r="M570" s="3">
        <v>0.25</v>
      </c>
    </row>
    <row r="571" spans="2:13" x14ac:dyDescent="0.25">
      <c r="B571" t="s">
        <v>13</v>
      </c>
      <c r="C571" s="1" t="s">
        <v>20</v>
      </c>
      <c r="D571" s="2">
        <v>44927</v>
      </c>
      <c r="E571" s="8" t="s">
        <v>42</v>
      </c>
      <c r="F571" s="8" t="s">
        <v>45</v>
      </c>
      <c r="G571" s="8" t="s">
        <v>46</v>
      </c>
      <c r="H571" t="s">
        <v>18</v>
      </c>
      <c r="I571" s="4">
        <v>8902</v>
      </c>
      <c r="J571" s="8">
        <v>11</v>
      </c>
      <c r="K571" s="4">
        <v>97922</v>
      </c>
      <c r="L571" s="4">
        <v>34272.699999999997</v>
      </c>
      <c r="M571" s="3">
        <v>0.35</v>
      </c>
    </row>
    <row r="572" spans="2:13" x14ac:dyDescent="0.25">
      <c r="B572" t="s">
        <v>24</v>
      </c>
      <c r="C572" s="1" t="s">
        <v>20</v>
      </c>
      <c r="D572" s="2">
        <v>44934</v>
      </c>
      <c r="E572" s="8" t="s">
        <v>42</v>
      </c>
      <c r="F572" s="8" t="s">
        <v>45</v>
      </c>
      <c r="G572" s="8" t="s">
        <v>46</v>
      </c>
      <c r="H572" t="s">
        <v>29</v>
      </c>
      <c r="I572" s="4">
        <v>5340</v>
      </c>
      <c r="J572" s="8">
        <v>5</v>
      </c>
      <c r="K572" s="4">
        <v>26700</v>
      </c>
      <c r="L572" s="4">
        <v>8010</v>
      </c>
      <c r="M572" s="3">
        <v>0.3</v>
      </c>
    </row>
    <row r="573" spans="2:13" x14ac:dyDescent="0.25">
      <c r="B573" t="s">
        <v>24</v>
      </c>
      <c r="C573" s="1" t="s">
        <v>14</v>
      </c>
      <c r="D573" s="2">
        <v>44941</v>
      </c>
      <c r="E573" s="8" t="s">
        <v>42</v>
      </c>
      <c r="F573" s="8" t="s">
        <v>45</v>
      </c>
      <c r="G573" s="8" t="s">
        <v>46</v>
      </c>
      <c r="H573" t="s">
        <v>25</v>
      </c>
      <c r="I573" s="4">
        <v>300</v>
      </c>
      <c r="J573" s="8">
        <v>3</v>
      </c>
      <c r="K573" s="4">
        <v>900</v>
      </c>
      <c r="L573" s="4">
        <v>135</v>
      </c>
      <c r="M573" s="3">
        <v>0.15</v>
      </c>
    </row>
    <row r="574" spans="2:13" x14ac:dyDescent="0.25">
      <c r="B574" t="s">
        <v>13</v>
      </c>
      <c r="C574" s="1" t="s">
        <v>14</v>
      </c>
      <c r="D574" s="2">
        <v>44948</v>
      </c>
      <c r="E574" s="8" t="s">
        <v>42</v>
      </c>
      <c r="F574" s="8" t="s">
        <v>45</v>
      </c>
      <c r="G574" s="8" t="s">
        <v>46</v>
      </c>
      <c r="H574" t="s">
        <v>32</v>
      </c>
      <c r="I574" s="4">
        <v>3200</v>
      </c>
      <c r="J574" s="8">
        <v>3</v>
      </c>
      <c r="K574" s="4">
        <v>9600</v>
      </c>
      <c r="L574" s="4">
        <v>1920</v>
      </c>
      <c r="M574" s="3">
        <v>0.2</v>
      </c>
    </row>
    <row r="575" spans="2:13" x14ac:dyDescent="0.25">
      <c r="B575" t="s">
        <v>34</v>
      </c>
      <c r="C575" s="1" t="s">
        <v>20</v>
      </c>
      <c r="D575" s="2">
        <v>44955</v>
      </c>
      <c r="E575" s="8" t="s">
        <v>42</v>
      </c>
      <c r="F575" s="8" t="s">
        <v>45</v>
      </c>
      <c r="G575" s="8" t="s">
        <v>46</v>
      </c>
      <c r="H575" t="s">
        <v>31</v>
      </c>
      <c r="I575" s="4">
        <v>5300</v>
      </c>
      <c r="J575" s="8">
        <v>1</v>
      </c>
      <c r="K575" s="4">
        <v>5300</v>
      </c>
      <c r="L575" s="4">
        <v>1590</v>
      </c>
      <c r="M575" s="3">
        <v>0.3</v>
      </c>
    </row>
    <row r="576" spans="2:13" x14ac:dyDescent="0.25">
      <c r="B576" t="s">
        <v>27</v>
      </c>
      <c r="C576" s="1" t="s">
        <v>14</v>
      </c>
      <c r="D576" s="2">
        <v>44962</v>
      </c>
      <c r="E576" s="8" t="s">
        <v>42</v>
      </c>
      <c r="F576" s="8" t="s">
        <v>45</v>
      </c>
      <c r="G576" s="8" t="s">
        <v>46</v>
      </c>
      <c r="H576" t="s">
        <v>30</v>
      </c>
      <c r="I576" s="4">
        <v>3400</v>
      </c>
      <c r="J576" s="8">
        <v>1</v>
      </c>
      <c r="K576" s="4">
        <v>3400</v>
      </c>
      <c r="L576" s="4">
        <v>1190</v>
      </c>
      <c r="M576" s="3">
        <v>0.35</v>
      </c>
    </row>
    <row r="577" spans="2:13" x14ac:dyDescent="0.25">
      <c r="B577" t="s">
        <v>13</v>
      </c>
      <c r="C577" s="1" t="s">
        <v>20</v>
      </c>
      <c r="D577" s="2">
        <v>44969</v>
      </c>
      <c r="E577" s="8" t="s">
        <v>42</v>
      </c>
      <c r="F577" s="8" t="s">
        <v>45</v>
      </c>
      <c r="G577" s="8" t="s">
        <v>46</v>
      </c>
      <c r="H577" t="s">
        <v>32</v>
      </c>
      <c r="I577" s="4">
        <v>3200</v>
      </c>
      <c r="J577" s="8">
        <v>7</v>
      </c>
      <c r="K577" s="4">
        <v>22400</v>
      </c>
      <c r="L577" s="4">
        <v>4480</v>
      </c>
      <c r="M577" s="3">
        <v>0.2</v>
      </c>
    </row>
    <row r="578" spans="2:13" x14ac:dyDescent="0.25">
      <c r="B578" t="s">
        <v>13</v>
      </c>
      <c r="C578" s="1" t="s">
        <v>20</v>
      </c>
      <c r="D578" s="2">
        <v>44976</v>
      </c>
      <c r="E578" s="8" t="s">
        <v>42</v>
      </c>
      <c r="F578" s="8" t="s">
        <v>45</v>
      </c>
      <c r="G578" s="8" t="s">
        <v>46</v>
      </c>
      <c r="H578" t="s">
        <v>19</v>
      </c>
      <c r="I578" s="4">
        <v>500</v>
      </c>
      <c r="J578" s="8">
        <v>5</v>
      </c>
      <c r="K578" s="4">
        <v>2500</v>
      </c>
      <c r="L578" s="4">
        <v>625</v>
      </c>
      <c r="M578" s="3">
        <v>0.25</v>
      </c>
    </row>
    <row r="579" spans="2:13" x14ac:dyDescent="0.25">
      <c r="B579" t="s">
        <v>13</v>
      </c>
      <c r="C579" s="1" t="s">
        <v>20</v>
      </c>
      <c r="D579" s="2">
        <v>44983</v>
      </c>
      <c r="E579" s="8" t="s">
        <v>42</v>
      </c>
      <c r="F579" s="8" t="s">
        <v>45</v>
      </c>
      <c r="G579" s="8" t="s">
        <v>46</v>
      </c>
      <c r="H579" t="s">
        <v>33</v>
      </c>
      <c r="I579" s="4">
        <v>4600</v>
      </c>
      <c r="J579" s="8">
        <v>12</v>
      </c>
      <c r="K579" s="4">
        <v>55200</v>
      </c>
      <c r="L579" s="4">
        <v>13800</v>
      </c>
      <c r="M579" s="3">
        <v>0.25</v>
      </c>
    </row>
    <row r="580" spans="2:13" x14ac:dyDescent="0.25">
      <c r="B580" t="s">
        <v>24</v>
      </c>
      <c r="C580" s="1" t="s">
        <v>20</v>
      </c>
      <c r="D580" s="2">
        <v>44990</v>
      </c>
      <c r="E580" s="8" t="s">
        <v>42</v>
      </c>
      <c r="F580" s="8" t="s">
        <v>45</v>
      </c>
      <c r="G580" s="8" t="s">
        <v>46</v>
      </c>
      <c r="H580" t="s">
        <v>23</v>
      </c>
      <c r="I580" s="4">
        <v>5130</v>
      </c>
      <c r="J580" s="8">
        <v>7</v>
      </c>
      <c r="K580" s="4">
        <v>35910</v>
      </c>
      <c r="L580" s="4">
        <v>14364</v>
      </c>
      <c r="M580" s="3">
        <v>0.4</v>
      </c>
    </row>
    <row r="581" spans="2:13" x14ac:dyDescent="0.25">
      <c r="B581" t="s">
        <v>13</v>
      </c>
      <c r="C581" s="1" t="s">
        <v>20</v>
      </c>
      <c r="D581" s="2">
        <v>44997</v>
      </c>
      <c r="E581" s="8" t="s">
        <v>42</v>
      </c>
      <c r="F581" s="8" t="s">
        <v>45</v>
      </c>
      <c r="G581" s="8" t="s">
        <v>46</v>
      </c>
      <c r="H581" t="s">
        <v>18</v>
      </c>
      <c r="I581" s="4">
        <v>8902</v>
      </c>
      <c r="J581" s="8">
        <v>10</v>
      </c>
      <c r="K581" s="4">
        <v>89020</v>
      </c>
      <c r="L581" s="4">
        <v>31156.999999999996</v>
      </c>
      <c r="M581" s="3">
        <v>0.35</v>
      </c>
    </row>
    <row r="582" spans="2:13" x14ac:dyDescent="0.25">
      <c r="B582" t="s">
        <v>27</v>
      </c>
      <c r="C582" s="1" t="s">
        <v>20</v>
      </c>
      <c r="D582" s="2">
        <v>45004</v>
      </c>
      <c r="E582" s="8" t="s">
        <v>42</v>
      </c>
      <c r="F582" s="8" t="s">
        <v>45</v>
      </c>
      <c r="G582" s="8" t="s">
        <v>46</v>
      </c>
      <c r="H582" t="s">
        <v>18</v>
      </c>
      <c r="I582" s="4">
        <v>8902</v>
      </c>
      <c r="J582" s="8">
        <v>9</v>
      </c>
      <c r="K582" s="4">
        <v>80118</v>
      </c>
      <c r="L582" s="4">
        <v>28041.3</v>
      </c>
      <c r="M582" s="3">
        <v>0.35</v>
      </c>
    </row>
    <row r="583" spans="2:13" x14ac:dyDescent="0.25">
      <c r="B583" t="s">
        <v>27</v>
      </c>
      <c r="C583" s="1" t="s">
        <v>20</v>
      </c>
      <c r="D583" s="2">
        <v>45011</v>
      </c>
      <c r="E583" s="8" t="s">
        <v>42</v>
      </c>
      <c r="F583" s="8" t="s">
        <v>45</v>
      </c>
      <c r="G583" s="8" t="s">
        <v>46</v>
      </c>
      <c r="H583" t="s">
        <v>18</v>
      </c>
      <c r="I583" s="4">
        <v>8902</v>
      </c>
      <c r="J583" s="8">
        <v>9</v>
      </c>
      <c r="K583" s="4">
        <v>80118</v>
      </c>
      <c r="L583" s="4">
        <v>28041.3</v>
      </c>
      <c r="M583" s="3">
        <v>0.35</v>
      </c>
    </row>
    <row r="584" spans="2:13" x14ac:dyDescent="0.25">
      <c r="B584" t="s">
        <v>27</v>
      </c>
      <c r="C584" s="1" t="s">
        <v>20</v>
      </c>
      <c r="D584" s="2">
        <v>45018</v>
      </c>
      <c r="E584" s="8" t="s">
        <v>42</v>
      </c>
      <c r="F584" s="8" t="s">
        <v>45</v>
      </c>
      <c r="G584" s="8" t="s">
        <v>46</v>
      </c>
      <c r="H584" t="s">
        <v>19</v>
      </c>
      <c r="I584" s="4">
        <v>500</v>
      </c>
      <c r="J584" s="8">
        <v>6</v>
      </c>
      <c r="K584" s="4">
        <v>3000</v>
      </c>
      <c r="L584" s="4">
        <v>750</v>
      </c>
      <c r="M584" s="3">
        <v>0.25</v>
      </c>
    </row>
    <row r="585" spans="2:13" x14ac:dyDescent="0.25">
      <c r="B585" t="s">
        <v>34</v>
      </c>
      <c r="C585" s="1" t="s">
        <v>20</v>
      </c>
      <c r="D585" s="2">
        <v>45025</v>
      </c>
      <c r="E585" s="8" t="s">
        <v>42</v>
      </c>
      <c r="F585" s="8" t="s">
        <v>45</v>
      </c>
      <c r="G585" s="8" t="s">
        <v>46</v>
      </c>
      <c r="H585" t="s">
        <v>18</v>
      </c>
      <c r="I585" s="4">
        <v>8902</v>
      </c>
      <c r="J585" s="8">
        <v>6</v>
      </c>
      <c r="K585" s="4">
        <v>53412</v>
      </c>
      <c r="L585" s="4">
        <v>18694.199999999997</v>
      </c>
      <c r="M585" s="3">
        <v>0.35</v>
      </c>
    </row>
    <row r="586" spans="2:13" x14ac:dyDescent="0.25">
      <c r="B586" t="s">
        <v>13</v>
      </c>
      <c r="C586" s="1" t="s">
        <v>20</v>
      </c>
      <c r="D586" s="2">
        <v>45032</v>
      </c>
      <c r="E586" s="8" t="s">
        <v>42</v>
      </c>
      <c r="F586" s="8" t="s">
        <v>45</v>
      </c>
      <c r="G586" s="8" t="s">
        <v>46</v>
      </c>
      <c r="H586" t="s">
        <v>21</v>
      </c>
      <c r="I586" s="4">
        <v>1200</v>
      </c>
      <c r="J586" s="8">
        <v>8</v>
      </c>
      <c r="K586" s="4">
        <v>9600</v>
      </c>
      <c r="L586" s="4">
        <v>2880</v>
      </c>
      <c r="M586" s="3">
        <v>0.3</v>
      </c>
    </row>
    <row r="587" spans="2:13" x14ac:dyDescent="0.25">
      <c r="B587" t="s">
        <v>13</v>
      </c>
      <c r="C587" s="1" t="s">
        <v>20</v>
      </c>
      <c r="D587" s="2">
        <v>45039</v>
      </c>
      <c r="E587" s="8" t="s">
        <v>42</v>
      </c>
      <c r="F587" s="8" t="s">
        <v>45</v>
      </c>
      <c r="G587" s="8" t="s">
        <v>46</v>
      </c>
      <c r="H587" t="s">
        <v>28</v>
      </c>
      <c r="I587" s="4">
        <v>1500</v>
      </c>
      <c r="J587" s="8">
        <v>5</v>
      </c>
      <c r="K587" s="4">
        <v>7500</v>
      </c>
      <c r="L587" s="4">
        <v>3000</v>
      </c>
      <c r="M587" s="3">
        <v>0.4</v>
      </c>
    </row>
    <row r="588" spans="2:13" x14ac:dyDescent="0.25">
      <c r="B588" t="s">
        <v>24</v>
      </c>
      <c r="C588" s="1" t="s">
        <v>20</v>
      </c>
      <c r="D588" s="2">
        <v>45046</v>
      </c>
      <c r="E588" s="8" t="s">
        <v>42</v>
      </c>
      <c r="F588" s="8" t="s">
        <v>45</v>
      </c>
      <c r="G588" s="8" t="s">
        <v>46</v>
      </c>
      <c r="H588" t="s">
        <v>29</v>
      </c>
      <c r="I588" s="4">
        <v>5340</v>
      </c>
      <c r="J588" s="8">
        <v>9</v>
      </c>
      <c r="K588" s="4">
        <v>48060</v>
      </c>
      <c r="L588" s="4">
        <v>14418</v>
      </c>
      <c r="M588" s="3">
        <v>0.3</v>
      </c>
    </row>
    <row r="589" spans="2:13" x14ac:dyDescent="0.25">
      <c r="B589" t="s">
        <v>24</v>
      </c>
      <c r="C589" s="1" t="s">
        <v>20</v>
      </c>
      <c r="D589" s="2">
        <v>45053</v>
      </c>
      <c r="E589" s="8" t="s">
        <v>42</v>
      </c>
      <c r="F589" s="8" t="s">
        <v>45</v>
      </c>
      <c r="G589" s="8" t="s">
        <v>46</v>
      </c>
      <c r="H589" t="s">
        <v>32</v>
      </c>
      <c r="I589" s="4">
        <v>3200</v>
      </c>
      <c r="J589" s="8">
        <v>2</v>
      </c>
      <c r="K589" s="4">
        <v>6400</v>
      </c>
      <c r="L589" s="4">
        <v>1280</v>
      </c>
      <c r="M589" s="3">
        <v>0.2</v>
      </c>
    </row>
    <row r="590" spans="2:13" x14ac:dyDescent="0.25">
      <c r="B590" t="s">
        <v>13</v>
      </c>
      <c r="C590" s="1" t="s">
        <v>14</v>
      </c>
      <c r="D590" s="2">
        <v>45060</v>
      </c>
      <c r="E590" s="8" t="s">
        <v>42</v>
      </c>
      <c r="F590" s="8" t="s">
        <v>45</v>
      </c>
      <c r="G590" s="8" t="s">
        <v>46</v>
      </c>
      <c r="H590" t="s">
        <v>31</v>
      </c>
      <c r="I590" s="4">
        <v>5300</v>
      </c>
      <c r="J590" s="8">
        <v>2</v>
      </c>
      <c r="K590" s="4">
        <v>10600</v>
      </c>
      <c r="L590" s="4">
        <v>3180</v>
      </c>
      <c r="M590" s="3">
        <v>0.3</v>
      </c>
    </row>
    <row r="591" spans="2:13" x14ac:dyDescent="0.25">
      <c r="B591" t="s">
        <v>24</v>
      </c>
      <c r="C591" s="1" t="s">
        <v>20</v>
      </c>
      <c r="D591" s="2">
        <v>45067</v>
      </c>
      <c r="E591" s="8" t="s">
        <v>42</v>
      </c>
      <c r="F591" s="8" t="s">
        <v>45</v>
      </c>
      <c r="G591" s="8" t="s">
        <v>46</v>
      </c>
      <c r="H591" t="s">
        <v>28</v>
      </c>
      <c r="I591" s="4">
        <v>1500</v>
      </c>
      <c r="J591" s="8">
        <v>11</v>
      </c>
      <c r="K591" s="4">
        <v>16500</v>
      </c>
      <c r="L591" s="4">
        <v>6600</v>
      </c>
      <c r="M591" s="3">
        <v>0.4</v>
      </c>
    </row>
    <row r="592" spans="2:13" x14ac:dyDescent="0.25">
      <c r="B592" t="s">
        <v>22</v>
      </c>
      <c r="C592" s="1" t="s">
        <v>20</v>
      </c>
      <c r="D592" s="2">
        <v>45074</v>
      </c>
      <c r="E592" s="8" t="s">
        <v>42</v>
      </c>
      <c r="F592" s="8" t="s">
        <v>45</v>
      </c>
      <c r="G592" s="8" t="s">
        <v>46</v>
      </c>
      <c r="H592" t="s">
        <v>33</v>
      </c>
      <c r="I592" s="4">
        <v>4600</v>
      </c>
      <c r="J592" s="8">
        <v>9</v>
      </c>
      <c r="K592" s="4">
        <v>41400</v>
      </c>
      <c r="L592" s="4">
        <v>10350</v>
      </c>
      <c r="M592" s="3">
        <v>0.25</v>
      </c>
    </row>
    <row r="593" spans="2:13" x14ac:dyDescent="0.25">
      <c r="B593" t="s">
        <v>27</v>
      </c>
      <c r="C593" s="1" t="s">
        <v>20</v>
      </c>
      <c r="D593" s="2">
        <v>45081</v>
      </c>
      <c r="E593" s="8" t="s">
        <v>42</v>
      </c>
      <c r="F593" s="8" t="s">
        <v>45</v>
      </c>
      <c r="G593" s="8" t="s">
        <v>46</v>
      </c>
      <c r="H593" t="s">
        <v>26</v>
      </c>
      <c r="I593" s="4">
        <v>1700</v>
      </c>
      <c r="J593" s="8">
        <v>6</v>
      </c>
      <c r="K593" s="4">
        <v>10200</v>
      </c>
      <c r="L593" s="4">
        <v>5100</v>
      </c>
      <c r="M593" s="3">
        <v>0.5</v>
      </c>
    </row>
    <row r="594" spans="2:13" x14ac:dyDescent="0.25">
      <c r="B594" t="s">
        <v>27</v>
      </c>
      <c r="C594" s="1" t="s">
        <v>14</v>
      </c>
      <c r="D594" s="2">
        <v>45088</v>
      </c>
      <c r="E594" s="8" t="s">
        <v>42</v>
      </c>
      <c r="F594" s="8" t="s">
        <v>45</v>
      </c>
      <c r="G594" s="8" t="s">
        <v>46</v>
      </c>
      <c r="H594" t="s">
        <v>19</v>
      </c>
      <c r="I594" s="4">
        <v>500</v>
      </c>
      <c r="J594" s="8">
        <v>7</v>
      </c>
      <c r="K594" s="4">
        <v>3500</v>
      </c>
      <c r="L594" s="4">
        <v>875</v>
      </c>
      <c r="M594" s="3">
        <v>0.25</v>
      </c>
    </row>
    <row r="595" spans="2:13" x14ac:dyDescent="0.25">
      <c r="B595" t="s">
        <v>13</v>
      </c>
      <c r="C595" s="1" t="s">
        <v>20</v>
      </c>
      <c r="D595" s="2">
        <v>45095</v>
      </c>
      <c r="E595" s="8" t="s">
        <v>42</v>
      </c>
      <c r="F595" s="8" t="s">
        <v>45</v>
      </c>
      <c r="G595" s="8" t="s">
        <v>46</v>
      </c>
      <c r="H595" t="s">
        <v>25</v>
      </c>
      <c r="I595" s="4">
        <v>300</v>
      </c>
      <c r="J595" s="8">
        <v>12</v>
      </c>
      <c r="K595" s="4">
        <v>3600</v>
      </c>
      <c r="L595" s="4">
        <v>540</v>
      </c>
      <c r="M595" s="3">
        <v>0.15</v>
      </c>
    </row>
    <row r="596" spans="2:13" x14ac:dyDescent="0.25">
      <c r="B596" t="s">
        <v>13</v>
      </c>
      <c r="C596" s="1" t="s">
        <v>20</v>
      </c>
      <c r="D596" s="2">
        <v>45102</v>
      </c>
      <c r="E596" s="8" t="s">
        <v>42</v>
      </c>
      <c r="F596" s="8" t="s">
        <v>45</v>
      </c>
      <c r="G596" s="8" t="s">
        <v>46</v>
      </c>
      <c r="H596" t="s">
        <v>32</v>
      </c>
      <c r="I596" s="4">
        <v>3200</v>
      </c>
      <c r="J596" s="8">
        <v>15</v>
      </c>
      <c r="K596" s="4">
        <v>48000</v>
      </c>
      <c r="L596" s="4">
        <v>9600</v>
      </c>
      <c r="M596" s="3">
        <v>0.2</v>
      </c>
    </row>
    <row r="597" spans="2:13" x14ac:dyDescent="0.25">
      <c r="B597" t="s">
        <v>27</v>
      </c>
      <c r="C597" s="1" t="s">
        <v>14</v>
      </c>
      <c r="D597" s="2">
        <v>45109</v>
      </c>
      <c r="E597" s="8" t="s">
        <v>42</v>
      </c>
      <c r="F597" s="8" t="s">
        <v>45</v>
      </c>
      <c r="G597" s="8" t="s">
        <v>46</v>
      </c>
      <c r="H597" t="s">
        <v>19</v>
      </c>
      <c r="I597" s="4">
        <v>500</v>
      </c>
      <c r="J597" s="8">
        <v>12</v>
      </c>
      <c r="K597" s="4">
        <v>6000</v>
      </c>
      <c r="L597" s="4">
        <v>1500</v>
      </c>
      <c r="M597" s="3">
        <v>0.25</v>
      </c>
    </row>
    <row r="598" spans="2:13" x14ac:dyDescent="0.25">
      <c r="B598" t="s">
        <v>27</v>
      </c>
      <c r="C598" s="1" t="s">
        <v>20</v>
      </c>
      <c r="D598" s="2">
        <v>45116</v>
      </c>
      <c r="E598" s="8" t="s">
        <v>42</v>
      </c>
      <c r="F598" s="8" t="s">
        <v>45</v>
      </c>
      <c r="G598" s="8" t="s">
        <v>46</v>
      </c>
      <c r="H598" t="s">
        <v>21</v>
      </c>
      <c r="I598" s="4">
        <v>1200</v>
      </c>
      <c r="J598" s="8">
        <v>7</v>
      </c>
      <c r="K598" s="4">
        <v>8400</v>
      </c>
      <c r="L598" s="4">
        <v>2520</v>
      </c>
      <c r="M598" s="3">
        <v>0.3</v>
      </c>
    </row>
    <row r="599" spans="2:13" x14ac:dyDescent="0.25">
      <c r="B599" t="s">
        <v>34</v>
      </c>
      <c r="C599" s="1" t="s">
        <v>20</v>
      </c>
      <c r="D599" s="2">
        <v>45123</v>
      </c>
      <c r="E599" s="8" t="s">
        <v>42</v>
      </c>
      <c r="F599" s="8" t="s">
        <v>45</v>
      </c>
      <c r="G599" s="8" t="s">
        <v>46</v>
      </c>
      <c r="H599" t="s">
        <v>26</v>
      </c>
      <c r="I599" s="4">
        <v>1700</v>
      </c>
      <c r="J599" s="8">
        <v>2</v>
      </c>
      <c r="K599" s="4">
        <v>3400</v>
      </c>
      <c r="L599" s="4">
        <v>1700</v>
      </c>
      <c r="M599" s="3">
        <v>0.5</v>
      </c>
    </row>
    <row r="600" spans="2:13" x14ac:dyDescent="0.25">
      <c r="B600" t="s">
        <v>13</v>
      </c>
      <c r="C600" s="1" t="s">
        <v>20</v>
      </c>
      <c r="D600" s="2">
        <v>45130</v>
      </c>
      <c r="E600" s="8" t="s">
        <v>42</v>
      </c>
      <c r="F600" s="8" t="s">
        <v>45</v>
      </c>
      <c r="G600" s="8" t="s">
        <v>46</v>
      </c>
      <c r="H600" t="s">
        <v>30</v>
      </c>
      <c r="I600" s="4">
        <v>3400</v>
      </c>
      <c r="J600" s="8">
        <v>12</v>
      </c>
      <c r="K600" s="4">
        <v>40800</v>
      </c>
      <c r="L600" s="4">
        <v>14280</v>
      </c>
      <c r="M600" s="3">
        <v>0.35</v>
      </c>
    </row>
    <row r="601" spans="2:13" x14ac:dyDescent="0.25">
      <c r="B601" t="s">
        <v>13</v>
      </c>
      <c r="C601" s="1" t="s">
        <v>20</v>
      </c>
      <c r="D601" s="2">
        <v>45137</v>
      </c>
      <c r="E601" s="8" t="s">
        <v>42</v>
      </c>
      <c r="F601" s="8" t="s">
        <v>45</v>
      </c>
      <c r="G601" s="8" t="s">
        <v>46</v>
      </c>
      <c r="H601" t="s">
        <v>32</v>
      </c>
      <c r="I601" s="4">
        <v>3200</v>
      </c>
      <c r="J601" s="8">
        <v>3</v>
      </c>
      <c r="K601" s="4">
        <v>9600</v>
      </c>
      <c r="L601" s="4">
        <v>1920</v>
      </c>
      <c r="M601" s="3">
        <v>0.2</v>
      </c>
    </row>
    <row r="602" spans="2:13" x14ac:dyDescent="0.25">
      <c r="B602" t="s">
        <v>34</v>
      </c>
      <c r="C602" s="1" t="s">
        <v>20</v>
      </c>
      <c r="D602" s="2">
        <v>45139</v>
      </c>
      <c r="E602" s="8" t="s">
        <v>42</v>
      </c>
      <c r="F602" s="8" t="s">
        <v>45</v>
      </c>
      <c r="G602" s="8" t="s">
        <v>46</v>
      </c>
      <c r="H602" t="s">
        <v>30</v>
      </c>
      <c r="I602" s="4">
        <v>3400</v>
      </c>
      <c r="J602" s="8">
        <v>1</v>
      </c>
      <c r="K602" s="4">
        <v>3400</v>
      </c>
      <c r="L602" s="4">
        <v>1190</v>
      </c>
      <c r="M602" s="3">
        <v>0.35</v>
      </c>
    </row>
    <row r="603" spans="2:13" x14ac:dyDescent="0.25">
      <c r="B603" t="s">
        <v>27</v>
      </c>
      <c r="C603" s="1" t="s">
        <v>20</v>
      </c>
      <c r="D603" s="2">
        <v>45144</v>
      </c>
      <c r="E603" s="8" t="s">
        <v>42</v>
      </c>
      <c r="F603" s="8" t="s">
        <v>45</v>
      </c>
      <c r="G603" s="8" t="s">
        <v>46</v>
      </c>
      <c r="H603" t="s">
        <v>26</v>
      </c>
      <c r="I603" s="4">
        <v>1700</v>
      </c>
      <c r="J603" s="8">
        <v>4</v>
      </c>
      <c r="K603" s="4">
        <v>6800</v>
      </c>
      <c r="L603" s="4">
        <v>3400</v>
      </c>
      <c r="M603" s="3">
        <v>0.5</v>
      </c>
    </row>
    <row r="604" spans="2:13" x14ac:dyDescent="0.25">
      <c r="B604" t="s">
        <v>13</v>
      </c>
      <c r="C604" s="1" t="s">
        <v>20</v>
      </c>
      <c r="D604" s="2">
        <v>45146</v>
      </c>
      <c r="E604" s="8" t="s">
        <v>42</v>
      </c>
      <c r="F604" s="8" t="s">
        <v>45</v>
      </c>
      <c r="G604" s="8" t="s">
        <v>46</v>
      </c>
      <c r="H604" t="s">
        <v>33</v>
      </c>
      <c r="I604" s="4">
        <v>4600</v>
      </c>
      <c r="J604" s="8">
        <v>6</v>
      </c>
      <c r="K604" s="4">
        <v>27600</v>
      </c>
      <c r="L604" s="4">
        <v>6900</v>
      </c>
      <c r="M604" s="3">
        <v>0.25</v>
      </c>
    </row>
    <row r="605" spans="2:13" x14ac:dyDescent="0.25">
      <c r="B605" t="s">
        <v>27</v>
      </c>
      <c r="C605" s="1" t="s">
        <v>20</v>
      </c>
      <c r="D605" s="2">
        <v>45151</v>
      </c>
      <c r="E605" s="8" t="s">
        <v>42</v>
      </c>
      <c r="F605" s="8" t="s">
        <v>45</v>
      </c>
      <c r="G605" s="8" t="s">
        <v>46</v>
      </c>
      <c r="H605" t="s">
        <v>26</v>
      </c>
      <c r="I605" s="4">
        <v>1700</v>
      </c>
      <c r="J605" s="8">
        <v>7</v>
      </c>
      <c r="K605" s="4">
        <v>11900</v>
      </c>
      <c r="L605" s="4">
        <v>5950</v>
      </c>
      <c r="M605" s="3">
        <v>0.5</v>
      </c>
    </row>
    <row r="606" spans="2:13" x14ac:dyDescent="0.25">
      <c r="B606" t="s">
        <v>27</v>
      </c>
      <c r="C606" s="1" t="s">
        <v>20</v>
      </c>
      <c r="D606" s="2">
        <v>45153</v>
      </c>
      <c r="E606" s="8" t="s">
        <v>42</v>
      </c>
      <c r="F606" s="8" t="s">
        <v>45</v>
      </c>
      <c r="G606" s="8" t="s">
        <v>46</v>
      </c>
      <c r="H606" t="s">
        <v>35</v>
      </c>
      <c r="I606" s="4">
        <v>4500</v>
      </c>
      <c r="J606" s="8">
        <v>5</v>
      </c>
      <c r="K606" s="4">
        <v>22500</v>
      </c>
      <c r="L606" s="4">
        <v>5625</v>
      </c>
      <c r="M606" s="3">
        <v>0.25</v>
      </c>
    </row>
    <row r="607" spans="2:13" x14ac:dyDescent="0.25">
      <c r="B607" t="s">
        <v>27</v>
      </c>
      <c r="C607" s="1" t="s">
        <v>14</v>
      </c>
      <c r="D607" s="2">
        <v>45158</v>
      </c>
      <c r="E607" s="8" t="s">
        <v>42</v>
      </c>
      <c r="F607" s="8" t="s">
        <v>45</v>
      </c>
      <c r="G607" s="8" t="s">
        <v>46</v>
      </c>
      <c r="H607" t="s">
        <v>21</v>
      </c>
      <c r="I607" s="4">
        <v>1200</v>
      </c>
      <c r="J607" s="8">
        <v>5</v>
      </c>
      <c r="K607" s="4">
        <v>6000</v>
      </c>
      <c r="L607" s="4">
        <v>1800</v>
      </c>
      <c r="M607" s="3">
        <v>0.3</v>
      </c>
    </row>
    <row r="608" spans="2:13" x14ac:dyDescent="0.25">
      <c r="B608" t="s">
        <v>13</v>
      </c>
      <c r="C608" s="1" t="s">
        <v>14</v>
      </c>
      <c r="D608" s="2">
        <v>45160</v>
      </c>
      <c r="E608" s="8" t="s">
        <v>42</v>
      </c>
      <c r="F608" s="8" t="s">
        <v>45</v>
      </c>
      <c r="G608" s="8" t="s">
        <v>46</v>
      </c>
      <c r="H608" t="s">
        <v>18</v>
      </c>
      <c r="I608" s="4">
        <v>8902</v>
      </c>
      <c r="J608" s="8">
        <v>19</v>
      </c>
      <c r="K608" s="4">
        <v>169138</v>
      </c>
      <c r="L608" s="4">
        <v>59198.299999999996</v>
      </c>
      <c r="M608" s="3">
        <v>0.35</v>
      </c>
    </row>
    <row r="609" spans="2:13" x14ac:dyDescent="0.25">
      <c r="B609" t="s">
        <v>27</v>
      </c>
      <c r="C609" s="1" t="s">
        <v>14</v>
      </c>
      <c r="D609" s="2">
        <v>45165</v>
      </c>
      <c r="E609" s="8" t="s">
        <v>42</v>
      </c>
      <c r="F609" s="8" t="s">
        <v>45</v>
      </c>
      <c r="G609" s="8" t="s">
        <v>46</v>
      </c>
      <c r="H609" t="s">
        <v>25</v>
      </c>
      <c r="I609" s="4">
        <v>300</v>
      </c>
      <c r="J609" s="8">
        <v>1</v>
      </c>
      <c r="K609" s="4">
        <v>300</v>
      </c>
      <c r="L609" s="4">
        <v>45</v>
      </c>
      <c r="M609" s="3">
        <v>0.15</v>
      </c>
    </row>
    <row r="610" spans="2:13" x14ac:dyDescent="0.25">
      <c r="B610" t="s">
        <v>22</v>
      </c>
      <c r="C610" s="1" t="s">
        <v>20</v>
      </c>
      <c r="D610" s="2">
        <v>44766</v>
      </c>
      <c r="E610" s="8" t="s">
        <v>42</v>
      </c>
      <c r="F610" s="8" t="s">
        <v>49</v>
      </c>
      <c r="G610" s="8" t="s">
        <v>50</v>
      </c>
      <c r="H610" t="s">
        <v>31</v>
      </c>
      <c r="I610" s="4">
        <v>5300</v>
      </c>
      <c r="J610" s="8">
        <v>9</v>
      </c>
      <c r="K610" s="4">
        <v>47700</v>
      </c>
      <c r="L610" s="4">
        <v>14310</v>
      </c>
      <c r="M610" s="3">
        <v>0.3</v>
      </c>
    </row>
    <row r="611" spans="2:13" x14ac:dyDescent="0.25">
      <c r="B611" t="s">
        <v>27</v>
      </c>
      <c r="C611" s="1" t="s">
        <v>20</v>
      </c>
      <c r="D611" s="2">
        <v>44773</v>
      </c>
      <c r="E611" s="8" t="s">
        <v>42</v>
      </c>
      <c r="F611" s="8" t="s">
        <v>49</v>
      </c>
      <c r="G611" s="8" t="s">
        <v>50</v>
      </c>
      <c r="H611" t="s">
        <v>21</v>
      </c>
      <c r="I611" s="4">
        <v>1200</v>
      </c>
      <c r="J611" s="8">
        <v>3</v>
      </c>
      <c r="K611" s="4">
        <v>3600</v>
      </c>
      <c r="L611" s="4">
        <v>1080</v>
      </c>
      <c r="M611" s="3">
        <v>0.3</v>
      </c>
    </row>
    <row r="612" spans="2:13" x14ac:dyDescent="0.25">
      <c r="B612" t="s">
        <v>13</v>
      </c>
      <c r="C612" s="1" t="s">
        <v>20</v>
      </c>
      <c r="D612" s="2">
        <v>44780</v>
      </c>
      <c r="E612" s="8" t="s">
        <v>42</v>
      </c>
      <c r="F612" s="8" t="s">
        <v>49</v>
      </c>
      <c r="G612" s="8" t="s">
        <v>50</v>
      </c>
      <c r="H612" t="s">
        <v>25</v>
      </c>
      <c r="I612" s="4">
        <v>300</v>
      </c>
      <c r="J612" s="8">
        <v>6</v>
      </c>
      <c r="K612" s="4">
        <v>1800</v>
      </c>
      <c r="L612" s="4">
        <v>270</v>
      </c>
      <c r="M612" s="3">
        <v>0.15</v>
      </c>
    </row>
    <row r="613" spans="2:13" x14ac:dyDescent="0.25">
      <c r="B613" t="s">
        <v>13</v>
      </c>
      <c r="C613" s="1" t="s">
        <v>14</v>
      </c>
      <c r="D613" s="2">
        <v>44787</v>
      </c>
      <c r="E613" s="8" t="s">
        <v>42</v>
      </c>
      <c r="F613" s="8" t="s">
        <v>49</v>
      </c>
      <c r="G613" s="8" t="s">
        <v>50</v>
      </c>
      <c r="H613" t="s">
        <v>35</v>
      </c>
      <c r="I613" s="4">
        <v>4500</v>
      </c>
      <c r="J613" s="8">
        <v>6</v>
      </c>
      <c r="K613" s="4">
        <v>27000</v>
      </c>
      <c r="L613" s="4">
        <v>6750</v>
      </c>
      <c r="M613" s="3">
        <v>0.25</v>
      </c>
    </row>
    <row r="614" spans="2:13" x14ac:dyDescent="0.25">
      <c r="B614" t="s">
        <v>13</v>
      </c>
      <c r="C614" s="1" t="s">
        <v>14</v>
      </c>
      <c r="D614" s="2">
        <v>44794</v>
      </c>
      <c r="E614" s="8" t="s">
        <v>42</v>
      </c>
      <c r="F614" s="8" t="s">
        <v>49</v>
      </c>
      <c r="G614" s="8" t="s">
        <v>50</v>
      </c>
      <c r="H614" t="s">
        <v>28</v>
      </c>
      <c r="I614" s="4">
        <v>1500</v>
      </c>
      <c r="J614" s="8">
        <v>5</v>
      </c>
      <c r="K614" s="4">
        <v>7500</v>
      </c>
      <c r="L614" s="4">
        <v>3000</v>
      </c>
      <c r="M614" s="3">
        <v>0.4</v>
      </c>
    </row>
    <row r="615" spans="2:13" x14ac:dyDescent="0.25">
      <c r="B615" t="s">
        <v>13</v>
      </c>
      <c r="C615" s="1" t="s">
        <v>14</v>
      </c>
      <c r="D615" s="2">
        <v>44801</v>
      </c>
      <c r="E615" s="8" t="s">
        <v>42</v>
      </c>
      <c r="F615" s="8" t="s">
        <v>49</v>
      </c>
      <c r="G615" s="8" t="s">
        <v>50</v>
      </c>
      <c r="H615" t="s">
        <v>35</v>
      </c>
      <c r="I615" s="4">
        <v>4500</v>
      </c>
      <c r="J615" s="8">
        <v>7</v>
      </c>
      <c r="K615" s="4">
        <v>31500</v>
      </c>
      <c r="L615" s="4">
        <v>7875</v>
      </c>
      <c r="M615" s="3">
        <v>0.25</v>
      </c>
    </row>
    <row r="616" spans="2:13" x14ac:dyDescent="0.25">
      <c r="B616" t="s">
        <v>13</v>
      </c>
      <c r="C616" s="1" t="s">
        <v>20</v>
      </c>
      <c r="D616" s="2">
        <v>44808</v>
      </c>
      <c r="E616" s="8" t="s">
        <v>42</v>
      </c>
      <c r="F616" s="8" t="s">
        <v>49</v>
      </c>
      <c r="G616" s="8" t="s">
        <v>50</v>
      </c>
      <c r="H616" t="s">
        <v>32</v>
      </c>
      <c r="I616" s="4">
        <v>3200</v>
      </c>
      <c r="J616" s="8">
        <v>7</v>
      </c>
      <c r="K616" s="4">
        <v>22400</v>
      </c>
      <c r="L616" s="4">
        <v>4480</v>
      </c>
      <c r="M616" s="3">
        <v>0.2</v>
      </c>
    </row>
    <row r="617" spans="2:13" x14ac:dyDescent="0.25">
      <c r="B617" t="s">
        <v>13</v>
      </c>
      <c r="C617" s="1" t="s">
        <v>20</v>
      </c>
      <c r="D617" s="2">
        <v>44815</v>
      </c>
      <c r="E617" s="8" t="s">
        <v>42</v>
      </c>
      <c r="F617" s="8" t="s">
        <v>49</v>
      </c>
      <c r="G617" s="8" t="s">
        <v>50</v>
      </c>
      <c r="H617" t="s">
        <v>28</v>
      </c>
      <c r="I617" s="4">
        <v>1500</v>
      </c>
      <c r="J617" s="8">
        <v>9</v>
      </c>
      <c r="K617" s="4">
        <v>13500</v>
      </c>
      <c r="L617" s="4">
        <v>5400</v>
      </c>
      <c r="M617" s="3">
        <v>0.4</v>
      </c>
    </row>
    <row r="618" spans="2:13" x14ac:dyDescent="0.25">
      <c r="B618" t="s">
        <v>27</v>
      </c>
      <c r="C618" s="1" t="s">
        <v>20</v>
      </c>
      <c r="D618" s="2">
        <v>44822</v>
      </c>
      <c r="E618" s="8" t="s">
        <v>42</v>
      </c>
      <c r="F618" s="8" t="s">
        <v>49</v>
      </c>
      <c r="G618" s="8" t="s">
        <v>50</v>
      </c>
      <c r="H618" t="s">
        <v>19</v>
      </c>
      <c r="I618" s="4">
        <v>500</v>
      </c>
      <c r="J618" s="8">
        <v>2</v>
      </c>
      <c r="K618" s="4">
        <v>1000</v>
      </c>
      <c r="L618" s="4">
        <v>250</v>
      </c>
      <c r="M618" s="3">
        <v>0.25</v>
      </c>
    </row>
    <row r="619" spans="2:13" x14ac:dyDescent="0.25">
      <c r="B619" t="s">
        <v>13</v>
      </c>
      <c r="C619" s="1" t="s">
        <v>14</v>
      </c>
      <c r="D619" s="2">
        <v>44829</v>
      </c>
      <c r="E619" s="8" t="s">
        <v>42</v>
      </c>
      <c r="F619" s="8" t="s">
        <v>49</v>
      </c>
      <c r="G619" s="8" t="s">
        <v>50</v>
      </c>
      <c r="H619" t="s">
        <v>19</v>
      </c>
      <c r="I619" s="4">
        <v>500</v>
      </c>
      <c r="J619" s="8">
        <v>9</v>
      </c>
      <c r="K619" s="4">
        <v>4500</v>
      </c>
      <c r="L619" s="4">
        <v>1125</v>
      </c>
      <c r="M619" s="3">
        <v>0.25</v>
      </c>
    </row>
    <row r="620" spans="2:13" x14ac:dyDescent="0.25">
      <c r="B620" t="s">
        <v>13</v>
      </c>
      <c r="C620" s="1" t="s">
        <v>20</v>
      </c>
      <c r="D620" s="2">
        <v>44836</v>
      </c>
      <c r="E620" s="8" t="s">
        <v>42</v>
      </c>
      <c r="F620" s="8" t="s">
        <v>49</v>
      </c>
      <c r="G620" s="8" t="s">
        <v>50</v>
      </c>
      <c r="H620" t="s">
        <v>31</v>
      </c>
      <c r="I620" s="4">
        <v>5300</v>
      </c>
      <c r="J620" s="8">
        <v>4</v>
      </c>
      <c r="K620" s="4">
        <v>21200</v>
      </c>
      <c r="L620" s="4">
        <v>6360</v>
      </c>
      <c r="M620" s="3">
        <v>0.3</v>
      </c>
    </row>
    <row r="621" spans="2:13" x14ac:dyDescent="0.25">
      <c r="B621" t="s">
        <v>27</v>
      </c>
      <c r="C621" s="1" t="s">
        <v>20</v>
      </c>
      <c r="D621" s="2">
        <v>44843</v>
      </c>
      <c r="E621" s="8" t="s">
        <v>42</v>
      </c>
      <c r="F621" s="8" t="s">
        <v>49</v>
      </c>
      <c r="G621" s="8" t="s">
        <v>50</v>
      </c>
      <c r="H621" t="s">
        <v>33</v>
      </c>
      <c r="I621" s="4">
        <v>4600</v>
      </c>
      <c r="J621" s="8">
        <v>5</v>
      </c>
      <c r="K621" s="4">
        <v>23000</v>
      </c>
      <c r="L621" s="4">
        <v>5750</v>
      </c>
      <c r="M621" s="3">
        <v>0.25</v>
      </c>
    </row>
    <row r="622" spans="2:13" x14ac:dyDescent="0.25">
      <c r="B622" t="s">
        <v>27</v>
      </c>
      <c r="C622" s="1" t="s">
        <v>20</v>
      </c>
      <c r="D622" s="2">
        <v>44850</v>
      </c>
      <c r="E622" s="8" t="s">
        <v>42</v>
      </c>
      <c r="F622" s="8" t="s">
        <v>49</v>
      </c>
      <c r="G622" s="8" t="s">
        <v>50</v>
      </c>
      <c r="H622" t="s">
        <v>33</v>
      </c>
      <c r="I622" s="4">
        <v>4600</v>
      </c>
      <c r="J622" s="8">
        <v>11</v>
      </c>
      <c r="K622" s="4">
        <v>50600</v>
      </c>
      <c r="L622" s="4">
        <v>12650</v>
      </c>
      <c r="M622" s="3">
        <v>0.25</v>
      </c>
    </row>
    <row r="623" spans="2:13" x14ac:dyDescent="0.25">
      <c r="B623" t="s">
        <v>13</v>
      </c>
      <c r="C623" s="1" t="s">
        <v>20</v>
      </c>
      <c r="D623" s="2">
        <v>44857</v>
      </c>
      <c r="E623" s="8" t="s">
        <v>42</v>
      </c>
      <c r="F623" s="8" t="s">
        <v>49</v>
      </c>
      <c r="G623" s="8" t="s">
        <v>50</v>
      </c>
      <c r="H623" t="s">
        <v>21</v>
      </c>
      <c r="I623" s="4">
        <v>1200</v>
      </c>
      <c r="J623" s="8">
        <v>6</v>
      </c>
      <c r="K623" s="4">
        <v>7200</v>
      </c>
      <c r="L623" s="4">
        <v>2160</v>
      </c>
      <c r="M623" s="3">
        <v>0.3</v>
      </c>
    </row>
    <row r="624" spans="2:13" x14ac:dyDescent="0.25">
      <c r="B624" t="s">
        <v>13</v>
      </c>
      <c r="C624" s="1" t="s">
        <v>14</v>
      </c>
      <c r="D624" s="2">
        <v>44864</v>
      </c>
      <c r="E624" s="8" t="s">
        <v>42</v>
      </c>
      <c r="F624" s="8" t="s">
        <v>49</v>
      </c>
      <c r="G624" s="8" t="s">
        <v>50</v>
      </c>
      <c r="H624" t="s">
        <v>32</v>
      </c>
      <c r="I624" s="4">
        <v>3200</v>
      </c>
      <c r="J624" s="8">
        <v>1</v>
      </c>
      <c r="K624" s="4">
        <v>3200</v>
      </c>
      <c r="L624" s="4">
        <v>640</v>
      </c>
      <c r="M624" s="3">
        <v>0.2</v>
      </c>
    </row>
    <row r="625" spans="2:13" x14ac:dyDescent="0.25">
      <c r="B625" t="s">
        <v>13</v>
      </c>
      <c r="C625" s="1" t="s">
        <v>14</v>
      </c>
      <c r="D625" s="2">
        <v>44871</v>
      </c>
      <c r="E625" s="8" t="s">
        <v>42</v>
      </c>
      <c r="F625" s="8" t="s">
        <v>49</v>
      </c>
      <c r="G625" s="8" t="s">
        <v>50</v>
      </c>
      <c r="H625" t="s">
        <v>31</v>
      </c>
      <c r="I625" s="4">
        <v>5300</v>
      </c>
      <c r="J625" s="8">
        <v>12</v>
      </c>
      <c r="K625" s="4">
        <v>63600</v>
      </c>
      <c r="L625" s="4">
        <v>19080</v>
      </c>
      <c r="M625" s="3">
        <v>0.3</v>
      </c>
    </row>
    <row r="626" spans="2:13" x14ac:dyDescent="0.25">
      <c r="B626" t="s">
        <v>27</v>
      </c>
      <c r="C626" s="1" t="s">
        <v>20</v>
      </c>
      <c r="D626" s="2">
        <v>44878</v>
      </c>
      <c r="E626" s="8" t="s">
        <v>42</v>
      </c>
      <c r="F626" s="8" t="s">
        <v>49</v>
      </c>
      <c r="G626" s="8" t="s">
        <v>50</v>
      </c>
      <c r="H626" t="s">
        <v>19</v>
      </c>
      <c r="I626" s="4">
        <v>500</v>
      </c>
      <c r="J626" s="8">
        <v>5</v>
      </c>
      <c r="K626" s="4">
        <v>2500</v>
      </c>
      <c r="L626" s="4">
        <v>625</v>
      </c>
      <c r="M626" s="3">
        <v>0.25</v>
      </c>
    </row>
    <row r="627" spans="2:13" x14ac:dyDescent="0.25">
      <c r="B627" t="s">
        <v>34</v>
      </c>
      <c r="C627" s="1" t="s">
        <v>20</v>
      </c>
      <c r="D627" s="2">
        <v>44885</v>
      </c>
      <c r="E627" s="8" t="s">
        <v>42</v>
      </c>
      <c r="F627" s="8" t="s">
        <v>49</v>
      </c>
      <c r="G627" s="8" t="s">
        <v>50</v>
      </c>
      <c r="H627" t="s">
        <v>23</v>
      </c>
      <c r="I627" s="4">
        <v>5130</v>
      </c>
      <c r="J627" s="8">
        <v>7</v>
      </c>
      <c r="K627" s="4">
        <v>35910</v>
      </c>
      <c r="L627" s="4">
        <v>14364</v>
      </c>
      <c r="M627" s="3">
        <v>0.4</v>
      </c>
    </row>
    <row r="628" spans="2:13" x14ac:dyDescent="0.25">
      <c r="B628" t="s">
        <v>13</v>
      </c>
      <c r="C628" s="1" t="s">
        <v>14</v>
      </c>
      <c r="D628" s="2">
        <v>44892</v>
      </c>
      <c r="E628" s="8" t="s">
        <v>42</v>
      </c>
      <c r="F628" s="8" t="s">
        <v>49</v>
      </c>
      <c r="G628" s="8" t="s">
        <v>50</v>
      </c>
      <c r="H628" t="s">
        <v>28</v>
      </c>
      <c r="I628" s="4">
        <v>1500</v>
      </c>
      <c r="J628" s="8">
        <v>5</v>
      </c>
      <c r="K628" s="4">
        <v>7500</v>
      </c>
      <c r="L628" s="4">
        <v>3000</v>
      </c>
      <c r="M628" s="3">
        <v>0.4</v>
      </c>
    </row>
    <row r="629" spans="2:13" x14ac:dyDescent="0.25">
      <c r="B629" t="s">
        <v>27</v>
      </c>
      <c r="C629" s="1" t="s">
        <v>20</v>
      </c>
      <c r="D629" s="2">
        <v>44899</v>
      </c>
      <c r="E629" s="8" t="s">
        <v>42</v>
      </c>
      <c r="F629" s="8" t="s">
        <v>49</v>
      </c>
      <c r="G629" s="8" t="s">
        <v>50</v>
      </c>
      <c r="H629" t="s">
        <v>31</v>
      </c>
      <c r="I629" s="4">
        <v>5300</v>
      </c>
      <c r="J629" s="8">
        <v>10</v>
      </c>
      <c r="K629" s="4">
        <v>53000</v>
      </c>
      <c r="L629" s="4">
        <v>15900</v>
      </c>
      <c r="M629" s="3">
        <v>0.3</v>
      </c>
    </row>
    <row r="630" spans="2:13" x14ac:dyDescent="0.25">
      <c r="B630" t="s">
        <v>13</v>
      </c>
      <c r="C630" s="1" t="s">
        <v>20</v>
      </c>
      <c r="D630" s="2">
        <v>44906</v>
      </c>
      <c r="E630" s="8" t="s">
        <v>42</v>
      </c>
      <c r="F630" s="8" t="s">
        <v>49</v>
      </c>
      <c r="G630" s="8" t="s">
        <v>50</v>
      </c>
      <c r="H630" t="s">
        <v>29</v>
      </c>
      <c r="I630" s="4">
        <v>5340</v>
      </c>
      <c r="J630" s="8">
        <v>8</v>
      </c>
      <c r="K630" s="4">
        <v>42720</v>
      </c>
      <c r="L630" s="4">
        <v>12816</v>
      </c>
      <c r="M630" s="3">
        <v>0.3</v>
      </c>
    </row>
    <row r="631" spans="2:13" x14ac:dyDescent="0.25">
      <c r="B631" t="s">
        <v>24</v>
      </c>
      <c r="C631" s="1" t="s">
        <v>20</v>
      </c>
      <c r="D631" s="2">
        <v>44913</v>
      </c>
      <c r="E631" s="8" t="s">
        <v>42</v>
      </c>
      <c r="F631" s="8" t="s">
        <v>43</v>
      </c>
      <c r="G631" s="8" t="s">
        <v>44</v>
      </c>
      <c r="H631" t="s">
        <v>31</v>
      </c>
      <c r="I631" s="4">
        <v>5300</v>
      </c>
      <c r="J631" s="8">
        <v>6</v>
      </c>
      <c r="K631" s="4">
        <v>31800</v>
      </c>
      <c r="L631" s="4">
        <v>9540</v>
      </c>
      <c r="M631" s="3">
        <v>0.3</v>
      </c>
    </row>
    <row r="632" spans="2:13" x14ac:dyDescent="0.25">
      <c r="B632" t="s">
        <v>27</v>
      </c>
      <c r="C632" s="1" t="s">
        <v>14</v>
      </c>
      <c r="D632" s="2">
        <v>44920</v>
      </c>
      <c r="E632" s="8" t="s">
        <v>42</v>
      </c>
      <c r="F632" s="8" t="s">
        <v>51</v>
      </c>
      <c r="G632" s="8" t="s">
        <v>52</v>
      </c>
      <c r="H632" t="s">
        <v>19</v>
      </c>
      <c r="I632" s="4">
        <v>500</v>
      </c>
      <c r="J632" s="8">
        <v>5</v>
      </c>
      <c r="K632" s="4">
        <v>2500</v>
      </c>
      <c r="L632" s="4">
        <v>625</v>
      </c>
      <c r="M632" s="3">
        <v>0.25</v>
      </c>
    </row>
    <row r="633" spans="2:13" x14ac:dyDescent="0.25">
      <c r="B633" t="s">
        <v>13</v>
      </c>
      <c r="C633" s="1" t="s">
        <v>20</v>
      </c>
      <c r="D633" s="2">
        <v>44927</v>
      </c>
      <c r="E633" s="8" t="s">
        <v>42</v>
      </c>
      <c r="F633" s="8" t="s">
        <v>51</v>
      </c>
      <c r="G633" s="8" t="s">
        <v>52</v>
      </c>
      <c r="H633" t="s">
        <v>18</v>
      </c>
      <c r="I633" s="4">
        <v>8902</v>
      </c>
      <c r="J633" s="8">
        <v>11</v>
      </c>
      <c r="K633" s="4">
        <v>97922</v>
      </c>
      <c r="L633" s="4">
        <v>34272.699999999997</v>
      </c>
      <c r="M633" s="3">
        <v>0.35</v>
      </c>
    </row>
    <row r="634" spans="2:13" x14ac:dyDescent="0.25">
      <c r="B634" t="s">
        <v>24</v>
      </c>
      <c r="C634" s="1" t="s">
        <v>20</v>
      </c>
      <c r="D634" s="2">
        <v>44934</v>
      </c>
      <c r="E634" s="8" t="s">
        <v>42</v>
      </c>
      <c r="F634" s="8" t="s">
        <v>51</v>
      </c>
      <c r="G634" s="8" t="s">
        <v>52</v>
      </c>
      <c r="H634" t="s">
        <v>29</v>
      </c>
      <c r="I634" s="4">
        <v>5340</v>
      </c>
      <c r="J634" s="8">
        <v>5</v>
      </c>
      <c r="K634" s="4">
        <v>26700</v>
      </c>
      <c r="L634" s="4">
        <v>8010</v>
      </c>
      <c r="M634" s="3">
        <v>0.3</v>
      </c>
    </row>
    <row r="635" spans="2:13" x14ac:dyDescent="0.25">
      <c r="B635" t="s">
        <v>24</v>
      </c>
      <c r="C635" s="1" t="s">
        <v>14</v>
      </c>
      <c r="D635" s="2">
        <v>44941</v>
      </c>
      <c r="E635" s="8" t="s">
        <v>42</v>
      </c>
      <c r="F635" s="8" t="s">
        <v>51</v>
      </c>
      <c r="G635" s="8" t="s">
        <v>52</v>
      </c>
      <c r="H635" t="s">
        <v>25</v>
      </c>
      <c r="I635" s="4">
        <v>300</v>
      </c>
      <c r="J635" s="8">
        <v>3</v>
      </c>
      <c r="K635" s="4">
        <v>900</v>
      </c>
      <c r="L635" s="4">
        <v>135</v>
      </c>
      <c r="M635" s="3">
        <v>0.15</v>
      </c>
    </row>
    <row r="636" spans="2:13" x14ac:dyDescent="0.25">
      <c r="B636" t="s">
        <v>13</v>
      </c>
      <c r="C636" s="1" t="s">
        <v>14</v>
      </c>
      <c r="D636" s="2">
        <v>44948</v>
      </c>
      <c r="E636" s="8" t="s">
        <v>42</v>
      </c>
      <c r="F636" s="8" t="s">
        <v>51</v>
      </c>
      <c r="G636" s="8" t="s">
        <v>52</v>
      </c>
      <c r="H636" t="s">
        <v>32</v>
      </c>
      <c r="I636" s="4">
        <v>3200</v>
      </c>
      <c r="J636" s="8">
        <v>3</v>
      </c>
      <c r="K636" s="4">
        <v>9600</v>
      </c>
      <c r="L636" s="4">
        <v>1920</v>
      </c>
      <c r="M636" s="3">
        <v>0.2</v>
      </c>
    </row>
    <row r="637" spans="2:13" x14ac:dyDescent="0.25">
      <c r="B637" t="s">
        <v>34</v>
      </c>
      <c r="C637" s="1" t="s">
        <v>20</v>
      </c>
      <c r="D637" s="2">
        <v>44955</v>
      </c>
      <c r="E637" s="8" t="s">
        <v>42</v>
      </c>
      <c r="F637" s="8" t="s">
        <v>51</v>
      </c>
      <c r="G637" s="8" t="s">
        <v>52</v>
      </c>
      <c r="H637" t="s">
        <v>31</v>
      </c>
      <c r="I637" s="4">
        <v>5300</v>
      </c>
      <c r="J637" s="8">
        <v>1</v>
      </c>
      <c r="K637" s="4">
        <v>5300</v>
      </c>
      <c r="L637" s="4">
        <v>1590</v>
      </c>
      <c r="M637" s="3">
        <v>0.3</v>
      </c>
    </row>
    <row r="638" spans="2:13" x14ac:dyDescent="0.25">
      <c r="B638" t="s">
        <v>27</v>
      </c>
      <c r="C638" s="1" t="s">
        <v>14</v>
      </c>
      <c r="D638" s="2">
        <v>44962</v>
      </c>
      <c r="E638" s="8" t="s">
        <v>42</v>
      </c>
      <c r="F638" s="8" t="s">
        <v>51</v>
      </c>
      <c r="G638" s="8" t="s">
        <v>52</v>
      </c>
      <c r="H638" t="s">
        <v>30</v>
      </c>
      <c r="I638" s="4">
        <v>3400</v>
      </c>
      <c r="J638" s="8">
        <v>1</v>
      </c>
      <c r="K638" s="4">
        <v>3400</v>
      </c>
      <c r="L638" s="4">
        <v>1190</v>
      </c>
      <c r="M638" s="3">
        <v>0.35</v>
      </c>
    </row>
    <row r="639" spans="2:13" x14ac:dyDescent="0.25">
      <c r="B639" t="s">
        <v>13</v>
      </c>
      <c r="C639" s="1" t="s">
        <v>20</v>
      </c>
      <c r="D639" s="2">
        <v>44969</v>
      </c>
      <c r="E639" s="8" t="s">
        <v>42</v>
      </c>
      <c r="F639" s="8" t="s">
        <v>51</v>
      </c>
      <c r="G639" s="8" t="s">
        <v>52</v>
      </c>
      <c r="H639" t="s">
        <v>32</v>
      </c>
      <c r="I639" s="4">
        <v>3200</v>
      </c>
      <c r="J639" s="8">
        <v>7</v>
      </c>
      <c r="K639" s="4">
        <v>22400</v>
      </c>
      <c r="L639" s="4">
        <v>4480</v>
      </c>
      <c r="M639" s="3">
        <v>0.2</v>
      </c>
    </row>
    <row r="640" spans="2:13" x14ac:dyDescent="0.25">
      <c r="B640" t="s">
        <v>13</v>
      </c>
      <c r="C640" s="1" t="s">
        <v>20</v>
      </c>
      <c r="D640" s="2">
        <v>44976</v>
      </c>
      <c r="E640" s="8" t="s">
        <v>42</v>
      </c>
      <c r="F640" s="8" t="s">
        <v>51</v>
      </c>
      <c r="G640" s="8" t="s">
        <v>52</v>
      </c>
      <c r="H640" t="s">
        <v>19</v>
      </c>
      <c r="I640" s="4">
        <v>500</v>
      </c>
      <c r="J640" s="8">
        <v>5</v>
      </c>
      <c r="K640" s="4">
        <v>2500</v>
      </c>
      <c r="L640" s="4">
        <v>625</v>
      </c>
      <c r="M640" s="3">
        <v>0.25</v>
      </c>
    </row>
    <row r="641" spans="2:13" x14ac:dyDescent="0.25">
      <c r="B641" t="s">
        <v>13</v>
      </c>
      <c r="C641" s="1" t="s">
        <v>20</v>
      </c>
      <c r="D641" s="2">
        <v>44983</v>
      </c>
      <c r="E641" s="8" t="s">
        <v>42</v>
      </c>
      <c r="F641" s="8" t="s">
        <v>51</v>
      </c>
      <c r="G641" s="8" t="s">
        <v>52</v>
      </c>
      <c r="H641" t="s">
        <v>33</v>
      </c>
      <c r="I641" s="4">
        <v>4600</v>
      </c>
      <c r="J641" s="8">
        <v>12</v>
      </c>
      <c r="K641" s="4">
        <v>55200</v>
      </c>
      <c r="L641" s="4">
        <v>13800</v>
      </c>
      <c r="M641" s="3">
        <v>0.25</v>
      </c>
    </row>
    <row r="642" spans="2:13" x14ac:dyDescent="0.25">
      <c r="B642" t="s">
        <v>24</v>
      </c>
      <c r="C642" s="1" t="s">
        <v>20</v>
      </c>
      <c r="D642" s="2">
        <v>44990</v>
      </c>
      <c r="E642" s="8" t="s">
        <v>42</v>
      </c>
      <c r="F642" s="8" t="s">
        <v>51</v>
      </c>
      <c r="G642" s="8" t="s">
        <v>52</v>
      </c>
      <c r="H642" t="s">
        <v>23</v>
      </c>
      <c r="I642" s="4">
        <v>5130</v>
      </c>
      <c r="J642" s="8">
        <v>7</v>
      </c>
      <c r="K642" s="4">
        <v>35910</v>
      </c>
      <c r="L642" s="4">
        <v>14364</v>
      </c>
      <c r="M642" s="3">
        <v>0.4</v>
      </c>
    </row>
    <row r="643" spans="2:13" x14ac:dyDescent="0.25">
      <c r="B643" t="s">
        <v>13</v>
      </c>
      <c r="C643" s="1" t="s">
        <v>20</v>
      </c>
      <c r="D643" s="2">
        <v>44997</v>
      </c>
      <c r="E643" s="8" t="s">
        <v>42</v>
      </c>
      <c r="F643" s="8" t="s">
        <v>51</v>
      </c>
      <c r="G643" s="8" t="s">
        <v>52</v>
      </c>
      <c r="H643" t="s">
        <v>18</v>
      </c>
      <c r="I643" s="4">
        <v>8902</v>
      </c>
      <c r="J643" s="8">
        <v>10</v>
      </c>
      <c r="K643" s="4">
        <v>89020</v>
      </c>
      <c r="L643" s="4">
        <v>31156.999999999996</v>
      </c>
      <c r="M643" s="3">
        <v>0.35</v>
      </c>
    </row>
    <row r="644" spans="2:13" x14ac:dyDescent="0.25">
      <c r="B644" t="s">
        <v>27</v>
      </c>
      <c r="C644" s="1" t="s">
        <v>20</v>
      </c>
      <c r="D644" s="2">
        <v>45004</v>
      </c>
      <c r="E644" s="8" t="s">
        <v>42</v>
      </c>
      <c r="F644" s="8" t="s">
        <v>51</v>
      </c>
      <c r="G644" s="8" t="s">
        <v>52</v>
      </c>
      <c r="H644" t="s">
        <v>18</v>
      </c>
      <c r="I644" s="4">
        <v>8902</v>
      </c>
      <c r="J644" s="8">
        <v>9</v>
      </c>
      <c r="K644" s="4">
        <v>80118</v>
      </c>
      <c r="L644" s="4">
        <v>28041.3</v>
      </c>
      <c r="M644" s="3">
        <v>0.35</v>
      </c>
    </row>
    <row r="645" spans="2:13" x14ac:dyDescent="0.25">
      <c r="B645" t="s">
        <v>27</v>
      </c>
      <c r="C645" s="1" t="s">
        <v>20</v>
      </c>
      <c r="D645" s="2">
        <v>45011</v>
      </c>
      <c r="E645" s="8" t="s">
        <v>42</v>
      </c>
      <c r="F645" s="8" t="s">
        <v>51</v>
      </c>
      <c r="G645" s="8" t="s">
        <v>52</v>
      </c>
      <c r="H645" t="s">
        <v>18</v>
      </c>
      <c r="I645" s="4">
        <v>8902</v>
      </c>
      <c r="J645" s="8">
        <v>9</v>
      </c>
      <c r="K645" s="4">
        <v>80118</v>
      </c>
      <c r="L645" s="4">
        <v>28041.3</v>
      </c>
      <c r="M645" s="3">
        <v>0.35</v>
      </c>
    </row>
    <row r="646" spans="2:13" x14ac:dyDescent="0.25">
      <c r="B646" t="s">
        <v>27</v>
      </c>
      <c r="C646" s="1" t="s">
        <v>20</v>
      </c>
      <c r="D646" s="2">
        <v>45018</v>
      </c>
      <c r="E646" s="8" t="s">
        <v>42</v>
      </c>
      <c r="F646" s="8" t="s">
        <v>51</v>
      </c>
      <c r="G646" s="8" t="s">
        <v>52</v>
      </c>
      <c r="H646" t="s">
        <v>19</v>
      </c>
      <c r="I646" s="4">
        <v>500</v>
      </c>
      <c r="J646" s="8">
        <v>6</v>
      </c>
      <c r="K646" s="4">
        <v>3000</v>
      </c>
      <c r="L646" s="4">
        <v>750</v>
      </c>
      <c r="M646" s="3">
        <v>0.25</v>
      </c>
    </row>
    <row r="647" spans="2:13" x14ac:dyDescent="0.25">
      <c r="B647" t="s">
        <v>34</v>
      </c>
      <c r="C647" s="1" t="s">
        <v>20</v>
      </c>
      <c r="D647" s="2">
        <v>45025</v>
      </c>
      <c r="E647" s="8" t="s">
        <v>42</v>
      </c>
      <c r="F647" s="8" t="s">
        <v>51</v>
      </c>
      <c r="G647" s="8" t="s">
        <v>52</v>
      </c>
      <c r="H647" t="s">
        <v>18</v>
      </c>
      <c r="I647" s="4">
        <v>8902</v>
      </c>
      <c r="J647" s="8">
        <v>6</v>
      </c>
      <c r="K647" s="4">
        <v>53412</v>
      </c>
      <c r="L647" s="4">
        <v>18694.199999999997</v>
      </c>
      <c r="M647" s="3">
        <v>0.35</v>
      </c>
    </row>
    <row r="648" spans="2:13" x14ac:dyDescent="0.25">
      <c r="B648" t="s">
        <v>13</v>
      </c>
      <c r="C648" s="1" t="s">
        <v>20</v>
      </c>
      <c r="D648" s="2">
        <v>45032</v>
      </c>
      <c r="E648" s="8" t="s">
        <v>42</v>
      </c>
      <c r="F648" s="8" t="s">
        <v>51</v>
      </c>
      <c r="G648" s="8" t="s">
        <v>52</v>
      </c>
      <c r="H648" t="s">
        <v>21</v>
      </c>
      <c r="I648" s="4">
        <v>1200</v>
      </c>
      <c r="J648" s="8">
        <v>8</v>
      </c>
      <c r="K648" s="4">
        <v>9600</v>
      </c>
      <c r="L648" s="4">
        <v>2880</v>
      </c>
      <c r="M648" s="3">
        <v>0.3</v>
      </c>
    </row>
    <row r="649" spans="2:13" x14ac:dyDescent="0.25">
      <c r="B649" t="s">
        <v>13</v>
      </c>
      <c r="C649" s="1" t="s">
        <v>20</v>
      </c>
      <c r="D649" s="2">
        <v>45039</v>
      </c>
      <c r="E649" s="8" t="s">
        <v>42</v>
      </c>
      <c r="F649" s="8" t="s">
        <v>51</v>
      </c>
      <c r="G649" s="8" t="s">
        <v>52</v>
      </c>
      <c r="H649" t="s">
        <v>28</v>
      </c>
      <c r="I649" s="4">
        <v>1500</v>
      </c>
      <c r="J649" s="8">
        <v>5</v>
      </c>
      <c r="K649" s="4">
        <v>7500</v>
      </c>
      <c r="L649" s="4">
        <v>3000</v>
      </c>
      <c r="M649" s="3">
        <v>0.4</v>
      </c>
    </row>
    <row r="650" spans="2:13" x14ac:dyDescent="0.25">
      <c r="B650" t="s">
        <v>24</v>
      </c>
      <c r="C650" s="1" t="s">
        <v>20</v>
      </c>
      <c r="D650" s="2">
        <v>45046</v>
      </c>
      <c r="E650" s="8" t="s">
        <v>42</v>
      </c>
      <c r="F650" s="8" t="s">
        <v>51</v>
      </c>
      <c r="G650" s="8" t="s">
        <v>52</v>
      </c>
      <c r="H650" t="s">
        <v>29</v>
      </c>
      <c r="I650" s="4">
        <v>5340</v>
      </c>
      <c r="J650" s="8">
        <v>9</v>
      </c>
      <c r="K650" s="4">
        <v>48060</v>
      </c>
      <c r="L650" s="4">
        <v>14418</v>
      </c>
      <c r="M650" s="3">
        <v>0.3</v>
      </c>
    </row>
    <row r="651" spans="2:13" x14ac:dyDescent="0.25">
      <c r="B651" t="s">
        <v>24</v>
      </c>
      <c r="C651" s="1" t="s">
        <v>20</v>
      </c>
      <c r="D651" s="2">
        <v>45053</v>
      </c>
      <c r="E651" s="8" t="s">
        <v>42</v>
      </c>
      <c r="F651" s="8" t="s">
        <v>51</v>
      </c>
      <c r="G651" s="8" t="s">
        <v>52</v>
      </c>
      <c r="H651" t="s">
        <v>32</v>
      </c>
      <c r="I651" s="4">
        <v>3200</v>
      </c>
      <c r="J651" s="8">
        <v>2</v>
      </c>
      <c r="K651" s="4">
        <v>6400</v>
      </c>
      <c r="L651" s="4">
        <v>1280</v>
      </c>
      <c r="M651" s="3">
        <v>0.2</v>
      </c>
    </row>
    <row r="652" spans="2:13" x14ac:dyDescent="0.25">
      <c r="B652" t="s">
        <v>13</v>
      </c>
      <c r="C652" s="1" t="s">
        <v>14</v>
      </c>
      <c r="D652" s="2">
        <v>45060</v>
      </c>
      <c r="E652" s="8" t="s">
        <v>42</v>
      </c>
      <c r="F652" s="8" t="s">
        <v>51</v>
      </c>
      <c r="G652" s="8" t="s">
        <v>52</v>
      </c>
      <c r="H652" t="s">
        <v>31</v>
      </c>
      <c r="I652" s="4">
        <v>5300</v>
      </c>
      <c r="J652" s="8">
        <v>2</v>
      </c>
      <c r="K652" s="4">
        <v>10600</v>
      </c>
      <c r="L652" s="4">
        <v>3180</v>
      </c>
      <c r="M652" s="3">
        <v>0.3</v>
      </c>
    </row>
    <row r="653" spans="2:13" x14ac:dyDescent="0.25">
      <c r="B653" t="s">
        <v>24</v>
      </c>
      <c r="C653" s="1" t="s">
        <v>20</v>
      </c>
      <c r="D653" s="2">
        <v>45067</v>
      </c>
      <c r="E653" s="8" t="s">
        <v>42</v>
      </c>
      <c r="F653" s="8" t="s">
        <v>51</v>
      </c>
      <c r="G653" s="8" t="s">
        <v>52</v>
      </c>
      <c r="H653" t="s">
        <v>28</v>
      </c>
      <c r="I653" s="4">
        <v>1500</v>
      </c>
      <c r="J653" s="8">
        <v>11</v>
      </c>
      <c r="K653" s="4">
        <v>16500</v>
      </c>
      <c r="L653" s="4">
        <v>6600</v>
      </c>
      <c r="M653" s="3">
        <v>0.4</v>
      </c>
    </row>
    <row r="654" spans="2:13" x14ac:dyDescent="0.25">
      <c r="B654" t="s">
        <v>22</v>
      </c>
      <c r="C654" s="1" t="s">
        <v>20</v>
      </c>
      <c r="D654" s="2">
        <v>45074</v>
      </c>
      <c r="E654" s="8" t="s">
        <v>42</v>
      </c>
      <c r="F654" s="8" t="s">
        <v>51</v>
      </c>
      <c r="G654" s="8" t="s">
        <v>52</v>
      </c>
      <c r="H654" t="s">
        <v>33</v>
      </c>
      <c r="I654" s="4">
        <v>4600</v>
      </c>
      <c r="J654" s="8">
        <v>9</v>
      </c>
      <c r="K654" s="4">
        <v>41400</v>
      </c>
      <c r="L654" s="4">
        <v>10350</v>
      </c>
      <c r="M654" s="3">
        <v>0.25</v>
      </c>
    </row>
    <row r="655" spans="2:13" x14ac:dyDescent="0.25">
      <c r="B655" t="s">
        <v>27</v>
      </c>
      <c r="C655" s="1" t="s">
        <v>20</v>
      </c>
      <c r="D655" s="2">
        <v>45081</v>
      </c>
      <c r="E655" s="8" t="s">
        <v>42</v>
      </c>
      <c r="F655" s="8" t="s">
        <v>51</v>
      </c>
      <c r="G655" s="8" t="s">
        <v>52</v>
      </c>
      <c r="H655" t="s">
        <v>26</v>
      </c>
      <c r="I655" s="4">
        <v>1700</v>
      </c>
      <c r="J655" s="8">
        <v>6</v>
      </c>
      <c r="K655" s="4">
        <v>10200</v>
      </c>
      <c r="L655" s="4">
        <v>5100</v>
      </c>
      <c r="M655" s="3">
        <v>0.5</v>
      </c>
    </row>
    <row r="656" spans="2:13" x14ac:dyDescent="0.25">
      <c r="B656" t="s">
        <v>27</v>
      </c>
      <c r="C656" s="1" t="s">
        <v>14</v>
      </c>
      <c r="D656" s="2">
        <v>45088</v>
      </c>
      <c r="E656" s="8" t="s">
        <v>42</v>
      </c>
      <c r="F656" s="8" t="s">
        <v>53</v>
      </c>
      <c r="G656" s="8" t="s">
        <v>54</v>
      </c>
      <c r="H656" t="s">
        <v>19</v>
      </c>
      <c r="I656" s="4">
        <v>500</v>
      </c>
      <c r="J656" s="8">
        <v>7</v>
      </c>
      <c r="K656" s="4">
        <v>3500</v>
      </c>
      <c r="L656" s="4">
        <v>875</v>
      </c>
      <c r="M656" s="3">
        <v>0.25</v>
      </c>
    </row>
    <row r="657" spans="2:13" x14ac:dyDescent="0.25">
      <c r="B657" t="s">
        <v>13</v>
      </c>
      <c r="C657" s="1" t="s">
        <v>20</v>
      </c>
      <c r="D657" s="2">
        <v>45095</v>
      </c>
      <c r="E657" s="8" t="s">
        <v>42</v>
      </c>
      <c r="F657" s="8" t="s">
        <v>53</v>
      </c>
      <c r="G657" s="8" t="s">
        <v>54</v>
      </c>
      <c r="H657" t="s">
        <v>25</v>
      </c>
      <c r="I657" s="4">
        <v>300</v>
      </c>
      <c r="J657" s="8">
        <v>12</v>
      </c>
      <c r="K657" s="4">
        <v>3600</v>
      </c>
      <c r="L657" s="4">
        <v>540</v>
      </c>
      <c r="M657" s="3">
        <v>0.15</v>
      </c>
    </row>
    <row r="658" spans="2:13" x14ac:dyDescent="0.25">
      <c r="B658" t="s">
        <v>13</v>
      </c>
      <c r="C658" s="1" t="s">
        <v>20</v>
      </c>
      <c r="D658" s="2">
        <v>45102</v>
      </c>
      <c r="E658" s="8" t="s">
        <v>42</v>
      </c>
      <c r="F658" s="8" t="s">
        <v>53</v>
      </c>
      <c r="G658" s="8" t="s">
        <v>54</v>
      </c>
      <c r="H658" t="s">
        <v>32</v>
      </c>
      <c r="I658" s="4">
        <v>3200</v>
      </c>
      <c r="J658" s="8">
        <v>15</v>
      </c>
      <c r="K658" s="4">
        <v>48000</v>
      </c>
      <c r="L658" s="4">
        <v>9600</v>
      </c>
      <c r="M658" s="3">
        <v>0.2</v>
      </c>
    </row>
    <row r="659" spans="2:13" x14ac:dyDescent="0.25">
      <c r="B659" t="s">
        <v>27</v>
      </c>
      <c r="C659" s="1" t="s">
        <v>14</v>
      </c>
      <c r="D659" s="2">
        <v>45109</v>
      </c>
      <c r="E659" s="8" t="s">
        <v>42</v>
      </c>
      <c r="F659" s="8" t="s">
        <v>53</v>
      </c>
      <c r="G659" s="8" t="s">
        <v>54</v>
      </c>
      <c r="H659" t="s">
        <v>19</v>
      </c>
      <c r="I659" s="4">
        <v>500</v>
      </c>
      <c r="J659" s="8">
        <v>12</v>
      </c>
      <c r="K659" s="4">
        <v>6000</v>
      </c>
      <c r="L659" s="4">
        <v>1500</v>
      </c>
      <c r="M659" s="3">
        <v>0.25</v>
      </c>
    </row>
    <row r="660" spans="2:13" x14ac:dyDescent="0.25">
      <c r="B660" t="s">
        <v>27</v>
      </c>
      <c r="C660" s="1" t="s">
        <v>20</v>
      </c>
      <c r="D660" s="2">
        <v>45116</v>
      </c>
      <c r="E660" s="8" t="s">
        <v>42</v>
      </c>
      <c r="F660" s="8" t="s">
        <v>53</v>
      </c>
      <c r="G660" s="8" t="s">
        <v>54</v>
      </c>
      <c r="H660" t="s">
        <v>21</v>
      </c>
      <c r="I660" s="4">
        <v>1200</v>
      </c>
      <c r="J660" s="8">
        <v>7</v>
      </c>
      <c r="K660" s="4">
        <v>8400</v>
      </c>
      <c r="L660" s="4">
        <v>2520</v>
      </c>
      <c r="M660" s="3">
        <v>0.3</v>
      </c>
    </row>
    <row r="661" spans="2:13" x14ac:dyDescent="0.25">
      <c r="B661" t="s">
        <v>34</v>
      </c>
      <c r="C661" s="1" t="s">
        <v>20</v>
      </c>
      <c r="D661" s="2">
        <v>45123</v>
      </c>
      <c r="E661" s="8" t="s">
        <v>42</v>
      </c>
      <c r="F661" s="8" t="s">
        <v>53</v>
      </c>
      <c r="G661" s="8" t="s">
        <v>54</v>
      </c>
      <c r="H661" t="s">
        <v>26</v>
      </c>
      <c r="I661" s="4">
        <v>1700</v>
      </c>
      <c r="J661" s="8">
        <v>2</v>
      </c>
      <c r="K661" s="4">
        <v>3400</v>
      </c>
      <c r="L661" s="4">
        <v>1700</v>
      </c>
      <c r="M661" s="3">
        <v>0.5</v>
      </c>
    </row>
    <row r="662" spans="2:13" x14ac:dyDescent="0.25">
      <c r="B662" t="s">
        <v>13</v>
      </c>
      <c r="C662" s="1" t="s">
        <v>20</v>
      </c>
      <c r="D662" s="2">
        <v>45130</v>
      </c>
      <c r="E662" s="8" t="s">
        <v>42</v>
      </c>
      <c r="F662" s="8" t="s">
        <v>53</v>
      </c>
      <c r="G662" s="8" t="s">
        <v>54</v>
      </c>
      <c r="H662" t="s">
        <v>30</v>
      </c>
      <c r="I662" s="4">
        <v>3400</v>
      </c>
      <c r="J662" s="8">
        <v>12</v>
      </c>
      <c r="K662" s="4">
        <v>40800</v>
      </c>
      <c r="L662" s="4">
        <v>14280</v>
      </c>
      <c r="M662" s="3">
        <v>0.35</v>
      </c>
    </row>
    <row r="663" spans="2:13" x14ac:dyDescent="0.25">
      <c r="B663" t="s">
        <v>13</v>
      </c>
      <c r="C663" s="1" t="s">
        <v>20</v>
      </c>
      <c r="D663" s="2">
        <v>45137</v>
      </c>
      <c r="E663" s="8" t="s">
        <v>42</v>
      </c>
      <c r="F663" s="8" t="s">
        <v>53</v>
      </c>
      <c r="G663" s="8" t="s">
        <v>54</v>
      </c>
      <c r="H663" t="s">
        <v>32</v>
      </c>
      <c r="I663" s="4">
        <v>3200</v>
      </c>
      <c r="J663" s="8">
        <v>3</v>
      </c>
      <c r="K663" s="4">
        <v>9600</v>
      </c>
      <c r="L663" s="4">
        <v>1920</v>
      </c>
      <c r="M663" s="3">
        <v>0.2</v>
      </c>
    </row>
    <row r="664" spans="2:13" x14ac:dyDescent="0.25">
      <c r="B664" t="s">
        <v>34</v>
      </c>
      <c r="C664" s="1" t="s">
        <v>20</v>
      </c>
      <c r="D664" s="2">
        <v>45139</v>
      </c>
      <c r="E664" s="8" t="s">
        <v>42</v>
      </c>
      <c r="F664" s="8" t="s">
        <v>53</v>
      </c>
      <c r="G664" s="8" t="s">
        <v>54</v>
      </c>
      <c r="H664" t="s">
        <v>30</v>
      </c>
      <c r="I664" s="4">
        <v>3400</v>
      </c>
      <c r="J664" s="8">
        <v>1</v>
      </c>
      <c r="K664" s="4">
        <v>3400</v>
      </c>
      <c r="L664" s="4">
        <v>1190</v>
      </c>
      <c r="M664" s="3">
        <v>0.35</v>
      </c>
    </row>
    <row r="665" spans="2:13" x14ac:dyDescent="0.25">
      <c r="B665" t="s">
        <v>27</v>
      </c>
      <c r="C665" s="1" t="s">
        <v>20</v>
      </c>
      <c r="D665" s="2">
        <v>45144</v>
      </c>
      <c r="E665" s="8" t="s">
        <v>42</v>
      </c>
      <c r="F665" s="8" t="s">
        <v>53</v>
      </c>
      <c r="G665" s="8" t="s">
        <v>54</v>
      </c>
      <c r="H665" t="s">
        <v>26</v>
      </c>
      <c r="I665" s="4">
        <v>1700</v>
      </c>
      <c r="J665" s="8">
        <v>4</v>
      </c>
      <c r="K665" s="4">
        <v>6800</v>
      </c>
      <c r="L665" s="4">
        <v>3400</v>
      </c>
      <c r="M665" s="3">
        <v>0.5</v>
      </c>
    </row>
    <row r="666" spans="2:13" x14ac:dyDescent="0.25">
      <c r="B666" t="s">
        <v>13</v>
      </c>
      <c r="C666" s="1" t="s">
        <v>20</v>
      </c>
      <c r="D666" s="2">
        <v>45146</v>
      </c>
      <c r="E666" s="8" t="s">
        <v>42</v>
      </c>
      <c r="F666" s="8" t="s">
        <v>53</v>
      </c>
      <c r="G666" s="8" t="s">
        <v>54</v>
      </c>
      <c r="H666" t="s">
        <v>33</v>
      </c>
      <c r="I666" s="4">
        <v>4600</v>
      </c>
      <c r="J666" s="8">
        <v>6</v>
      </c>
      <c r="K666" s="4">
        <v>27600</v>
      </c>
      <c r="L666" s="4">
        <v>6900</v>
      </c>
      <c r="M666" s="3">
        <v>0.25</v>
      </c>
    </row>
    <row r="667" spans="2:13" x14ac:dyDescent="0.25">
      <c r="B667" t="s">
        <v>27</v>
      </c>
      <c r="C667" s="1" t="s">
        <v>20</v>
      </c>
      <c r="D667" s="2">
        <v>45151</v>
      </c>
      <c r="E667" s="8" t="s">
        <v>42</v>
      </c>
      <c r="F667" s="8" t="s">
        <v>53</v>
      </c>
      <c r="G667" s="8" t="s">
        <v>54</v>
      </c>
      <c r="H667" t="s">
        <v>26</v>
      </c>
      <c r="I667" s="4">
        <v>1700</v>
      </c>
      <c r="J667" s="8">
        <v>7</v>
      </c>
      <c r="K667" s="4">
        <v>11900</v>
      </c>
      <c r="L667" s="4">
        <v>5950</v>
      </c>
      <c r="M667" s="3">
        <v>0.5</v>
      </c>
    </row>
    <row r="668" spans="2:13" x14ac:dyDescent="0.25">
      <c r="B668" t="s">
        <v>27</v>
      </c>
      <c r="C668" s="1" t="s">
        <v>20</v>
      </c>
      <c r="D668" s="2">
        <v>45153</v>
      </c>
      <c r="E668" s="8" t="s">
        <v>42</v>
      </c>
      <c r="F668" s="8" t="s">
        <v>53</v>
      </c>
      <c r="G668" s="8" t="s">
        <v>54</v>
      </c>
      <c r="H668" t="s">
        <v>35</v>
      </c>
      <c r="I668" s="4">
        <v>4500</v>
      </c>
      <c r="J668" s="8">
        <v>5</v>
      </c>
      <c r="K668" s="4">
        <v>22500</v>
      </c>
      <c r="L668" s="4">
        <v>5625</v>
      </c>
      <c r="M668" s="3">
        <v>0.25</v>
      </c>
    </row>
    <row r="669" spans="2:13" x14ac:dyDescent="0.25">
      <c r="B669" t="s">
        <v>27</v>
      </c>
      <c r="C669" s="1" t="s">
        <v>14</v>
      </c>
      <c r="D669" s="2">
        <v>45158</v>
      </c>
      <c r="E669" s="8" t="s">
        <v>42</v>
      </c>
      <c r="F669" s="8" t="s">
        <v>53</v>
      </c>
      <c r="G669" s="8" t="s">
        <v>54</v>
      </c>
      <c r="H669" t="s">
        <v>21</v>
      </c>
      <c r="I669" s="4">
        <v>1200</v>
      </c>
      <c r="J669" s="8">
        <v>5</v>
      </c>
      <c r="K669" s="4">
        <v>6000</v>
      </c>
      <c r="L669" s="4">
        <v>1800</v>
      </c>
      <c r="M669" s="3">
        <v>0.3</v>
      </c>
    </row>
    <row r="670" spans="2:13" x14ac:dyDescent="0.25">
      <c r="B670" t="s">
        <v>13</v>
      </c>
      <c r="C670" s="1" t="s">
        <v>14</v>
      </c>
      <c r="D670" s="2">
        <v>45160</v>
      </c>
      <c r="E670" s="8" t="s">
        <v>42</v>
      </c>
      <c r="F670" s="8" t="s">
        <v>53</v>
      </c>
      <c r="G670" s="8" t="s">
        <v>54</v>
      </c>
      <c r="H670" t="s">
        <v>18</v>
      </c>
      <c r="I670" s="4">
        <v>8902</v>
      </c>
      <c r="J670" s="8">
        <v>19</v>
      </c>
      <c r="K670" s="4">
        <v>169138</v>
      </c>
      <c r="L670" s="4">
        <v>59198.299999999996</v>
      </c>
      <c r="M670" s="3">
        <v>0.35</v>
      </c>
    </row>
    <row r="671" spans="2:13" x14ac:dyDescent="0.25">
      <c r="B671" t="s">
        <v>27</v>
      </c>
      <c r="C671" s="1" t="s">
        <v>14</v>
      </c>
      <c r="D671" s="2">
        <v>45165</v>
      </c>
      <c r="E671" s="8" t="s">
        <v>42</v>
      </c>
      <c r="F671" s="8" t="s">
        <v>53</v>
      </c>
      <c r="G671" s="8" t="s">
        <v>54</v>
      </c>
      <c r="H671" t="s">
        <v>25</v>
      </c>
      <c r="I671" s="4">
        <v>300</v>
      </c>
      <c r="J671" s="8">
        <v>1</v>
      </c>
      <c r="K671" s="4">
        <v>300</v>
      </c>
      <c r="L671" s="4">
        <v>45</v>
      </c>
      <c r="M671" s="3">
        <v>0.15</v>
      </c>
    </row>
    <row r="672" spans="2:13" x14ac:dyDescent="0.25">
      <c r="B672" t="s">
        <v>27</v>
      </c>
      <c r="C672" s="1" t="s">
        <v>20</v>
      </c>
      <c r="D672" s="2">
        <v>45165</v>
      </c>
      <c r="E672" s="8" t="s">
        <v>42</v>
      </c>
      <c r="F672" s="8" t="s">
        <v>53</v>
      </c>
      <c r="G672" s="8" t="s">
        <v>54</v>
      </c>
      <c r="H672" t="s">
        <v>25</v>
      </c>
      <c r="I672" s="4">
        <v>300</v>
      </c>
      <c r="J672" s="8">
        <v>7</v>
      </c>
      <c r="K672" s="4">
        <v>2100</v>
      </c>
      <c r="L672" s="4">
        <v>315</v>
      </c>
      <c r="M672" s="3">
        <v>0.15</v>
      </c>
    </row>
    <row r="673" spans="2:13" x14ac:dyDescent="0.25">
      <c r="B673" t="s">
        <v>27</v>
      </c>
      <c r="C673" s="1" t="s">
        <v>20</v>
      </c>
      <c r="D673" s="2">
        <v>45165</v>
      </c>
      <c r="E673" s="8" t="s">
        <v>42</v>
      </c>
      <c r="F673" s="8" t="s">
        <v>53</v>
      </c>
      <c r="G673" s="8" t="s">
        <v>54</v>
      </c>
      <c r="H673" t="s">
        <v>21</v>
      </c>
      <c r="I673" s="4">
        <v>1200</v>
      </c>
      <c r="J673" s="8">
        <v>18</v>
      </c>
      <c r="K673" s="4">
        <v>21600</v>
      </c>
      <c r="L673" s="4">
        <v>6480</v>
      </c>
      <c r="M673" s="3">
        <v>0.3</v>
      </c>
    </row>
    <row r="674" spans="2:13" x14ac:dyDescent="0.25">
      <c r="B674" t="s">
        <v>13</v>
      </c>
      <c r="C674" s="1" t="s">
        <v>14</v>
      </c>
      <c r="D674" s="2">
        <v>45165</v>
      </c>
      <c r="E674" s="8" t="s">
        <v>42</v>
      </c>
      <c r="F674" s="8" t="s">
        <v>55</v>
      </c>
      <c r="G674" s="8" t="s">
        <v>56</v>
      </c>
      <c r="H674" t="s">
        <v>32</v>
      </c>
      <c r="I674" s="4">
        <v>3200</v>
      </c>
      <c r="J674" s="8">
        <v>7</v>
      </c>
      <c r="K674" s="4">
        <v>22400</v>
      </c>
      <c r="L674" s="4">
        <v>4480</v>
      </c>
      <c r="M674" s="3">
        <v>0.2</v>
      </c>
    </row>
    <row r="675" spans="2:13" x14ac:dyDescent="0.25">
      <c r="B675" t="s">
        <v>13</v>
      </c>
      <c r="C675" s="1" t="s">
        <v>20</v>
      </c>
      <c r="D675" s="2">
        <v>45165</v>
      </c>
      <c r="E675" s="8" t="s">
        <v>42</v>
      </c>
      <c r="F675" s="8" t="s">
        <v>55</v>
      </c>
      <c r="G675" s="8" t="s">
        <v>56</v>
      </c>
      <c r="H675" t="s">
        <v>30</v>
      </c>
      <c r="I675" s="4">
        <v>3400</v>
      </c>
      <c r="J675" s="8">
        <v>7</v>
      </c>
      <c r="K675" s="4">
        <v>23800</v>
      </c>
      <c r="L675" s="4">
        <v>8330</v>
      </c>
      <c r="M675" s="3">
        <v>0.35</v>
      </c>
    </row>
    <row r="676" spans="2:13" x14ac:dyDescent="0.25">
      <c r="B676" t="s">
        <v>24</v>
      </c>
      <c r="C676" s="1" t="s">
        <v>20</v>
      </c>
      <c r="D676" s="2">
        <v>45165</v>
      </c>
      <c r="E676" s="8" t="s">
        <v>42</v>
      </c>
      <c r="F676" s="8" t="s">
        <v>55</v>
      </c>
      <c r="G676" s="8" t="s">
        <v>56</v>
      </c>
      <c r="H676" t="s">
        <v>23</v>
      </c>
      <c r="I676" s="4">
        <v>5130</v>
      </c>
      <c r="J676" s="8">
        <v>15</v>
      </c>
      <c r="K676" s="4">
        <v>76950</v>
      </c>
      <c r="L676" s="4">
        <v>30780</v>
      </c>
      <c r="M676" s="3">
        <v>0.4</v>
      </c>
    </row>
    <row r="677" spans="2:13" x14ac:dyDescent="0.25">
      <c r="B677" t="s">
        <v>24</v>
      </c>
      <c r="C677" s="1" t="s">
        <v>20</v>
      </c>
      <c r="D677" s="2">
        <v>44562</v>
      </c>
      <c r="E677" s="8" t="s">
        <v>42</v>
      </c>
      <c r="F677" s="8" t="s">
        <v>55</v>
      </c>
      <c r="G677" s="8" t="s">
        <v>56</v>
      </c>
      <c r="H677" t="s">
        <v>18</v>
      </c>
      <c r="I677" s="4">
        <v>8902</v>
      </c>
      <c r="J677" s="8">
        <v>5</v>
      </c>
      <c r="K677" s="4">
        <v>44510</v>
      </c>
      <c r="L677" s="4">
        <v>15578.499999999998</v>
      </c>
      <c r="M677" s="3">
        <v>0.35</v>
      </c>
    </row>
    <row r="678" spans="2:13" x14ac:dyDescent="0.25">
      <c r="B678" t="s">
        <v>22</v>
      </c>
      <c r="C678" s="1" t="s">
        <v>20</v>
      </c>
      <c r="D678" s="2">
        <v>44577</v>
      </c>
      <c r="E678" s="8" t="s">
        <v>42</v>
      </c>
      <c r="F678" s="8" t="s">
        <v>55</v>
      </c>
      <c r="G678" s="8" t="s">
        <v>56</v>
      </c>
      <c r="H678" t="s">
        <v>23</v>
      </c>
      <c r="I678" s="4">
        <v>5130</v>
      </c>
      <c r="J678" s="8">
        <v>4</v>
      </c>
      <c r="K678" s="4">
        <v>20520</v>
      </c>
      <c r="L678" s="4">
        <v>8208</v>
      </c>
      <c r="M678" s="3">
        <v>0.4</v>
      </c>
    </row>
    <row r="679" spans="2:13" x14ac:dyDescent="0.25">
      <c r="B679" t="s">
        <v>27</v>
      </c>
      <c r="C679" s="1" t="s">
        <v>14</v>
      </c>
      <c r="D679" s="2">
        <v>44584</v>
      </c>
      <c r="E679" s="8" t="s">
        <v>42</v>
      </c>
      <c r="F679" s="8" t="s">
        <v>55</v>
      </c>
      <c r="G679" s="8" t="s">
        <v>56</v>
      </c>
      <c r="H679" t="s">
        <v>26</v>
      </c>
      <c r="I679" s="4">
        <v>1700</v>
      </c>
      <c r="J679" s="8">
        <v>5</v>
      </c>
      <c r="K679" s="4">
        <v>8500</v>
      </c>
      <c r="L679" s="4">
        <v>4250</v>
      </c>
      <c r="M679" s="3">
        <v>0.5</v>
      </c>
    </row>
    <row r="680" spans="2:13" x14ac:dyDescent="0.25">
      <c r="B680" t="s">
        <v>27</v>
      </c>
      <c r="C680" s="1" t="s">
        <v>20</v>
      </c>
      <c r="D680" s="2">
        <v>44591</v>
      </c>
      <c r="E680" s="8" t="s">
        <v>42</v>
      </c>
      <c r="F680" s="8" t="s">
        <v>55</v>
      </c>
      <c r="G680" s="8" t="s">
        <v>56</v>
      </c>
      <c r="H680" t="s">
        <v>28</v>
      </c>
      <c r="I680" s="4">
        <v>1500</v>
      </c>
      <c r="J680" s="8">
        <v>3</v>
      </c>
      <c r="K680" s="4">
        <v>4500</v>
      </c>
      <c r="L680" s="4">
        <v>1800</v>
      </c>
      <c r="M680" s="3">
        <v>0.4</v>
      </c>
    </row>
    <row r="681" spans="2:13" x14ac:dyDescent="0.25">
      <c r="B681" t="s">
        <v>22</v>
      </c>
      <c r="C681" s="1" t="s">
        <v>20</v>
      </c>
      <c r="D681" s="2">
        <v>44598</v>
      </c>
      <c r="E681" s="8" t="s">
        <v>42</v>
      </c>
      <c r="F681" s="8" t="s">
        <v>55</v>
      </c>
      <c r="G681" s="8" t="s">
        <v>56</v>
      </c>
      <c r="H681" t="s">
        <v>30</v>
      </c>
      <c r="I681" s="4">
        <v>3400</v>
      </c>
      <c r="J681" s="8">
        <v>4</v>
      </c>
      <c r="K681" s="4">
        <v>13600</v>
      </c>
      <c r="L681" s="4">
        <v>4760</v>
      </c>
      <c r="M681" s="3">
        <v>0.35</v>
      </c>
    </row>
    <row r="682" spans="2:13" x14ac:dyDescent="0.25">
      <c r="B682" t="s">
        <v>13</v>
      </c>
      <c r="C682" s="1" t="s">
        <v>14</v>
      </c>
      <c r="D682" s="2">
        <v>44605</v>
      </c>
      <c r="E682" s="8" t="s">
        <v>42</v>
      </c>
      <c r="F682" s="8" t="s">
        <v>55</v>
      </c>
      <c r="G682" s="8" t="s">
        <v>56</v>
      </c>
      <c r="H682" t="s">
        <v>28</v>
      </c>
      <c r="I682" s="4">
        <v>1500</v>
      </c>
      <c r="J682" s="8">
        <v>11</v>
      </c>
      <c r="K682" s="4">
        <v>16500</v>
      </c>
      <c r="L682" s="4">
        <v>6600</v>
      </c>
      <c r="M682" s="3">
        <v>0.4</v>
      </c>
    </row>
    <row r="683" spans="2:13" x14ac:dyDescent="0.25">
      <c r="B683" t="s">
        <v>27</v>
      </c>
      <c r="C683" s="1" t="s">
        <v>14</v>
      </c>
      <c r="D683" s="2">
        <v>44612</v>
      </c>
      <c r="E683" s="8" t="s">
        <v>42</v>
      </c>
      <c r="F683" s="8" t="s">
        <v>55</v>
      </c>
      <c r="G683" s="8" t="s">
        <v>56</v>
      </c>
      <c r="H683" t="s">
        <v>32</v>
      </c>
      <c r="I683" s="4">
        <v>3200</v>
      </c>
      <c r="J683" s="8">
        <v>7</v>
      </c>
      <c r="K683" s="4">
        <v>22400</v>
      </c>
      <c r="L683" s="4">
        <v>4480</v>
      </c>
      <c r="M683" s="3">
        <v>0.2</v>
      </c>
    </row>
    <row r="684" spans="2:13" x14ac:dyDescent="0.25">
      <c r="B684" t="s">
        <v>13</v>
      </c>
      <c r="C684" s="1" t="s">
        <v>20</v>
      </c>
      <c r="D684" s="2">
        <v>44619</v>
      </c>
      <c r="E684" s="8" t="s">
        <v>42</v>
      </c>
      <c r="F684" s="8" t="s">
        <v>55</v>
      </c>
      <c r="G684" s="8" t="s">
        <v>56</v>
      </c>
      <c r="H684" t="s">
        <v>31</v>
      </c>
      <c r="I684" s="4">
        <v>5300</v>
      </c>
      <c r="J684" s="8">
        <v>12</v>
      </c>
      <c r="K684" s="4">
        <v>63600</v>
      </c>
      <c r="L684" s="4">
        <v>19080</v>
      </c>
      <c r="M684" s="3">
        <v>0.3</v>
      </c>
    </row>
    <row r="685" spans="2:13" x14ac:dyDescent="0.25">
      <c r="B685" t="s">
        <v>24</v>
      </c>
      <c r="C685" s="1" t="s">
        <v>14</v>
      </c>
      <c r="D685" s="2">
        <v>44626</v>
      </c>
      <c r="E685" s="8" t="s">
        <v>42</v>
      </c>
      <c r="F685" s="8" t="s">
        <v>55</v>
      </c>
      <c r="G685" s="8" t="s">
        <v>56</v>
      </c>
      <c r="H685" t="s">
        <v>32</v>
      </c>
      <c r="I685" s="4">
        <v>3200</v>
      </c>
      <c r="J685" s="8">
        <v>10</v>
      </c>
      <c r="K685" s="4">
        <v>32000</v>
      </c>
      <c r="L685" s="4">
        <v>6400</v>
      </c>
      <c r="M685" s="3">
        <v>0.2</v>
      </c>
    </row>
    <row r="686" spans="2:13" x14ac:dyDescent="0.25">
      <c r="B686" t="s">
        <v>27</v>
      </c>
      <c r="C686" s="1" t="s">
        <v>14</v>
      </c>
      <c r="D686" s="2">
        <v>44633</v>
      </c>
      <c r="E686" s="8" t="s">
        <v>42</v>
      </c>
      <c r="F686" s="8" t="s">
        <v>55</v>
      </c>
      <c r="G686" s="8" t="s">
        <v>56</v>
      </c>
      <c r="H686" t="s">
        <v>33</v>
      </c>
      <c r="I686" s="4">
        <v>4600</v>
      </c>
      <c r="J686" s="8">
        <v>11</v>
      </c>
      <c r="K686" s="4">
        <v>50600</v>
      </c>
      <c r="L686" s="4">
        <v>12650</v>
      </c>
      <c r="M686" s="3">
        <v>0.25</v>
      </c>
    </row>
    <row r="687" spans="2:13" x14ac:dyDescent="0.25">
      <c r="B687" t="s">
        <v>13</v>
      </c>
      <c r="C687" s="1" t="s">
        <v>20</v>
      </c>
      <c r="D687" s="2">
        <v>44640</v>
      </c>
      <c r="E687" s="8" t="s">
        <v>42</v>
      </c>
      <c r="F687" s="8" t="s">
        <v>55</v>
      </c>
      <c r="G687" s="8" t="s">
        <v>56</v>
      </c>
      <c r="H687" t="s">
        <v>35</v>
      </c>
      <c r="I687" s="4">
        <v>4500</v>
      </c>
      <c r="J687" s="8">
        <v>6</v>
      </c>
      <c r="K687" s="4">
        <v>27000</v>
      </c>
      <c r="L687" s="4">
        <v>6750</v>
      </c>
      <c r="M687" s="3">
        <v>0.25</v>
      </c>
    </row>
    <row r="688" spans="2:13" x14ac:dyDescent="0.25">
      <c r="B688" t="s">
        <v>27</v>
      </c>
      <c r="C688" s="1" t="s">
        <v>14</v>
      </c>
      <c r="D688" s="2">
        <v>44647</v>
      </c>
      <c r="E688" s="8" t="s">
        <v>42</v>
      </c>
      <c r="F688" s="8" t="s">
        <v>55</v>
      </c>
      <c r="G688" s="8" t="s">
        <v>56</v>
      </c>
      <c r="H688" t="s">
        <v>35</v>
      </c>
      <c r="I688" s="4">
        <v>4500</v>
      </c>
      <c r="J688" s="8">
        <v>10</v>
      </c>
      <c r="K688" s="4">
        <v>45000</v>
      </c>
      <c r="L688" s="4">
        <v>11250</v>
      </c>
      <c r="M688" s="3">
        <v>0.25</v>
      </c>
    </row>
    <row r="689" spans="2:13" x14ac:dyDescent="0.25">
      <c r="B689" t="s">
        <v>22</v>
      </c>
      <c r="C689" s="1" t="s">
        <v>20</v>
      </c>
      <c r="D689" s="2">
        <v>44654</v>
      </c>
      <c r="E689" s="8" t="s">
        <v>42</v>
      </c>
      <c r="F689" s="8" t="s">
        <v>55</v>
      </c>
      <c r="G689" s="8" t="s">
        <v>56</v>
      </c>
      <c r="H689" t="s">
        <v>19</v>
      </c>
      <c r="I689" s="4">
        <v>500</v>
      </c>
      <c r="J689" s="8">
        <v>3</v>
      </c>
      <c r="K689" s="4">
        <v>1500</v>
      </c>
      <c r="L689" s="4">
        <v>375</v>
      </c>
      <c r="M689" s="3">
        <v>0.25</v>
      </c>
    </row>
    <row r="690" spans="2:13" x14ac:dyDescent="0.25">
      <c r="B690" t="s">
        <v>27</v>
      </c>
      <c r="C690" s="1" t="s">
        <v>20</v>
      </c>
      <c r="D690" s="2">
        <v>44661</v>
      </c>
      <c r="E690" s="8" t="s">
        <v>42</v>
      </c>
      <c r="F690" s="8" t="s">
        <v>55</v>
      </c>
      <c r="G690" s="8" t="s">
        <v>56</v>
      </c>
      <c r="H690" t="s">
        <v>32</v>
      </c>
      <c r="I690" s="4">
        <v>3200</v>
      </c>
      <c r="J690" s="8">
        <v>7</v>
      </c>
      <c r="K690" s="4">
        <v>22400</v>
      </c>
      <c r="L690" s="4">
        <v>4480</v>
      </c>
      <c r="M690" s="3">
        <v>0.2</v>
      </c>
    </row>
    <row r="691" spans="2:13" x14ac:dyDescent="0.25">
      <c r="B691" t="s">
        <v>22</v>
      </c>
      <c r="C691" s="1" t="s">
        <v>20</v>
      </c>
      <c r="D691" s="2">
        <v>44668</v>
      </c>
      <c r="E691" s="8" t="s">
        <v>42</v>
      </c>
      <c r="F691" s="8" t="s">
        <v>55</v>
      </c>
      <c r="G691" s="8" t="s">
        <v>56</v>
      </c>
      <c r="H691" t="s">
        <v>35</v>
      </c>
      <c r="I691" s="4">
        <v>4500</v>
      </c>
      <c r="J691" s="8">
        <v>8</v>
      </c>
      <c r="K691" s="4">
        <v>36000</v>
      </c>
      <c r="L691" s="4">
        <v>9000</v>
      </c>
      <c r="M691" s="3">
        <v>0.25</v>
      </c>
    </row>
    <row r="692" spans="2:13" x14ac:dyDescent="0.25">
      <c r="B692" t="s">
        <v>13</v>
      </c>
      <c r="C692" s="1" t="s">
        <v>20</v>
      </c>
      <c r="D692" s="2">
        <v>44675</v>
      </c>
      <c r="E692" s="8" t="s">
        <v>42</v>
      </c>
      <c r="F692" s="8" t="s">
        <v>53</v>
      </c>
      <c r="G692" s="8" t="s">
        <v>54</v>
      </c>
      <c r="H692" t="s">
        <v>29</v>
      </c>
      <c r="I692" s="4">
        <v>5340</v>
      </c>
      <c r="J692" s="8">
        <v>9</v>
      </c>
      <c r="K692" s="4">
        <v>48060</v>
      </c>
      <c r="L692" s="4">
        <v>14418</v>
      </c>
      <c r="M692" s="3">
        <v>0.3</v>
      </c>
    </row>
    <row r="693" spans="2:13" x14ac:dyDescent="0.25">
      <c r="B693" t="s">
        <v>27</v>
      </c>
      <c r="C693" s="1" t="s">
        <v>20</v>
      </c>
      <c r="D693" s="2">
        <v>44682</v>
      </c>
      <c r="E693" s="8" t="s">
        <v>42</v>
      </c>
      <c r="F693" s="8" t="s">
        <v>53</v>
      </c>
      <c r="G693" s="8" t="s">
        <v>54</v>
      </c>
      <c r="H693" t="s">
        <v>29</v>
      </c>
      <c r="I693" s="4">
        <v>5340</v>
      </c>
      <c r="J693" s="8">
        <v>11</v>
      </c>
      <c r="K693" s="4">
        <v>58740</v>
      </c>
      <c r="L693" s="4">
        <v>17622</v>
      </c>
      <c r="M693" s="3">
        <v>0.3</v>
      </c>
    </row>
    <row r="694" spans="2:13" x14ac:dyDescent="0.25">
      <c r="B694" t="s">
        <v>24</v>
      </c>
      <c r="C694" s="1" t="s">
        <v>14</v>
      </c>
      <c r="D694" s="2">
        <v>44689</v>
      </c>
      <c r="E694" s="8" t="s">
        <v>42</v>
      </c>
      <c r="F694" s="8" t="s">
        <v>53</v>
      </c>
      <c r="G694" s="8" t="s">
        <v>54</v>
      </c>
      <c r="H694" t="s">
        <v>28</v>
      </c>
      <c r="I694" s="4">
        <v>1500</v>
      </c>
      <c r="J694" s="8">
        <v>7</v>
      </c>
      <c r="K694" s="4">
        <v>10500</v>
      </c>
      <c r="L694" s="4">
        <v>4200</v>
      </c>
      <c r="M694" s="3">
        <v>0.4</v>
      </c>
    </row>
    <row r="695" spans="2:13" x14ac:dyDescent="0.25">
      <c r="B695" t="s">
        <v>22</v>
      </c>
      <c r="C695" s="1" t="s">
        <v>20</v>
      </c>
      <c r="D695" s="2">
        <v>44696</v>
      </c>
      <c r="E695" s="8" t="s">
        <v>42</v>
      </c>
      <c r="F695" s="8" t="s">
        <v>53</v>
      </c>
      <c r="G695" s="8" t="s">
        <v>54</v>
      </c>
      <c r="H695" t="s">
        <v>19</v>
      </c>
      <c r="I695" s="4">
        <v>500</v>
      </c>
      <c r="J695" s="8">
        <v>5</v>
      </c>
      <c r="K695" s="4">
        <v>2500</v>
      </c>
      <c r="L695" s="4">
        <v>625</v>
      </c>
      <c r="M695" s="3">
        <v>0.25</v>
      </c>
    </row>
    <row r="696" spans="2:13" x14ac:dyDescent="0.25">
      <c r="B696" t="s">
        <v>34</v>
      </c>
      <c r="C696" s="1" t="s">
        <v>20</v>
      </c>
      <c r="D696" s="2">
        <v>44703</v>
      </c>
      <c r="E696" s="8" t="s">
        <v>42</v>
      </c>
      <c r="F696" s="8" t="s">
        <v>53</v>
      </c>
      <c r="G696" s="8" t="s">
        <v>54</v>
      </c>
      <c r="H696" t="s">
        <v>29</v>
      </c>
      <c r="I696" s="4">
        <v>5340</v>
      </c>
      <c r="J696" s="8">
        <v>5</v>
      </c>
      <c r="K696" s="4">
        <v>26700</v>
      </c>
      <c r="L696" s="4">
        <v>8010</v>
      </c>
      <c r="M696" s="3">
        <v>0.3</v>
      </c>
    </row>
    <row r="697" spans="2:13" x14ac:dyDescent="0.25">
      <c r="B697" t="s">
        <v>27</v>
      </c>
      <c r="C697" s="1" t="s">
        <v>20</v>
      </c>
      <c r="D697" s="2">
        <v>44710</v>
      </c>
      <c r="E697" s="8" t="s">
        <v>42</v>
      </c>
      <c r="F697" s="8" t="s">
        <v>53</v>
      </c>
      <c r="G697" s="8" t="s">
        <v>54</v>
      </c>
      <c r="H697" t="s">
        <v>31</v>
      </c>
      <c r="I697" s="4">
        <v>5300</v>
      </c>
      <c r="J697" s="8">
        <v>8</v>
      </c>
      <c r="K697" s="4">
        <v>42400</v>
      </c>
      <c r="L697" s="4">
        <v>12720</v>
      </c>
      <c r="M697" s="3">
        <v>0.3</v>
      </c>
    </row>
    <row r="698" spans="2:13" x14ac:dyDescent="0.25">
      <c r="B698" t="s">
        <v>24</v>
      </c>
      <c r="C698" s="1" t="s">
        <v>14</v>
      </c>
      <c r="D698" s="2">
        <v>44717</v>
      </c>
      <c r="E698" s="8" t="s">
        <v>42</v>
      </c>
      <c r="F698" s="8" t="s">
        <v>53</v>
      </c>
      <c r="G698" s="8" t="s">
        <v>54</v>
      </c>
      <c r="H698" t="s">
        <v>21</v>
      </c>
      <c r="I698" s="4">
        <v>1200</v>
      </c>
      <c r="J698" s="8">
        <v>7</v>
      </c>
      <c r="K698" s="4">
        <v>8400</v>
      </c>
      <c r="L698" s="4">
        <v>2520</v>
      </c>
      <c r="M698" s="3">
        <v>0.3</v>
      </c>
    </row>
    <row r="699" spans="2:13" x14ac:dyDescent="0.25">
      <c r="B699" t="s">
        <v>13</v>
      </c>
      <c r="C699" s="1" t="s">
        <v>20</v>
      </c>
      <c r="D699" s="2">
        <v>44724</v>
      </c>
      <c r="E699" s="8" t="s">
        <v>42</v>
      </c>
      <c r="F699" s="8" t="s">
        <v>53</v>
      </c>
      <c r="G699" s="8" t="s">
        <v>54</v>
      </c>
      <c r="H699" t="s">
        <v>18</v>
      </c>
      <c r="I699" s="4">
        <v>8902</v>
      </c>
      <c r="J699" s="8">
        <v>6</v>
      </c>
      <c r="K699" s="4">
        <v>53412</v>
      </c>
      <c r="L699" s="4">
        <v>18694.199999999997</v>
      </c>
      <c r="M699" s="3">
        <v>0.35</v>
      </c>
    </row>
    <row r="700" spans="2:13" x14ac:dyDescent="0.25">
      <c r="B700" t="s">
        <v>27</v>
      </c>
      <c r="C700" s="1" t="s">
        <v>20</v>
      </c>
      <c r="D700" s="2">
        <v>44731</v>
      </c>
      <c r="E700" s="8" t="s">
        <v>42</v>
      </c>
      <c r="F700" s="8" t="s">
        <v>53</v>
      </c>
      <c r="G700" s="8" t="s">
        <v>54</v>
      </c>
      <c r="H700" t="s">
        <v>31</v>
      </c>
      <c r="I700" s="4">
        <v>5300</v>
      </c>
      <c r="J700" s="8">
        <v>9</v>
      </c>
      <c r="K700" s="4">
        <v>47700</v>
      </c>
      <c r="L700" s="4">
        <v>14310</v>
      </c>
      <c r="M700" s="3">
        <v>0.3</v>
      </c>
    </row>
    <row r="701" spans="2:13" x14ac:dyDescent="0.25">
      <c r="B701" t="s">
        <v>22</v>
      </c>
      <c r="C701" s="1" t="s">
        <v>14</v>
      </c>
      <c r="D701" s="2">
        <v>44738</v>
      </c>
      <c r="E701" s="8" t="s">
        <v>42</v>
      </c>
      <c r="F701" s="8" t="s">
        <v>53</v>
      </c>
      <c r="G701" s="8" t="s">
        <v>54</v>
      </c>
      <c r="H701" t="s">
        <v>30</v>
      </c>
      <c r="I701" s="4">
        <v>3400</v>
      </c>
      <c r="J701" s="8">
        <v>8</v>
      </c>
      <c r="K701" s="4">
        <v>27200</v>
      </c>
      <c r="L701" s="4">
        <v>9520</v>
      </c>
      <c r="M701" s="3">
        <v>0.35</v>
      </c>
    </row>
    <row r="702" spans="2:13" x14ac:dyDescent="0.25">
      <c r="B702" t="s">
        <v>13</v>
      </c>
      <c r="C702" s="1" t="s">
        <v>14</v>
      </c>
      <c r="D702" s="2">
        <v>44745</v>
      </c>
      <c r="E702" s="8" t="s">
        <v>42</v>
      </c>
      <c r="F702" s="8" t="s">
        <v>53</v>
      </c>
      <c r="G702" s="8" t="s">
        <v>54</v>
      </c>
      <c r="H702" t="s">
        <v>29</v>
      </c>
      <c r="I702" s="4">
        <v>5340</v>
      </c>
      <c r="J702" s="8">
        <v>3</v>
      </c>
      <c r="K702" s="4">
        <v>16020</v>
      </c>
      <c r="L702" s="4">
        <v>4806</v>
      </c>
      <c r="M702" s="3">
        <v>0.3</v>
      </c>
    </row>
    <row r="703" spans="2:13" x14ac:dyDescent="0.25">
      <c r="B703" t="s">
        <v>13</v>
      </c>
      <c r="C703" s="1" t="s">
        <v>20</v>
      </c>
      <c r="D703" s="2">
        <v>44752</v>
      </c>
      <c r="E703" s="8" t="s">
        <v>42</v>
      </c>
      <c r="F703" s="8" t="s">
        <v>53</v>
      </c>
      <c r="G703" s="8" t="s">
        <v>54</v>
      </c>
      <c r="H703" t="s">
        <v>26</v>
      </c>
      <c r="I703" s="4">
        <v>1700</v>
      </c>
      <c r="J703" s="8">
        <v>3</v>
      </c>
      <c r="K703" s="4">
        <v>5100</v>
      </c>
      <c r="L703" s="4">
        <v>2550</v>
      </c>
      <c r="M703" s="3">
        <v>0.5</v>
      </c>
    </row>
    <row r="704" spans="2:13" x14ac:dyDescent="0.25">
      <c r="B704" t="s">
        <v>22</v>
      </c>
      <c r="C704" s="1" t="s">
        <v>14</v>
      </c>
      <c r="D704" s="2">
        <v>44759</v>
      </c>
      <c r="E704" s="8" t="s">
        <v>42</v>
      </c>
      <c r="F704" s="8" t="s">
        <v>53</v>
      </c>
      <c r="G704" s="8" t="s">
        <v>54</v>
      </c>
      <c r="H704" t="s">
        <v>25</v>
      </c>
      <c r="I704" s="4">
        <v>300</v>
      </c>
      <c r="J704" s="8">
        <v>1</v>
      </c>
      <c r="K704" s="4">
        <v>300</v>
      </c>
      <c r="L704" s="4">
        <v>45</v>
      </c>
      <c r="M704" s="3">
        <v>0.15</v>
      </c>
    </row>
    <row r="705" spans="2:13" x14ac:dyDescent="0.25">
      <c r="B705" t="s">
        <v>34</v>
      </c>
      <c r="C705" s="1" t="s">
        <v>20</v>
      </c>
      <c r="D705" s="2">
        <v>44766</v>
      </c>
      <c r="E705" s="8" t="s">
        <v>42</v>
      </c>
      <c r="F705" s="8" t="s">
        <v>53</v>
      </c>
      <c r="G705" s="8" t="s">
        <v>54</v>
      </c>
      <c r="H705" t="s">
        <v>19</v>
      </c>
      <c r="I705" s="4">
        <v>500</v>
      </c>
      <c r="J705" s="8">
        <v>8</v>
      </c>
      <c r="K705" s="4">
        <v>4000</v>
      </c>
      <c r="L705" s="4">
        <v>1000</v>
      </c>
      <c r="M705" s="3">
        <v>0.25</v>
      </c>
    </row>
    <row r="706" spans="2:13" x14ac:dyDescent="0.25">
      <c r="B706" t="s">
        <v>13</v>
      </c>
      <c r="C706" s="1" t="s">
        <v>20</v>
      </c>
      <c r="D706" s="2">
        <v>44766</v>
      </c>
      <c r="E706" s="8" t="s">
        <v>42</v>
      </c>
      <c r="F706" s="8" t="s">
        <v>53</v>
      </c>
      <c r="G706" s="8" t="s">
        <v>54</v>
      </c>
      <c r="H706" t="s">
        <v>33</v>
      </c>
      <c r="I706" s="4">
        <v>4600</v>
      </c>
      <c r="J706" s="8">
        <v>2</v>
      </c>
      <c r="K706" s="4">
        <v>9200</v>
      </c>
      <c r="L706" s="4">
        <v>2300</v>
      </c>
      <c r="M706" s="3">
        <v>0.25</v>
      </c>
    </row>
    <row r="707" spans="2:13" x14ac:dyDescent="0.25">
      <c r="B707" t="s">
        <v>22</v>
      </c>
      <c r="C707" s="1" t="s">
        <v>20</v>
      </c>
      <c r="D707" s="2">
        <v>44773</v>
      </c>
      <c r="E707" s="8" t="s">
        <v>42</v>
      </c>
      <c r="F707" s="8" t="s">
        <v>53</v>
      </c>
      <c r="G707" s="8" t="s">
        <v>54</v>
      </c>
      <c r="H707" t="s">
        <v>21</v>
      </c>
      <c r="I707" s="4">
        <v>1200</v>
      </c>
      <c r="J707" s="8">
        <v>9</v>
      </c>
      <c r="K707" s="4">
        <v>10800</v>
      </c>
      <c r="L707" s="4">
        <v>3240</v>
      </c>
      <c r="M707" s="3">
        <v>0.3</v>
      </c>
    </row>
    <row r="708" spans="2:13" x14ac:dyDescent="0.25">
      <c r="B708" t="s">
        <v>27</v>
      </c>
      <c r="C708" s="1" t="s">
        <v>14</v>
      </c>
      <c r="D708" s="2">
        <v>44780</v>
      </c>
      <c r="E708" s="8" t="s">
        <v>42</v>
      </c>
      <c r="F708" s="8" t="s">
        <v>53</v>
      </c>
      <c r="G708" s="8" t="s">
        <v>54</v>
      </c>
      <c r="H708" t="s">
        <v>29</v>
      </c>
      <c r="I708" s="4">
        <v>5340</v>
      </c>
      <c r="J708" s="8">
        <v>12</v>
      </c>
      <c r="K708" s="4">
        <v>64080</v>
      </c>
      <c r="L708" s="4">
        <v>19224</v>
      </c>
      <c r="M708" s="3">
        <v>0.3</v>
      </c>
    </row>
    <row r="709" spans="2:13" x14ac:dyDescent="0.25">
      <c r="B709" t="s">
        <v>27</v>
      </c>
      <c r="C709" s="1" t="s">
        <v>14</v>
      </c>
      <c r="D709" s="2">
        <v>44787</v>
      </c>
      <c r="E709" s="8" t="s">
        <v>42</v>
      </c>
      <c r="F709" s="8" t="s">
        <v>53</v>
      </c>
      <c r="G709" s="8" t="s">
        <v>54</v>
      </c>
      <c r="H709" t="s">
        <v>29</v>
      </c>
      <c r="I709" s="4">
        <v>5340</v>
      </c>
      <c r="J709" s="8">
        <v>12</v>
      </c>
      <c r="K709" s="4">
        <v>64080</v>
      </c>
      <c r="L709" s="4">
        <v>19224</v>
      </c>
      <c r="M709" s="3">
        <v>0.3</v>
      </c>
    </row>
    <row r="710" spans="2:13" x14ac:dyDescent="0.25">
      <c r="B710" t="s">
        <v>13</v>
      </c>
      <c r="C710" s="1" t="s">
        <v>20</v>
      </c>
      <c r="D710" s="2">
        <v>44794</v>
      </c>
      <c r="E710" s="8" t="s">
        <v>42</v>
      </c>
      <c r="F710" s="8" t="s">
        <v>53</v>
      </c>
      <c r="G710" s="8" t="s">
        <v>54</v>
      </c>
      <c r="H710" t="s">
        <v>23</v>
      </c>
      <c r="I710" s="4">
        <v>5130</v>
      </c>
      <c r="J710" s="8">
        <v>12</v>
      </c>
      <c r="K710" s="4">
        <v>61560</v>
      </c>
      <c r="L710" s="4">
        <v>24624</v>
      </c>
      <c r="M710" s="3">
        <v>0.4</v>
      </c>
    </row>
    <row r="711" spans="2:13" x14ac:dyDescent="0.25">
      <c r="B711" t="s">
        <v>34</v>
      </c>
      <c r="C711" s="1" t="s">
        <v>14</v>
      </c>
      <c r="D711" s="2">
        <v>44801</v>
      </c>
      <c r="E711" s="8" t="s">
        <v>42</v>
      </c>
      <c r="F711" s="8" t="s">
        <v>53</v>
      </c>
      <c r="G711" s="8" t="s">
        <v>54</v>
      </c>
      <c r="H711" t="s">
        <v>33</v>
      </c>
      <c r="I711" s="4">
        <v>4600</v>
      </c>
      <c r="J711" s="8">
        <v>2</v>
      </c>
      <c r="K711" s="4">
        <v>9200</v>
      </c>
      <c r="L711" s="4">
        <v>2300</v>
      </c>
      <c r="M711" s="3">
        <v>0.25</v>
      </c>
    </row>
    <row r="712" spans="2:13" x14ac:dyDescent="0.25">
      <c r="B712" t="s">
        <v>13</v>
      </c>
      <c r="C712" s="1" t="s">
        <v>20</v>
      </c>
      <c r="D712" s="2">
        <v>44808</v>
      </c>
      <c r="E712" s="8" t="s">
        <v>42</v>
      </c>
      <c r="F712" s="8" t="s">
        <v>53</v>
      </c>
      <c r="G712" s="8" t="s">
        <v>54</v>
      </c>
      <c r="H712" t="s">
        <v>33</v>
      </c>
      <c r="I712" s="4">
        <v>4600</v>
      </c>
      <c r="J712" s="8">
        <v>11</v>
      </c>
      <c r="K712" s="4">
        <v>50600</v>
      </c>
      <c r="L712" s="4">
        <v>12650</v>
      </c>
      <c r="M712" s="3">
        <v>0.25</v>
      </c>
    </row>
    <row r="713" spans="2:13" x14ac:dyDescent="0.25">
      <c r="B713" t="s">
        <v>13</v>
      </c>
      <c r="C713" s="1" t="s">
        <v>14</v>
      </c>
      <c r="D713" s="2">
        <v>44815</v>
      </c>
      <c r="E713" s="8" t="s">
        <v>42</v>
      </c>
      <c r="F713" s="8" t="s">
        <v>53</v>
      </c>
      <c r="G713" s="8" t="s">
        <v>54</v>
      </c>
      <c r="H713" t="s">
        <v>28</v>
      </c>
      <c r="I713" s="4">
        <v>1500</v>
      </c>
      <c r="J713" s="8">
        <v>3</v>
      </c>
      <c r="K713" s="4">
        <v>4500</v>
      </c>
      <c r="L713" s="4">
        <v>1800</v>
      </c>
      <c r="M713" s="3">
        <v>0.4</v>
      </c>
    </row>
    <row r="714" spans="2:13" x14ac:dyDescent="0.25">
      <c r="B714" t="s">
        <v>22</v>
      </c>
      <c r="C714" s="1" t="s">
        <v>20</v>
      </c>
      <c r="D714" s="2">
        <v>44822</v>
      </c>
      <c r="E714" s="8" t="s">
        <v>42</v>
      </c>
      <c r="F714" s="8" t="s">
        <v>53</v>
      </c>
      <c r="G714" s="8" t="s">
        <v>54</v>
      </c>
      <c r="H714" t="s">
        <v>21</v>
      </c>
      <c r="I714" s="4">
        <v>1200</v>
      </c>
      <c r="J714" s="8">
        <v>5</v>
      </c>
      <c r="K714" s="4">
        <v>6000</v>
      </c>
      <c r="L714" s="4">
        <v>1800</v>
      </c>
      <c r="M714" s="3">
        <v>0.3</v>
      </c>
    </row>
    <row r="715" spans="2:13" x14ac:dyDescent="0.25">
      <c r="B715" t="s">
        <v>27</v>
      </c>
      <c r="C715" s="1" t="s">
        <v>20</v>
      </c>
      <c r="D715" s="2">
        <v>44829</v>
      </c>
      <c r="E715" s="8" t="s">
        <v>42</v>
      </c>
      <c r="F715" s="8" t="s">
        <v>53</v>
      </c>
      <c r="G715" s="8" t="s">
        <v>54</v>
      </c>
      <c r="H715" t="s">
        <v>31</v>
      </c>
      <c r="I715" s="4">
        <v>5300</v>
      </c>
      <c r="J715" s="8">
        <v>8</v>
      </c>
      <c r="K715" s="4">
        <v>42400</v>
      </c>
      <c r="L715" s="4">
        <v>12720</v>
      </c>
      <c r="M715" s="3">
        <v>0.3</v>
      </c>
    </row>
    <row r="716" spans="2:13" x14ac:dyDescent="0.25">
      <c r="B716" t="s">
        <v>22</v>
      </c>
      <c r="C716" s="1" t="s">
        <v>20</v>
      </c>
      <c r="D716" s="2">
        <v>44836</v>
      </c>
      <c r="E716" s="8" t="s">
        <v>42</v>
      </c>
      <c r="F716" s="8" t="s">
        <v>53</v>
      </c>
      <c r="G716" s="8" t="s">
        <v>54</v>
      </c>
      <c r="H716" t="s">
        <v>25</v>
      </c>
      <c r="I716" s="4">
        <v>300</v>
      </c>
      <c r="J716" s="8">
        <v>7</v>
      </c>
      <c r="K716" s="4">
        <v>2100</v>
      </c>
      <c r="L716" s="4">
        <v>315</v>
      </c>
      <c r="M716" s="3">
        <v>0.15</v>
      </c>
    </row>
    <row r="717" spans="2:13" x14ac:dyDescent="0.25">
      <c r="B717" t="s">
        <v>27</v>
      </c>
      <c r="C717" s="1" t="s">
        <v>20</v>
      </c>
      <c r="D717" s="2">
        <v>44843</v>
      </c>
      <c r="E717" s="8" t="s">
        <v>42</v>
      </c>
      <c r="F717" s="8" t="s">
        <v>53</v>
      </c>
      <c r="G717" s="8" t="s">
        <v>54</v>
      </c>
      <c r="H717" t="s">
        <v>19</v>
      </c>
      <c r="I717" s="4">
        <v>500</v>
      </c>
      <c r="J717" s="8">
        <v>11</v>
      </c>
      <c r="K717" s="4">
        <v>5500</v>
      </c>
      <c r="L717" s="4">
        <v>1375</v>
      </c>
      <c r="M717" s="3">
        <v>0.25</v>
      </c>
    </row>
    <row r="718" spans="2:13" x14ac:dyDescent="0.25">
      <c r="B718" t="s">
        <v>13</v>
      </c>
      <c r="C718" s="1" t="s">
        <v>20</v>
      </c>
      <c r="D718" s="2">
        <v>44850</v>
      </c>
      <c r="E718" s="8" t="s">
        <v>42</v>
      </c>
      <c r="F718" s="8" t="s">
        <v>53</v>
      </c>
      <c r="G718" s="8" t="s">
        <v>54</v>
      </c>
      <c r="H718" t="s">
        <v>31</v>
      </c>
      <c r="I718" s="4">
        <v>5300</v>
      </c>
      <c r="J718" s="8">
        <v>12</v>
      </c>
      <c r="K718" s="4">
        <v>63600</v>
      </c>
      <c r="L718" s="4">
        <v>19080</v>
      </c>
      <c r="M718" s="3">
        <v>0.3</v>
      </c>
    </row>
    <row r="719" spans="2:13" x14ac:dyDescent="0.25">
      <c r="B719" t="s">
        <v>13</v>
      </c>
      <c r="C719" s="1" t="s">
        <v>14</v>
      </c>
      <c r="D719" s="2">
        <v>44857</v>
      </c>
      <c r="E719" s="8" t="s">
        <v>42</v>
      </c>
      <c r="F719" s="8" t="s">
        <v>53</v>
      </c>
      <c r="G719" s="8" t="s">
        <v>54</v>
      </c>
      <c r="H719" t="s">
        <v>23</v>
      </c>
      <c r="I719" s="4">
        <v>5130</v>
      </c>
      <c r="J719" s="8">
        <v>3</v>
      </c>
      <c r="K719" s="4">
        <v>15390</v>
      </c>
      <c r="L719" s="4">
        <v>6156</v>
      </c>
      <c r="M719" s="3">
        <v>0.4</v>
      </c>
    </row>
    <row r="720" spans="2:13" x14ac:dyDescent="0.25">
      <c r="B720" t="s">
        <v>13</v>
      </c>
      <c r="C720" s="1" t="s">
        <v>20</v>
      </c>
      <c r="D720" s="2">
        <v>44864</v>
      </c>
      <c r="E720" s="8" t="s">
        <v>42</v>
      </c>
      <c r="F720" s="8" t="s">
        <v>53</v>
      </c>
      <c r="G720" s="8" t="s">
        <v>54</v>
      </c>
      <c r="H720" t="s">
        <v>25</v>
      </c>
      <c r="I720" s="4">
        <v>300</v>
      </c>
      <c r="J720" s="8">
        <v>2</v>
      </c>
      <c r="K720" s="4">
        <v>600</v>
      </c>
      <c r="L720" s="4">
        <v>90</v>
      </c>
      <c r="M720" s="3">
        <v>0.15</v>
      </c>
    </row>
    <row r="721" spans="2:13" x14ac:dyDescent="0.25">
      <c r="B721" t="s">
        <v>13</v>
      </c>
      <c r="C721" s="1" t="s">
        <v>14</v>
      </c>
      <c r="D721" s="2">
        <v>44871</v>
      </c>
      <c r="E721" s="8" t="s">
        <v>42</v>
      </c>
      <c r="F721" s="8" t="s">
        <v>53</v>
      </c>
      <c r="G721" s="8" t="s">
        <v>54</v>
      </c>
      <c r="H721" t="s">
        <v>35</v>
      </c>
      <c r="I721" s="4">
        <v>4500</v>
      </c>
      <c r="J721" s="8">
        <v>15</v>
      </c>
      <c r="K721" s="4">
        <v>67500</v>
      </c>
      <c r="L721" s="4">
        <v>16875</v>
      </c>
      <c r="M721" s="3">
        <v>0.25</v>
      </c>
    </row>
    <row r="722" spans="2:13" x14ac:dyDescent="0.25">
      <c r="B722" t="s">
        <v>13</v>
      </c>
      <c r="C722" s="1" t="s">
        <v>20</v>
      </c>
      <c r="D722" s="2">
        <v>44878</v>
      </c>
      <c r="E722" s="8" t="s">
        <v>42</v>
      </c>
      <c r="F722" s="8" t="s">
        <v>53</v>
      </c>
      <c r="G722" s="8" t="s">
        <v>54</v>
      </c>
      <c r="H722" t="s">
        <v>25</v>
      </c>
      <c r="I722" s="4">
        <v>300</v>
      </c>
      <c r="J722" s="8">
        <v>5</v>
      </c>
      <c r="K722" s="4">
        <v>1500</v>
      </c>
      <c r="L722" s="4">
        <v>225</v>
      </c>
      <c r="M722" s="3">
        <v>0.15</v>
      </c>
    </row>
    <row r="723" spans="2:13" x14ac:dyDescent="0.25">
      <c r="B723" t="s">
        <v>13</v>
      </c>
      <c r="C723" s="1" t="s">
        <v>20</v>
      </c>
      <c r="D723" s="2">
        <v>44885</v>
      </c>
      <c r="E723" s="8" t="s">
        <v>42</v>
      </c>
      <c r="F723" s="8" t="s">
        <v>53</v>
      </c>
      <c r="G723" s="8" t="s">
        <v>54</v>
      </c>
      <c r="H723" t="s">
        <v>19</v>
      </c>
      <c r="I723" s="4">
        <v>500</v>
      </c>
      <c r="J723" s="8">
        <v>5</v>
      </c>
      <c r="K723" s="4">
        <v>2500</v>
      </c>
      <c r="L723" s="4">
        <v>625</v>
      </c>
      <c r="M723" s="3">
        <v>0.25</v>
      </c>
    </row>
    <row r="724" spans="2:13" x14ac:dyDescent="0.25">
      <c r="B724" t="s">
        <v>13</v>
      </c>
      <c r="C724" s="1" t="s">
        <v>20</v>
      </c>
      <c r="D724" s="2">
        <v>44892</v>
      </c>
      <c r="E724" s="8" t="s">
        <v>42</v>
      </c>
      <c r="F724" s="8" t="s">
        <v>53</v>
      </c>
      <c r="G724" s="8" t="s">
        <v>54</v>
      </c>
      <c r="H724" t="s">
        <v>33</v>
      </c>
      <c r="I724" s="4">
        <v>4600</v>
      </c>
      <c r="J724" s="8">
        <v>7</v>
      </c>
      <c r="K724" s="4">
        <v>32200</v>
      </c>
      <c r="L724" s="4">
        <v>8050</v>
      </c>
      <c r="M724" s="3">
        <v>0.25</v>
      </c>
    </row>
    <row r="725" spans="2:13" x14ac:dyDescent="0.25">
      <c r="B725" t="s">
        <v>34</v>
      </c>
      <c r="C725" s="1" t="s">
        <v>20</v>
      </c>
      <c r="D725" s="2">
        <v>44899</v>
      </c>
      <c r="E725" s="8" t="s">
        <v>42</v>
      </c>
      <c r="F725" s="8" t="s">
        <v>53</v>
      </c>
      <c r="G725" s="8" t="s">
        <v>54</v>
      </c>
      <c r="H725" t="s">
        <v>28</v>
      </c>
      <c r="I725" s="4">
        <v>1500</v>
      </c>
      <c r="J725" s="8">
        <v>3</v>
      </c>
      <c r="K725" s="4">
        <v>4500</v>
      </c>
      <c r="L725" s="4">
        <v>1800</v>
      </c>
      <c r="M725" s="3">
        <v>0.4</v>
      </c>
    </row>
    <row r="726" spans="2:13" x14ac:dyDescent="0.25">
      <c r="B726" t="s">
        <v>13</v>
      </c>
      <c r="C726" s="1" t="s">
        <v>20</v>
      </c>
      <c r="D726" s="2">
        <v>44906</v>
      </c>
      <c r="E726" s="8" t="s">
        <v>42</v>
      </c>
      <c r="F726" s="8" t="s">
        <v>53</v>
      </c>
      <c r="G726" s="8" t="s">
        <v>54</v>
      </c>
      <c r="H726" t="s">
        <v>23</v>
      </c>
      <c r="I726" s="4">
        <v>5130</v>
      </c>
      <c r="J726" s="8">
        <v>12</v>
      </c>
      <c r="K726" s="4">
        <v>61560</v>
      </c>
      <c r="L726" s="4">
        <v>24624</v>
      </c>
      <c r="M726" s="3">
        <v>0.4</v>
      </c>
    </row>
    <row r="727" spans="2:13" x14ac:dyDescent="0.25">
      <c r="B727" t="s">
        <v>24</v>
      </c>
      <c r="C727" s="1" t="s">
        <v>14</v>
      </c>
      <c r="D727" s="2">
        <v>44913</v>
      </c>
      <c r="E727" s="8" t="s">
        <v>42</v>
      </c>
      <c r="F727" s="8" t="s">
        <v>53</v>
      </c>
      <c r="G727" s="8" t="s">
        <v>54</v>
      </c>
      <c r="H727" t="s">
        <v>35</v>
      </c>
      <c r="I727" s="4">
        <v>4500</v>
      </c>
      <c r="J727" s="8">
        <v>1</v>
      </c>
      <c r="K727" s="4">
        <v>4500</v>
      </c>
      <c r="L727" s="4">
        <v>1125</v>
      </c>
      <c r="M727" s="3">
        <v>0.25</v>
      </c>
    </row>
    <row r="728" spans="2:13" x14ac:dyDescent="0.25">
      <c r="B728" t="s">
        <v>27</v>
      </c>
      <c r="C728" s="1" t="s">
        <v>20</v>
      </c>
      <c r="D728" s="2">
        <v>44920</v>
      </c>
      <c r="E728" s="8" t="s">
        <v>42</v>
      </c>
      <c r="F728" s="8" t="s">
        <v>53</v>
      </c>
      <c r="G728" s="8" t="s">
        <v>54</v>
      </c>
      <c r="H728" t="s">
        <v>32</v>
      </c>
      <c r="I728" s="4">
        <v>3200</v>
      </c>
      <c r="J728" s="8">
        <v>6</v>
      </c>
      <c r="K728" s="4">
        <v>19200</v>
      </c>
      <c r="L728" s="4">
        <v>3840</v>
      </c>
      <c r="M728" s="3">
        <v>0.2</v>
      </c>
    </row>
    <row r="729" spans="2:13" x14ac:dyDescent="0.25">
      <c r="B729" t="s">
        <v>27</v>
      </c>
      <c r="C729" s="1" t="s">
        <v>14</v>
      </c>
      <c r="D729" s="2">
        <v>44927</v>
      </c>
      <c r="E729" s="8" t="s">
        <v>42</v>
      </c>
      <c r="F729" s="8" t="s">
        <v>53</v>
      </c>
      <c r="G729" s="8" t="s">
        <v>54</v>
      </c>
      <c r="H729" t="s">
        <v>32</v>
      </c>
      <c r="I729" s="4">
        <v>3200</v>
      </c>
      <c r="J729" s="8">
        <v>10</v>
      </c>
      <c r="K729" s="4">
        <v>32000</v>
      </c>
      <c r="L729" s="4">
        <v>6400</v>
      </c>
      <c r="M729" s="3">
        <v>0.2</v>
      </c>
    </row>
    <row r="730" spans="2:13" x14ac:dyDescent="0.25">
      <c r="B730" t="s">
        <v>13</v>
      </c>
      <c r="C730" s="1" t="s">
        <v>20</v>
      </c>
      <c r="D730" s="2">
        <v>44934</v>
      </c>
      <c r="E730" s="8" t="s">
        <v>42</v>
      </c>
      <c r="F730" s="8" t="s">
        <v>53</v>
      </c>
      <c r="G730" s="8" t="s">
        <v>54</v>
      </c>
      <c r="H730" t="s">
        <v>28</v>
      </c>
      <c r="I730" s="4">
        <v>1500</v>
      </c>
      <c r="J730" s="8">
        <v>6</v>
      </c>
      <c r="K730" s="4">
        <v>9000</v>
      </c>
      <c r="L730" s="4">
        <v>3600</v>
      </c>
      <c r="M730" s="3">
        <v>0.4</v>
      </c>
    </row>
    <row r="731" spans="2:13" x14ac:dyDescent="0.25">
      <c r="B731" t="s">
        <v>24</v>
      </c>
      <c r="C731" s="1" t="s">
        <v>20</v>
      </c>
      <c r="D731" s="2">
        <v>44941</v>
      </c>
      <c r="E731" s="8" t="s">
        <v>42</v>
      </c>
      <c r="F731" s="8" t="s">
        <v>53</v>
      </c>
      <c r="G731" s="8" t="s">
        <v>54</v>
      </c>
      <c r="H731" t="s">
        <v>18</v>
      </c>
      <c r="I731" s="4">
        <v>8902</v>
      </c>
      <c r="J731" s="8">
        <v>6</v>
      </c>
      <c r="K731" s="4">
        <v>53412</v>
      </c>
      <c r="L731" s="4">
        <v>18694.199999999997</v>
      </c>
      <c r="M731" s="3">
        <v>0.35</v>
      </c>
    </row>
    <row r="732" spans="2:13" x14ac:dyDescent="0.25">
      <c r="B732" t="s">
        <v>13</v>
      </c>
      <c r="C732" s="1" t="s">
        <v>14</v>
      </c>
      <c r="D732" s="2">
        <v>44948</v>
      </c>
      <c r="E732" s="8" t="s">
        <v>42</v>
      </c>
      <c r="F732" s="8" t="s">
        <v>53</v>
      </c>
      <c r="G732" s="8" t="s">
        <v>54</v>
      </c>
      <c r="H732" t="s">
        <v>26</v>
      </c>
      <c r="I732" s="4">
        <v>1700</v>
      </c>
      <c r="J732" s="8">
        <v>2</v>
      </c>
      <c r="K732" s="4">
        <v>3400</v>
      </c>
      <c r="L732" s="4">
        <v>1700</v>
      </c>
      <c r="M732" s="3">
        <v>0.5</v>
      </c>
    </row>
    <row r="733" spans="2:13" x14ac:dyDescent="0.25">
      <c r="B733" t="s">
        <v>13</v>
      </c>
      <c r="C733" s="1" t="s">
        <v>20</v>
      </c>
      <c r="D733" s="2">
        <v>44955</v>
      </c>
      <c r="E733" s="8" t="s">
        <v>42</v>
      </c>
      <c r="F733" s="8" t="s">
        <v>53</v>
      </c>
      <c r="G733" s="8" t="s">
        <v>54</v>
      </c>
      <c r="H733" t="s">
        <v>30</v>
      </c>
      <c r="I733" s="4">
        <v>3400</v>
      </c>
      <c r="J733" s="8">
        <v>1</v>
      </c>
      <c r="K733" s="4">
        <v>3400</v>
      </c>
      <c r="L733" s="4">
        <v>1190</v>
      </c>
      <c r="M733" s="3">
        <v>0.35</v>
      </c>
    </row>
    <row r="734" spans="2:13" x14ac:dyDescent="0.25">
      <c r="B734" t="s">
        <v>24</v>
      </c>
      <c r="C734" s="1" t="s">
        <v>20</v>
      </c>
      <c r="D734" s="2">
        <v>44962</v>
      </c>
      <c r="E734" s="8" t="s">
        <v>42</v>
      </c>
      <c r="F734" s="8" t="s">
        <v>53</v>
      </c>
      <c r="G734" s="8" t="s">
        <v>54</v>
      </c>
      <c r="H734" t="s">
        <v>21</v>
      </c>
      <c r="I734" s="4">
        <v>1200</v>
      </c>
      <c r="J734" s="8">
        <v>2</v>
      </c>
      <c r="K734" s="4">
        <v>2400</v>
      </c>
      <c r="L734" s="4">
        <v>720</v>
      </c>
      <c r="M734" s="3">
        <v>0.3</v>
      </c>
    </row>
    <row r="735" spans="2:13" x14ac:dyDescent="0.25">
      <c r="B735" t="s">
        <v>22</v>
      </c>
      <c r="C735" s="1" t="s">
        <v>20</v>
      </c>
      <c r="D735" s="2">
        <v>44969</v>
      </c>
      <c r="E735" s="8" t="s">
        <v>42</v>
      </c>
      <c r="F735" s="8" t="s">
        <v>53</v>
      </c>
      <c r="G735" s="8" t="s">
        <v>54</v>
      </c>
      <c r="H735" t="s">
        <v>35</v>
      </c>
      <c r="I735" s="4">
        <v>4500</v>
      </c>
      <c r="J735" s="8">
        <v>5</v>
      </c>
      <c r="K735" s="4">
        <v>22500</v>
      </c>
      <c r="L735" s="4">
        <v>5625</v>
      </c>
      <c r="M735" s="3">
        <v>0.25</v>
      </c>
    </row>
    <row r="736" spans="2:13" x14ac:dyDescent="0.25">
      <c r="B736" t="s">
        <v>13</v>
      </c>
      <c r="C736" s="1" t="s">
        <v>20</v>
      </c>
      <c r="D736" s="2">
        <v>44976</v>
      </c>
      <c r="E736" s="8" t="s">
        <v>42</v>
      </c>
      <c r="F736" s="8" t="s">
        <v>53</v>
      </c>
      <c r="G736" s="8" t="s">
        <v>54</v>
      </c>
      <c r="H736" t="s">
        <v>21</v>
      </c>
      <c r="I736" s="4">
        <v>1200</v>
      </c>
      <c r="J736" s="8">
        <v>6</v>
      </c>
      <c r="K736" s="4">
        <v>7200</v>
      </c>
      <c r="L736" s="4">
        <v>2160</v>
      </c>
      <c r="M736" s="3">
        <v>0.3</v>
      </c>
    </row>
    <row r="737" spans="2:13" x14ac:dyDescent="0.25">
      <c r="B737" t="s">
        <v>34</v>
      </c>
      <c r="C737" s="1" t="s">
        <v>14</v>
      </c>
      <c r="D737" s="2">
        <v>44983</v>
      </c>
      <c r="E737" s="8" t="s">
        <v>42</v>
      </c>
      <c r="F737" s="8" t="s">
        <v>53</v>
      </c>
      <c r="G737" s="8" t="s">
        <v>54</v>
      </c>
      <c r="H737" t="s">
        <v>23</v>
      </c>
      <c r="I737" s="4">
        <v>5130</v>
      </c>
      <c r="J737" s="8">
        <v>2</v>
      </c>
      <c r="K737" s="4">
        <v>10260</v>
      </c>
      <c r="L737" s="4">
        <v>4104</v>
      </c>
      <c r="M737" s="3">
        <v>0.4</v>
      </c>
    </row>
    <row r="738" spans="2:13" x14ac:dyDescent="0.25">
      <c r="B738" t="s">
        <v>22</v>
      </c>
      <c r="C738" s="1" t="s">
        <v>20</v>
      </c>
      <c r="D738" s="2">
        <v>44990</v>
      </c>
      <c r="E738" s="8" t="s">
        <v>42</v>
      </c>
      <c r="F738" s="8" t="s">
        <v>53</v>
      </c>
      <c r="G738" s="8" t="s">
        <v>54</v>
      </c>
      <c r="H738" t="s">
        <v>21</v>
      </c>
      <c r="I738" s="4">
        <v>1200</v>
      </c>
      <c r="J738" s="8">
        <v>9</v>
      </c>
      <c r="K738" s="4">
        <v>10800</v>
      </c>
      <c r="L738" s="4">
        <v>3240</v>
      </c>
      <c r="M738" s="3">
        <v>0.3</v>
      </c>
    </row>
    <row r="739" spans="2:13" x14ac:dyDescent="0.25">
      <c r="B739" t="s">
        <v>13</v>
      </c>
      <c r="C739" s="1" t="s">
        <v>14</v>
      </c>
      <c r="D739" s="2">
        <v>44997</v>
      </c>
      <c r="E739" s="8" t="s">
        <v>42</v>
      </c>
      <c r="F739" s="8" t="s">
        <v>53</v>
      </c>
      <c r="G739" s="8" t="s">
        <v>54</v>
      </c>
      <c r="H739" t="s">
        <v>25</v>
      </c>
      <c r="I739" s="4">
        <v>300</v>
      </c>
      <c r="J739" s="8">
        <v>2</v>
      </c>
      <c r="K739" s="4">
        <v>600</v>
      </c>
      <c r="L739" s="4">
        <v>90</v>
      </c>
      <c r="M739" s="3">
        <v>0.15</v>
      </c>
    </row>
    <row r="740" spans="2:13" x14ac:dyDescent="0.25">
      <c r="B740" t="s">
        <v>13</v>
      </c>
      <c r="C740" s="1" t="s">
        <v>20</v>
      </c>
      <c r="D740" s="2">
        <v>45004</v>
      </c>
      <c r="E740" s="8" t="s">
        <v>42</v>
      </c>
      <c r="F740" s="8" t="s">
        <v>53</v>
      </c>
      <c r="G740" s="8" t="s">
        <v>54</v>
      </c>
      <c r="H740" t="s">
        <v>33</v>
      </c>
      <c r="I740" s="4">
        <v>4600</v>
      </c>
      <c r="J740" s="8">
        <v>8</v>
      </c>
      <c r="K740" s="4">
        <v>36800</v>
      </c>
      <c r="L740" s="4">
        <v>9200</v>
      </c>
      <c r="M740" s="3">
        <v>0.25</v>
      </c>
    </row>
    <row r="741" spans="2:13" x14ac:dyDescent="0.25">
      <c r="B741" t="s">
        <v>27</v>
      </c>
      <c r="C741" s="1" t="s">
        <v>20</v>
      </c>
      <c r="D741" s="2">
        <v>45011</v>
      </c>
      <c r="E741" s="8" t="s">
        <v>42</v>
      </c>
      <c r="F741" s="8" t="s">
        <v>53</v>
      </c>
      <c r="G741" s="8" t="s">
        <v>54</v>
      </c>
      <c r="H741" t="s">
        <v>30</v>
      </c>
      <c r="I741" s="4">
        <v>3400</v>
      </c>
      <c r="J741" s="8">
        <v>8</v>
      </c>
      <c r="K741" s="4">
        <v>27200</v>
      </c>
      <c r="L741" s="4">
        <v>9520</v>
      </c>
      <c r="M741" s="3">
        <v>0.35</v>
      </c>
    </row>
    <row r="742" spans="2:13" x14ac:dyDescent="0.25">
      <c r="B742" t="s">
        <v>13</v>
      </c>
      <c r="C742" s="1" t="s">
        <v>14</v>
      </c>
      <c r="D742" s="2">
        <v>45018</v>
      </c>
      <c r="E742" s="8" t="s">
        <v>42</v>
      </c>
      <c r="F742" s="8" t="s">
        <v>53</v>
      </c>
      <c r="G742" s="8" t="s">
        <v>54</v>
      </c>
      <c r="H742" t="s">
        <v>25</v>
      </c>
      <c r="I742" s="4">
        <v>300</v>
      </c>
      <c r="J742" s="8">
        <v>6</v>
      </c>
      <c r="K742" s="4">
        <v>1800</v>
      </c>
      <c r="L742" s="4">
        <v>270</v>
      </c>
      <c r="M742" s="3">
        <v>0.15</v>
      </c>
    </row>
    <row r="743" spans="2:13" x14ac:dyDescent="0.25">
      <c r="B743" t="s">
        <v>27</v>
      </c>
      <c r="C743" s="1" t="s">
        <v>14</v>
      </c>
      <c r="D743" s="2">
        <v>45025</v>
      </c>
      <c r="E743" s="8" t="s">
        <v>42</v>
      </c>
      <c r="F743" s="8" t="s">
        <v>53</v>
      </c>
      <c r="G743" s="8" t="s">
        <v>54</v>
      </c>
      <c r="H743" t="s">
        <v>30</v>
      </c>
      <c r="I743" s="4">
        <v>3400</v>
      </c>
      <c r="J743" s="8">
        <v>8</v>
      </c>
      <c r="K743" s="4">
        <v>27200</v>
      </c>
      <c r="L743" s="4">
        <v>9520</v>
      </c>
      <c r="M743" s="3">
        <v>0.35</v>
      </c>
    </row>
    <row r="744" spans="2:13" x14ac:dyDescent="0.25">
      <c r="B744" t="s">
        <v>13</v>
      </c>
      <c r="C744" s="1" t="s">
        <v>20</v>
      </c>
      <c r="D744" s="2">
        <v>45032</v>
      </c>
      <c r="E744" s="8" t="s">
        <v>42</v>
      </c>
      <c r="F744" s="8" t="s">
        <v>53</v>
      </c>
      <c r="G744" s="8" t="s">
        <v>54</v>
      </c>
      <c r="H744" t="s">
        <v>21</v>
      </c>
      <c r="I744" s="4">
        <v>1200</v>
      </c>
      <c r="J744" s="8">
        <v>6</v>
      </c>
      <c r="K744" s="4">
        <v>7200</v>
      </c>
      <c r="L744" s="4">
        <v>2160</v>
      </c>
      <c r="M744" s="3">
        <v>0.3</v>
      </c>
    </row>
    <row r="745" spans="2:13" x14ac:dyDescent="0.25">
      <c r="B745" t="s">
        <v>27</v>
      </c>
      <c r="C745" s="1" t="s">
        <v>20</v>
      </c>
      <c r="D745" s="2">
        <v>45039</v>
      </c>
      <c r="E745" s="8" t="s">
        <v>42</v>
      </c>
      <c r="F745" s="8" t="s">
        <v>53</v>
      </c>
      <c r="G745" s="8" t="s">
        <v>54</v>
      </c>
      <c r="H745" t="s">
        <v>29</v>
      </c>
      <c r="I745" s="4">
        <v>5340</v>
      </c>
      <c r="J745" s="8">
        <v>1</v>
      </c>
      <c r="K745" s="4">
        <v>5340</v>
      </c>
      <c r="L745" s="4">
        <v>1602</v>
      </c>
      <c r="M745" s="3">
        <v>0.3</v>
      </c>
    </row>
    <row r="746" spans="2:13" x14ac:dyDescent="0.25">
      <c r="B746" t="s">
        <v>27</v>
      </c>
      <c r="C746" s="1" t="s">
        <v>20</v>
      </c>
      <c r="D746" s="2">
        <v>45046</v>
      </c>
      <c r="E746" s="8" t="s">
        <v>42</v>
      </c>
      <c r="F746" s="8" t="s">
        <v>53</v>
      </c>
      <c r="G746" s="8" t="s">
        <v>54</v>
      </c>
      <c r="H746" t="s">
        <v>18</v>
      </c>
      <c r="I746" s="4">
        <v>8902</v>
      </c>
      <c r="J746" s="8">
        <v>7</v>
      </c>
      <c r="K746" s="4">
        <v>62314</v>
      </c>
      <c r="L746" s="4">
        <v>21809.899999999998</v>
      </c>
      <c r="M746" s="3">
        <v>0.35</v>
      </c>
    </row>
    <row r="747" spans="2:13" x14ac:dyDescent="0.25">
      <c r="B747" t="s">
        <v>13</v>
      </c>
      <c r="C747" s="1" t="s">
        <v>20</v>
      </c>
      <c r="D747" s="2">
        <v>45053</v>
      </c>
      <c r="E747" s="8" t="s">
        <v>42</v>
      </c>
      <c r="F747" s="8" t="s">
        <v>55</v>
      </c>
      <c r="G747" s="8" t="s">
        <v>56</v>
      </c>
      <c r="H747" t="s">
        <v>29</v>
      </c>
      <c r="I747" s="4">
        <v>5340</v>
      </c>
      <c r="J747" s="8">
        <v>6</v>
      </c>
      <c r="K747" s="4">
        <v>32040</v>
      </c>
      <c r="L747" s="4">
        <v>9612</v>
      </c>
      <c r="M747" s="3">
        <v>0.3</v>
      </c>
    </row>
    <row r="748" spans="2:13" x14ac:dyDescent="0.25">
      <c r="B748" t="s">
        <v>27</v>
      </c>
      <c r="C748" s="1" t="s">
        <v>20</v>
      </c>
      <c r="D748" s="2">
        <v>45060</v>
      </c>
      <c r="E748" s="8" t="s">
        <v>42</v>
      </c>
      <c r="F748" s="8" t="s">
        <v>55</v>
      </c>
      <c r="G748" s="8" t="s">
        <v>56</v>
      </c>
      <c r="H748" t="s">
        <v>19</v>
      </c>
      <c r="I748" s="4">
        <v>500</v>
      </c>
      <c r="J748" s="8">
        <v>9</v>
      </c>
      <c r="K748" s="4">
        <v>4500</v>
      </c>
      <c r="L748" s="4">
        <v>1125</v>
      </c>
      <c r="M748" s="3">
        <v>0.25</v>
      </c>
    </row>
    <row r="749" spans="2:13" x14ac:dyDescent="0.25">
      <c r="B749" t="s">
        <v>13</v>
      </c>
      <c r="C749" s="1" t="s">
        <v>20</v>
      </c>
      <c r="D749" s="2">
        <v>45067</v>
      </c>
      <c r="E749" s="8" t="s">
        <v>42</v>
      </c>
      <c r="F749" s="8" t="s">
        <v>55</v>
      </c>
      <c r="G749" s="8" t="s">
        <v>56</v>
      </c>
      <c r="H749" t="s">
        <v>33</v>
      </c>
      <c r="I749" s="4">
        <v>4600</v>
      </c>
      <c r="J749" s="8">
        <v>3</v>
      </c>
      <c r="K749" s="4">
        <v>13800</v>
      </c>
      <c r="L749" s="4">
        <v>3450</v>
      </c>
      <c r="M749" s="3">
        <v>0.25</v>
      </c>
    </row>
    <row r="750" spans="2:13" x14ac:dyDescent="0.25">
      <c r="B750" t="s">
        <v>13</v>
      </c>
      <c r="C750" s="1" t="s">
        <v>14</v>
      </c>
      <c r="D750" s="2">
        <v>45074</v>
      </c>
      <c r="E750" s="8" t="s">
        <v>42</v>
      </c>
      <c r="F750" s="8" t="s">
        <v>55</v>
      </c>
      <c r="G750" s="8" t="s">
        <v>56</v>
      </c>
      <c r="H750" t="s">
        <v>33</v>
      </c>
      <c r="I750" s="4">
        <v>4600</v>
      </c>
      <c r="J750" s="8">
        <v>8</v>
      </c>
      <c r="K750" s="4">
        <v>36800</v>
      </c>
      <c r="L750" s="4">
        <v>9200</v>
      </c>
      <c r="M750" s="3">
        <v>0.25</v>
      </c>
    </row>
    <row r="751" spans="2:13" x14ac:dyDescent="0.25">
      <c r="B751" t="s">
        <v>13</v>
      </c>
      <c r="C751" s="1" t="s">
        <v>20</v>
      </c>
      <c r="D751" s="2">
        <v>45081</v>
      </c>
      <c r="E751" s="8" t="s">
        <v>42</v>
      </c>
      <c r="F751" s="8" t="s">
        <v>55</v>
      </c>
      <c r="G751" s="8" t="s">
        <v>56</v>
      </c>
      <c r="H751" t="s">
        <v>32</v>
      </c>
      <c r="I751" s="4">
        <v>3200</v>
      </c>
      <c r="J751" s="8">
        <v>16</v>
      </c>
      <c r="K751" s="4">
        <v>51200</v>
      </c>
      <c r="L751" s="4">
        <v>10240</v>
      </c>
      <c r="M751" s="3">
        <v>0.2</v>
      </c>
    </row>
    <row r="752" spans="2:13" x14ac:dyDescent="0.25">
      <c r="B752" t="s">
        <v>27</v>
      </c>
      <c r="C752" s="1" t="s">
        <v>20</v>
      </c>
      <c r="D752" s="2">
        <v>45088</v>
      </c>
      <c r="E752" s="8" t="s">
        <v>42</v>
      </c>
      <c r="F752" s="8" t="s">
        <v>55</v>
      </c>
      <c r="G752" s="8" t="s">
        <v>56</v>
      </c>
      <c r="H752" t="s">
        <v>18</v>
      </c>
      <c r="I752" s="4">
        <v>8902</v>
      </c>
      <c r="J752" s="8">
        <v>15</v>
      </c>
      <c r="K752" s="4">
        <v>133530</v>
      </c>
      <c r="L752" s="4">
        <v>46735.5</v>
      </c>
      <c r="M752" s="3">
        <v>0.35</v>
      </c>
    </row>
    <row r="753" spans="2:13" x14ac:dyDescent="0.25">
      <c r="B753" t="s">
        <v>13</v>
      </c>
      <c r="C753" s="1" t="s">
        <v>14</v>
      </c>
      <c r="D753" s="2">
        <v>45095</v>
      </c>
      <c r="E753" s="8" t="s">
        <v>42</v>
      </c>
      <c r="F753" s="8" t="s">
        <v>55</v>
      </c>
      <c r="G753" s="8" t="s">
        <v>56</v>
      </c>
      <c r="H753" t="s">
        <v>21</v>
      </c>
      <c r="I753" s="4">
        <v>1200</v>
      </c>
      <c r="J753" s="8">
        <v>5</v>
      </c>
      <c r="K753" s="4">
        <v>6000</v>
      </c>
      <c r="L753" s="4">
        <v>1800</v>
      </c>
      <c r="M753" s="3">
        <v>0.3</v>
      </c>
    </row>
    <row r="754" spans="2:13" x14ac:dyDescent="0.25">
      <c r="B754" t="s">
        <v>27</v>
      </c>
      <c r="C754" s="1" t="s">
        <v>20</v>
      </c>
      <c r="D754" s="2">
        <v>45102</v>
      </c>
      <c r="E754" s="8" t="s">
        <v>42</v>
      </c>
      <c r="F754" s="8" t="s">
        <v>55</v>
      </c>
      <c r="G754" s="8" t="s">
        <v>56</v>
      </c>
      <c r="H754" t="s">
        <v>29</v>
      </c>
      <c r="I754" s="4">
        <v>5340</v>
      </c>
      <c r="J754" s="8">
        <v>5</v>
      </c>
      <c r="K754" s="4">
        <v>26700</v>
      </c>
      <c r="L754" s="4">
        <v>8010</v>
      </c>
      <c r="M754" s="3">
        <v>0.3</v>
      </c>
    </row>
    <row r="755" spans="2:13" x14ac:dyDescent="0.25">
      <c r="B755" t="s">
        <v>13</v>
      </c>
      <c r="C755" s="1" t="s">
        <v>20</v>
      </c>
      <c r="D755" s="2">
        <v>45109</v>
      </c>
      <c r="E755" s="8" t="s">
        <v>42</v>
      </c>
      <c r="F755" s="8" t="s">
        <v>55</v>
      </c>
      <c r="G755" s="8" t="s">
        <v>56</v>
      </c>
      <c r="H755" t="s">
        <v>30</v>
      </c>
      <c r="I755" s="4">
        <v>3400</v>
      </c>
      <c r="J755" s="8">
        <v>5</v>
      </c>
      <c r="K755" s="4">
        <v>17000</v>
      </c>
      <c r="L755" s="4">
        <v>5950</v>
      </c>
      <c r="M755" s="3">
        <v>0.35</v>
      </c>
    </row>
    <row r="756" spans="2:13" x14ac:dyDescent="0.25">
      <c r="B756" t="s">
        <v>13</v>
      </c>
      <c r="C756" s="1" t="s">
        <v>20</v>
      </c>
      <c r="D756" s="2">
        <v>45116</v>
      </c>
      <c r="E756" s="8" t="s">
        <v>42</v>
      </c>
      <c r="F756" s="8" t="s">
        <v>55</v>
      </c>
      <c r="G756" s="8" t="s">
        <v>56</v>
      </c>
      <c r="H756" t="s">
        <v>25</v>
      </c>
      <c r="I756" s="4">
        <v>300</v>
      </c>
      <c r="J756" s="8">
        <v>2</v>
      </c>
      <c r="K756" s="4">
        <v>600</v>
      </c>
      <c r="L756" s="4">
        <v>90</v>
      </c>
      <c r="M756" s="3">
        <v>0.15</v>
      </c>
    </row>
    <row r="757" spans="2:13" x14ac:dyDescent="0.25">
      <c r="B757" t="s">
        <v>13</v>
      </c>
      <c r="C757" s="1" t="s">
        <v>20</v>
      </c>
      <c r="D757" s="2">
        <v>45123</v>
      </c>
      <c r="E757" s="8" t="s">
        <v>42</v>
      </c>
      <c r="F757" s="8" t="s">
        <v>55</v>
      </c>
      <c r="G757" s="8" t="s">
        <v>56</v>
      </c>
      <c r="H757" t="s">
        <v>19</v>
      </c>
      <c r="I757" s="4">
        <v>500</v>
      </c>
      <c r="J757" s="8">
        <v>5</v>
      </c>
      <c r="K757" s="4">
        <v>2500</v>
      </c>
      <c r="L757" s="4">
        <v>625</v>
      </c>
      <c r="M757" s="3">
        <v>0.25</v>
      </c>
    </row>
    <row r="758" spans="2:13" x14ac:dyDescent="0.25">
      <c r="B758" t="s">
        <v>22</v>
      </c>
      <c r="C758" s="1" t="s">
        <v>20</v>
      </c>
      <c r="D758" s="2">
        <v>45130</v>
      </c>
      <c r="E758" s="8" t="s">
        <v>42</v>
      </c>
      <c r="F758" s="8" t="s">
        <v>55</v>
      </c>
      <c r="G758" s="8" t="s">
        <v>56</v>
      </c>
      <c r="H758" t="s">
        <v>31</v>
      </c>
      <c r="I758" s="4">
        <v>5300</v>
      </c>
      <c r="J758" s="8">
        <v>3</v>
      </c>
      <c r="K758" s="4">
        <v>15900</v>
      </c>
      <c r="L758" s="4">
        <v>4770</v>
      </c>
      <c r="M758" s="3">
        <v>0.3</v>
      </c>
    </row>
    <row r="759" spans="2:13" x14ac:dyDescent="0.25">
      <c r="B759" t="s">
        <v>27</v>
      </c>
      <c r="C759" s="1" t="s">
        <v>20</v>
      </c>
      <c r="D759" s="2">
        <v>45137</v>
      </c>
      <c r="E759" s="8" t="s">
        <v>42</v>
      </c>
      <c r="F759" s="8" t="s">
        <v>55</v>
      </c>
      <c r="G759" s="8" t="s">
        <v>56</v>
      </c>
      <c r="H759" t="s">
        <v>32</v>
      </c>
      <c r="I759" s="4">
        <v>3200</v>
      </c>
      <c r="J759" s="8">
        <v>8</v>
      </c>
      <c r="K759" s="4">
        <v>25600</v>
      </c>
      <c r="L759" s="4">
        <v>5120</v>
      </c>
      <c r="M759" s="3">
        <v>0.2</v>
      </c>
    </row>
    <row r="760" spans="2:13" x14ac:dyDescent="0.25">
      <c r="B760" t="s">
        <v>13</v>
      </c>
      <c r="C760" s="1" t="s">
        <v>14</v>
      </c>
      <c r="D760" s="2">
        <v>45144</v>
      </c>
      <c r="E760" s="8" t="s">
        <v>42</v>
      </c>
      <c r="F760" s="8" t="s">
        <v>55</v>
      </c>
      <c r="G760" s="8" t="s">
        <v>56</v>
      </c>
      <c r="H760" t="s">
        <v>32</v>
      </c>
      <c r="I760" s="4">
        <v>3200</v>
      </c>
      <c r="J760" s="8">
        <v>7</v>
      </c>
      <c r="K760" s="4">
        <v>22400</v>
      </c>
      <c r="L760" s="4">
        <v>4480</v>
      </c>
      <c r="M760" s="3">
        <v>0.2</v>
      </c>
    </row>
    <row r="761" spans="2:13" x14ac:dyDescent="0.25">
      <c r="B761" t="s">
        <v>34</v>
      </c>
      <c r="C761" s="1" t="s">
        <v>20</v>
      </c>
      <c r="D761" s="2">
        <v>45151</v>
      </c>
      <c r="E761" s="8" t="s">
        <v>42</v>
      </c>
      <c r="F761" s="8" t="s">
        <v>55</v>
      </c>
      <c r="G761" s="8" t="s">
        <v>56</v>
      </c>
      <c r="H761" t="s">
        <v>33</v>
      </c>
      <c r="I761" s="4">
        <v>4600</v>
      </c>
      <c r="J761" s="8">
        <v>8</v>
      </c>
      <c r="K761" s="4">
        <v>36800</v>
      </c>
      <c r="L761" s="4">
        <v>9200</v>
      </c>
      <c r="M761" s="3">
        <v>0.25</v>
      </c>
    </row>
    <row r="762" spans="2:13" x14ac:dyDescent="0.25">
      <c r="B762" t="s">
        <v>24</v>
      </c>
      <c r="C762" s="1" t="s">
        <v>20</v>
      </c>
      <c r="D762" s="2">
        <v>45158</v>
      </c>
      <c r="E762" s="8" t="s">
        <v>42</v>
      </c>
      <c r="F762" s="8" t="s">
        <v>55</v>
      </c>
      <c r="G762" s="8" t="s">
        <v>56</v>
      </c>
      <c r="H762" t="s">
        <v>23</v>
      </c>
      <c r="I762" s="4">
        <v>5130</v>
      </c>
      <c r="J762" s="8">
        <v>12</v>
      </c>
      <c r="K762" s="4">
        <v>61560</v>
      </c>
      <c r="L762" s="4">
        <v>24624</v>
      </c>
      <c r="M762" s="3">
        <v>0.4</v>
      </c>
    </row>
    <row r="763" spans="2:13" x14ac:dyDescent="0.25">
      <c r="B763" t="s">
        <v>27</v>
      </c>
      <c r="C763" s="1" t="s">
        <v>20</v>
      </c>
      <c r="D763" s="2">
        <v>45165</v>
      </c>
      <c r="E763" s="8" t="s">
        <v>42</v>
      </c>
      <c r="F763" s="8" t="s">
        <v>55</v>
      </c>
      <c r="G763" s="8" t="s">
        <v>56</v>
      </c>
      <c r="H763" t="s">
        <v>21</v>
      </c>
      <c r="I763" s="4">
        <v>1200</v>
      </c>
      <c r="J763" s="8">
        <v>9</v>
      </c>
      <c r="K763" s="4">
        <v>10800</v>
      </c>
      <c r="L763" s="4">
        <v>3240</v>
      </c>
      <c r="M763" s="3">
        <v>0.3</v>
      </c>
    </row>
    <row r="764" spans="2:13" x14ac:dyDescent="0.25">
      <c r="B764" t="s">
        <v>27</v>
      </c>
      <c r="C764" s="1" t="s">
        <v>14</v>
      </c>
      <c r="D764" s="2">
        <v>44562</v>
      </c>
      <c r="E764" s="8" t="s">
        <v>42</v>
      </c>
      <c r="F764" s="8" t="s">
        <v>55</v>
      </c>
      <c r="G764" s="8" t="s">
        <v>56</v>
      </c>
      <c r="H764" t="s">
        <v>26</v>
      </c>
      <c r="I764" s="4">
        <v>1700</v>
      </c>
      <c r="J764" s="8">
        <v>7</v>
      </c>
      <c r="K764" s="4">
        <v>11900</v>
      </c>
      <c r="L764" s="4">
        <v>5950</v>
      </c>
      <c r="M764" s="3">
        <v>0.5</v>
      </c>
    </row>
    <row r="765" spans="2:13" x14ac:dyDescent="0.25">
      <c r="B765" t="s">
        <v>22</v>
      </c>
      <c r="C765" s="1" t="s">
        <v>20</v>
      </c>
      <c r="D765" s="2">
        <v>44577</v>
      </c>
      <c r="E765" s="8" t="s">
        <v>42</v>
      </c>
      <c r="F765" s="8" t="s">
        <v>55</v>
      </c>
      <c r="G765" s="8" t="s">
        <v>56</v>
      </c>
      <c r="H765" t="s">
        <v>28</v>
      </c>
      <c r="I765" s="4">
        <v>1500</v>
      </c>
      <c r="J765" s="8">
        <v>3</v>
      </c>
      <c r="K765" s="4">
        <v>4500</v>
      </c>
      <c r="L765" s="4">
        <v>1800</v>
      </c>
      <c r="M765" s="3">
        <v>0.4</v>
      </c>
    </row>
    <row r="766" spans="2:13" x14ac:dyDescent="0.25">
      <c r="B766" t="s">
        <v>24</v>
      </c>
      <c r="C766" s="1" t="s">
        <v>14</v>
      </c>
      <c r="D766" s="2">
        <v>44584</v>
      </c>
      <c r="E766" s="8" t="s">
        <v>42</v>
      </c>
      <c r="F766" s="8" t="s">
        <v>55</v>
      </c>
      <c r="G766" s="8" t="s">
        <v>56</v>
      </c>
      <c r="H766" t="s">
        <v>26</v>
      </c>
      <c r="I766" s="4">
        <v>1700</v>
      </c>
      <c r="J766" s="8">
        <v>6</v>
      </c>
      <c r="K766" s="4">
        <v>10200</v>
      </c>
      <c r="L766" s="4">
        <v>5100</v>
      </c>
      <c r="M766" s="3">
        <v>0.5</v>
      </c>
    </row>
    <row r="767" spans="2:13" x14ac:dyDescent="0.25">
      <c r="B767" t="s">
        <v>24</v>
      </c>
      <c r="C767" s="1" t="s">
        <v>14</v>
      </c>
      <c r="D767" s="2">
        <v>44591</v>
      </c>
      <c r="E767" s="8" t="s">
        <v>42</v>
      </c>
      <c r="F767" s="8" t="s">
        <v>57</v>
      </c>
      <c r="G767" s="8" t="s">
        <v>58</v>
      </c>
      <c r="H767" t="s">
        <v>35</v>
      </c>
      <c r="I767" s="4">
        <v>4500</v>
      </c>
      <c r="J767" s="8">
        <v>11</v>
      </c>
      <c r="K767" s="4">
        <v>49500</v>
      </c>
      <c r="L767" s="4">
        <v>12375</v>
      </c>
      <c r="M767" s="3">
        <v>0.25</v>
      </c>
    </row>
    <row r="768" spans="2:13" x14ac:dyDescent="0.25">
      <c r="B768" t="s">
        <v>27</v>
      </c>
      <c r="C768" s="1" t="s">
        <v>20</v>
      </c>
      <c r="D768" s="2">
        <v>44598</v>
      </c>
      <c r="E768" s="8" t="s">
        <v>42</v>
      </c>
      <c r="F768" s="8" t="s">
        <v>57</v>
      </c>
      <c r="G768" s="8" t="s">
        <v>58</v>
      </c>
      <c r="H768" t="s">
        <v>33</v>
      </c>
      <c r="I768" s="4">
        <v>4600</v>
      </c>
      <c r="J768" s="8">
        <v>5</v>
      </c>
      <c r="K768" s="4">
        <v>23000</v>
      </c>
      <c r="L768" s="4">
        <v>5750</v>
      </c>
      <c r="M768" s="3">
        <v>0.25</v>
      </c>
    </row>
    <row r="769" spans="2:13" x14ac:dyDescent="0.25">
      <c r="B769" t="s">
        <v>22</v>
      </c>
      <c r="C769" s="1" t="s">
        <v>20</v>
      </c>
      <c r="D769" s="2">
        <v>44605</v>
      </c>
      <c r="E769" s="8" t="s">
        <v>42</v>
      </c>
      <c r="F769" s="8" t="s">
        <v>57</v>
      </c>
      <c r="G769" s="8" t="s">
        <v>58</v>
      </c>
      <c r="H769" t="s">
        <v>29</v>
      </c>
      <c r="I769" s="4">
        <v>5340</v>
      </c>
      <c r="J769" s="8">
        <v>1</v>
      </c>
      <c r="K769" s="4">
        <v>5340</v>
      </c>
      <c r="L769" s="4">
        <v>1602</v>
      </c>
      <c r="M769" s="3">
        <v>0.3</v>
      </c>
    </row>
    <row r="770" spans="2:13" x14ac:dyDescent="0.25">
      <c r="B770" t="s">
        <v>13</v>
      </c>
      <c r="C770" s="1" t="s">
        <v>20</v>
      </c>
      <c r="D770" s="2">
        <v>44612</v>
      </c>
      <c r="E770" s="8" t="s">
        <v>42</v>
      </c>
      <c r="F770" s="8" t="s">
        <v>57</v>
      </c>
      <c r="G770" s="8" t="s">
        <v>58</v>
      </c>
      <c r="H770" t="s">
        <v>28</v>
      </c>
      <c r="I770" s="4">
        <v>1500</v>
      </c>
      <c r="J770" s="8">
        <v>5</v>
      </c>
      <c r="K770" s="4">
        <v>7500</v>
      </c>
      <c r="L770" s="4">
        <v>3000</v>
      </c>
      <c r="M770" s="3">
        <v>0.4</v>
      </c>
    </row>
    <row r="771" spans="2:13" x14ac:dyDescent="0.25">
      <c r="B771" t="s">
        <v>13</v>
      </c>
      <c r="C771" s="1" t="s">
        <v>20</v>
      </c>
      <c r="D771" s="2">
        <v>44619</v>
      </c>
      <c r="E771" s="8" t="s">
        <v>42</v>
      </c>
      <c r="F771" s="8" t="s">
        <v>57</v>
      </c>
      <c r="G771" s="8" t="s">
        <v>58</v>
      </c>
      <c r="H771" t="s">
        <v>33</v>
      </c>
      <c r="I771" s="4">
        <v>4600</v>
      </c>
      <c r="J771" s="8">
        <v>12</v>
      </c>
      <c r="K771" s="4">
        <v>55200</v>
      </c>
      <c r="L771" s="4">
        <v>13800</v>
      </c>
      <c r="M771" s="3">
        <v>0.25</v>
      </c>
    </row>
    <row r="772" spans="2:13" x14ac:dyDescent="0.25">
      <c r="B772" t="s">
        <v>22</v>
      </c>
      <c r="C772" s="1" t="s">
        <v>14</v>
      </c>
      <c r="D772" s="2">
        <v>44626</v>
      </c>
      <c r="E772" s="8" t="s">
        <v>42</v>
      </c>
      <c r="F772" s="8" t="s">
        <v>57</v>
      </c>
      <c r="G772" s="8" t="s">
        <v>58</v>
      </c>
      <c r="H772" t="s">
        <v>18</v>
      </c>
      <c r="I772" s="4">
        <v>8902</v>
      </c>
      <c r="J772" s="8">
        <v>5</v>
      </c>
      <c r="K772" s="4">
        <v>44510</v>
      </c>
      <c r="L772" s="4">
        <v>15578.499999999998</v>
      </c>
      <c r="M772" s="3">
        <v>0.35</v>
      </c>
    </row>
    <row r="773" spans="2:13" x14ac:dyDescent="0.25">
      <c r="B773" t="s">
        <v>13</v>
      </c>
      <c r="C773" s="1" t="s">
        <v>20</v>
      </c>
      <c r="D773" s="2">
        <v>44633</v>
      </c>
      <c r="E773" s="8" t="s">
        <v>42</v>
      </c>
      <c r="F773" s="8" t="s">
        <v>57</v>
      </c>
      <c r="G773" s="8" t="s">
        <v>58</v>
      </c>
      <c r="H773" t="s">
        <v>33</v>
      </c>
      <c r="I773" s="4">
        <v>4600</v>
      </c>
      <c r="J773" s="8">
        <v>10</v>
      </c>
      <c r="K773" s="4">
        <v>46000</v>
      </c>
      <c r="L773" s="4">
        <v>11500</v>
      </c>
      <c r="M773" s="3">
        <v>0.25</v>
      </c>
    </row>
    <row r="774" spans="2:13" x14ac:dyDescent="0.25">
      <c r="B774" t="s">
        <v>13</v>
      </c>
      <c r="C774" s="1" t="s">
        <v>20</v>
      </c>
      <c r="D774" s="2">
        <v>44640</v>
      </c>
      <c r="E774" s="8" t="s">
        <v>42</v>
      </c>
      <c r="F774" s="8" t="s">
        <v>57</v>
      </c>
      <c r="G774" s="8" t="s">
        <v>58</v>
      </c>
      <c r="H774" t="s">
        <v>25</v>
      </c>
      <c r="I774" s="4">
        <v>300</v>
      </c>
      <c r="J774" s="8">
        <v>4</v>
      </c>
      <c r="K774" s="4">
        <v>1200</v>
      </c>
      <c r="L774" s="4">
        <v>180</v>
      </c>
      <c r="M774" s="3">
        <v>0.15</v>
      </c>
    </row>
    <row r="775" spans="2:13" x14ac:dyDescent="0.25">
      <c r="B775" t="s">
        <v>13</v>
      </c>
      <c r="C775" s="1" t="s">
        <v>14</v>
      </c>
      <c r="D775" s="2">
        <v>44647</v>
      </c>
      <c r="E775" s="8" t="s">
        <v>42</v>
      </c>
      <c r="F775" s="8" t="s">
        <v>57</v>
      </c>
      <c r="G775" s="8" t="s">
        <v>58</v>
      </c>
      <c r="H775" t="s">
        <v>32</v>
      </c>
      <c r="I775" s="4">
        <v>3200</v>
      </c>
      <c r="J775" s="8">
        <v>1</v>
      </c>
      <c r="K775" s="4">
        <v>3200</v>
      </c>
      <c r="L775" s="4">
        <v>640</v>
      </c>
      <c r="M775" s="3">
        <v>0.2</v>
      </c>
    </row>
    <row r="776" spans="2:13" x14ac:dyDescent="0.25">
      <c r="B776" t="s">
        <v>34</v>
      </c>
      <c r="C776" s="1" t="s">
        <v>14</v>
      </c>
      <c r="D776" s="2">
        <v>44654</v>
      </c>
      <c r="E776" s="8" t="s">
        <v>42</v>
      </c>
      <c r="F776" s="8" t="s">
        <v>57</v>
      </c>
      <c r="G776" s="8" t="s">
        <v>58</v>
      </c>
      <c r="H776" t="s">
        <v>23</v>
      </c>
      <c r="I776" s="4">
        <v>5130</v>
      </c>
      <c r="J776" s="8">
        <v>11</v>
      </c>
      <c r="K776" s="4">
        <v>56430</v>
      </c>
      <c r="L776" s="4">
        <v>22572</v>
      </c>
      <c r="M776" s="3">
        <v>0.4</v>
      </c>
    </row>
    <row r="777" spans="2:13" x14ac:dyDescent="0.25">
      <c r="B777" t="s">
        <v>13</v>
      </c>
      <c r="C777" s="1" t="s">
        <v>20</v>
      </c>
      <c r="D777" s="2">
        <v>44661</v>
      </c>
      <c r="E777" s="8" t="s">
        <v>42</v>
      </c>
      <c r="F777" s="8" t="s">
        <v>57</v>
      </c>
      <c r="G777" s="8" t="s">
        <v>58</v>
      </c>
      <c r="H777" t="s">
        <v>33</v>
      </c>
      <c r="I777" s="4">
        <v>4600</v>
      </c>
      <c r="J777" s="8">
        <v>4</v>
      </c>
      <c r="K777" s="4">
        <v>18400</v>
      </c>
      <c r="L777" s="4">
        <v>4600</v>
      </c>
      <c r="M777" s="3">
        <v>0.25</v>
      </c>
    </row>
    <row r="778" spans="2:13" x14ac:dyDescent="0.25">
      <c r="B778" t="s">
        <v>13</v>
      </c>
      <c r="C778" s="1" t="s">
        <v>20</v>
      </c>
      <c r="D778" s="2">
        <v>44668</v>
      </c>
      <c r="E778" s="8" t="s">
        <v>42</v>
      </c>
      <c r="F778" s="8" t="s">
        <v>57</v>
      </c>
      <c r="G778" s="8" t="s">
        <v>58</v>
      </c>
      <c r="H778" t="s">
        <v>28</v>
      </c>
      <c r="I778" s="4">
        <v>1500</v>
      </c>
      <c r="J778" s="8">
        <v>11</v>
      </c>
      <c r="K778" s="4">
        <v>16500</v>
      </c>
      <c r="L778" s="4">
        <v>6600</v>
      </c>
      <c r="M778" s="3">
        <v>0.4</v>
      </c>
    </row>
    <row r="779" spans="2:13" x14ac:dyDescent="0.25">
      <c r="B779" t="s">
        <v>13</v>
      </c>
      <c r="C779" s="1" t="s">
        <v>20</v>
      </c>
      <c r="D779" s="2">
        <v>44675</v>
      </c>
      <c r="E779" s="8" t="s">
        <v>42</v>
      </c>
      <c r="F779" s="8" t="s">
        <v>57</v>
      </c>
      <c r="G779" s="8" t="s">
        <v>58</v>
      </c>
      <c r="H779" t="s">
        <v>31</v>
      </c>
      <c r="I779" s="4">
        <v>5300</v>
      </c>
      <c r="J779" s="8">
        <v>4</v>
      </c>
      <c r="K779" s="4">
        <v>21200</v>
      </c>
      <c r="L779" s="4">
        <v>6360</v>
      </c>
      <c r="M779" s="3">
        <v>0.3</v>
      </c>
    </row>
    <row r="780" spans="2:13" x14ac:dyDescent="0.25">
      <c r="B780" t="s">
        <v>13</v>
      </c>
      <c r="C780" s="1" t="s">
        <v>14</v>
      </c>
      <c r="D780" s="2">
        <v>44682</v>
      </c>
      <c r="E780" s="8" t="s">
        <v>42</v>
      </c>
      <c r="F780" s="8" t="s">
        <v>57</v>
      </c>
      <c r="G780" s="8" t="s">
        <v>58</v>
      </c>
      <c r="H780" t="s">
        <v>18</v>
      </c>
      <c r="I780" s="4">
        <v>8902</v>
      </c>
      <c r="J780" s="8">
        <v>6</v>
      </c>
      <c r="K780" s="4">
        <v>53412</v>
      </c>
      <c r="L780" s="4">
        <v>18694.199999999997</v>
      </c>
      <c r="M780" s="3">
        <v>0.35</v>
      </c>
    </row>
    <row r="781" spans="2:13" x14ac:dyDescent="0.25">
      <c r="B781" t="s">
        <v>13</v>
      </c>
      <c r="C781" s="1" t="s">
        <v>14</v>
      </c>
      <c r="D781" s="2">
        <v>44689</v>
      </c>
      <c r="E781" s="8" t="s">
        <v>42</v>
      </c>
      <c r="F781" s="8" t="s">
        <v>57</v>
      </c>
      <c r="G781" s="8" t="s">
        <v>58</v>
      </c>
      <c r="H781" t="s">
        <v>21</v>
      </c>
      <c r="I781" s="4">
        <v>1200</v>
      </c>
      <c r="J781" s="8">
        <v>1</v>
      </c>
      <c r="K781" s="4">
        <v>1200</v>
      </c>
      <c r="L781" s="4">
        <v>360</v>
      </c>
      <c r="M781" s="3">
        <v>0.3</v>
      </c>
    </row>
    <row r="782" spans="2:13" x14ac:dyDescent="0.25">
      <c r="B782" t="s">
        <v>34</v>
      </c>
      <c r="C782" s="1" t="s">
        <v>20</v>
      </c>
      <c r="D782" s="2">
        <v>44696</v>
      </c>
      <c r="E782" s="8" t="s">
        <v>42</v>
      </c>
      <c r="F782" s="8" t="s">
        <v>57</v>
      </c>
      <c r="G782" s="8" t="s">
        <v>58</v>
      </c>
      <c r="H782" t="s">
        <v>23</v>
      </c>
      <c r="I782" s="4">
        <v>5130</v>
      </c>
      <c r="J782" s="8">
        <v>7</v>
      </c>
      <c r="K782" s="4">
        <v>35910</v>
      </c>
      <c r="L782" s="4">
        <v>14364</v>
      </c>
      <c r="M782" s="3">
        <v>0.4</v>
      </c>
    </row>
    <row r="783" spans="2:13" x14ac:dyDescent="0.25">
      <c r="B783" t="s">
        <v>13</v>
      </c>
      <c r="C783" s="1" t="s">
        <v>20</v>
      </c>
      <c r="D783" s="2">
        <v>44703</v>
      </c>
      <c r="E783" s="8" t="s">
        <v>42</v>
      </c>
      <c r="F783" s="8" t="s">
        <v>57</v>
      </c>
      <c r="G783" s="8" t="s">
        <v>58</v>
      </c>
      <c r="H783" t="s">
        <v>28</v>
      </c>
      <c r="I783" s="4">
        <v>1500</v>
      </c>
      <c r="J783" s="8">
        <v>4</v>
      </c>
      <c r="K783" s="4">
        <v>6000</v>
      </c>
      <c r="L783" s="4">
        <v>2400</v>
      </c>
      <c r="M783" s="3">
        <v>0.4</v>
      </c>
    </row>
    <row r="784" spans="2:13" x14ac:dyDescent="0.25">
      <c r="B784" t="s">
        <v>27</v>
      </c>
      <c r="C784" s="1" t="s">
        <v>20</v>
      </c>
      <c r="D784" s="2">
        <v>44710</v>
      </c>
      <c r="E784" s="8" t="s">
        <v>42</v>
      </c>
      <c r="F784" s="8" t="s">
        <v>57</v>
      </c>
      <c r="G784" s="8" t="s">
        <v>58</v>
      </c>
      <c r="H784" t="s">
        <v>23</v>
      </c>
      <c r="I784" s="4">
        <v>5130</v>
      </c>
      <c r="J784" s="8">
        <v>4</v>
      </c>
      <c r="K784" s="4">
        <v>20520</v>
      </c>
      <c r="L784" s="4">
        <v>8208</v>
      </c>
      <c r="M784" s="3">
        <v>0.4</v>
      </c>
    </row>
    <row r="785" spans="2:13" x14ac:dyDescent="0.25">
      <c r="B785" t="s">
        <v>27</v>
      </c>
      <c r="C785" s="1" t="s">
        <v>20</v>
      </c>
      <c r="D785" s="2">
        <v>44717</v>
      </c>
      <c r="E785" s="8" t="s">
        <v>42</v>
      </c>
      <c r="F785" s="8" t="s">
        <v>57</v>
      </c>
      <c r="G785" s="8" t="s">
        <v>58</v>
      </c>
      <c r="H785" t="s">
        <v>35</v>
      </c>
      <c r="I785" s="4">
        <v>4500</v>
      </c>
      <c r="J785" s="8">
        <v>2</v>
      </c>
      <c r="K785" s="4">
        <v>9000</v>
      </c>
      <c r="L785" s="4">
        <v>2250</v>
      </c>
      <c r="M785" s="3">
        <v>0.25</v>
      </c>
    </row>
    <row r="786" spans="2:13" x14ac:dyDescent="0.25">
      <c r="B786" t="s">
        <v>13</v>
      </c>
      <c r="C786" s="1" t="s">
        <v>14</v>
      </c>
      <c r="D786" s="2">
        <v>44724</v>
      </c>
      <c r="E786" s="8" t="s">
        <v>42</v>
      </c>
      <c r="F786" s="8" t="s">
        <v>57</v>
      </c>
      <c r="G786" s="8" t="s">
        <v>58</v>
      </c>
      <c r="H786" t="s">
        <v>31</v>
      </c>
      <c r="I786" s="4">
        <v>5300</v>
      </c>
      <c r="J786" s="8">
        <v>2</v>
      </c>
      <c r="K786" s="4">
        <v>10600</v>
      </c>
      <c r="L786" s="4">
        <v>3180</v>
      </c>
      <c r="M786" s="3">
        <v>0.3</v>
      </c>
    </row>
    <row r="787" spans="2:13" x14ac:dyDescent="0.25">
      <c r="B787" t="s">
        <v>13</v>
      </c>
      <c r="C787" s="1" t="s">
        <v>20</v>
      </c>
      <c r="D787" s="2">
        <v>44731</v>
      </c>
      <c r="E787" s="8" t="s">
        <v>42</v>
      </c>
      <c r="F787" s="8" t="s">
        <v>57</v>
      </c>
      <c r="G787" s="8" t="s">
        <v>58</v>
      </c>
      <c r="H787" t="s">
        <v>25</v>
      </c>
      <c r="I787" s="4">
        <v>300</v>
      </c>
      <c r="J787" s="8">
        <v>2</v>
      </c>
      <c r="K787" s="4">
        <v>600</v>
      </c>
      <c r="L787" s="4">
        <v>90</v>
      </c>
      <c r="M787" s="3">
        <v>0.15</v>
      </c>
    </row>
    <row r="788" spans="2:13" x14ac:dyDescent="0.25">
      <c r="B788" t="s">
        <v>34</v>
      </c>
      <c r="C788" s="1" t="s">
        <v>14</v>
      </c>
      <c r="D788" s="2">
        <v>44738</v>
      </c>
      <c r="E788" s="8" t="s">
        <v>42</v>
      </c>
      <c r="F788" s="8" t="s">
        <v>57</v>
      </c>
      <c r="G788" s="8" t="s">
        <v>58</v>
      </c>
      <c r="H788" t="s">
        <v>19</v>
      </c>
      <c r="I788" s="4">
        <v>500</v>
      </c>
      <c r="J788" s="8">
        <v>12</v>
      </c>
      <c r="K788" s="4">
        <v>6000</v>
      </c>
      <c r="L788" s="4">
        <v>1500</v>
      </c>
      <c r="M788" s="3">
        <v>0.25</v>
      </c>
    </row>
    <row r="789" spans="2:13" x14ac:dyDescent="0.25">
      <c r="B789" t="s">
        <v>24</v>
      </c>
      <c r="C789" s="1" t="s">
        <v>14</v>
      </c>
      <c r="D789" s="2">
        <v>44745</v>
      </c>
      <c r="E789" s="8" t="s">
        <v>42</v>
      </c>
      <c r="F789" s="8" t="s">
        <v>57</v>
      </c>
      <c r="G789" s="8" t="s">
        <v>58</v>
      </c>
      <c r="H789" t="s">
        <v>25</v>
      </c>
      <c r="I789" s="4">
        <v>300</v>
      </c>
      <c r="J789" s="8">
        <v>1</v>
      </c>
      <c r="K789" s="4">
        <v>300</v>
      </c>
      <c r="L789" s="4">
        <v>45</v>
      </c>
      <c r="M789" s="3">
        <v>0.15</v>
      </c>
    </row>
    <row r="790" spans="2:13" x14ac:dyDescent="0.25">
      <c r="B790" t="s">
        <v>27</v>
      </c>
      <c r="C790" s="1" t="s">
        <v>20</v>
      </c>
      <c r="D790" s="2">
        <v>44752</v>
      </c>
      <c r="E790" s="8" t="s">
        <v>42</v>
      </c>
      <c r="F790" s="8" t="s">
        <v>57</v>
      </c>
      <c r="G790" s="8" t="s">
        <v>58</v>
      </c>
      <c r="H790" t="s">
        <v>28</v>
      </c>
      <c r="I790" s="4">
        <v>1500</v>
      </c>
      <c r="J790" s="8">
        <v>1</v>
      </c>
      <c r="K790" s="4">
        <v>1500</v>
      </c>
      <c r="L790" s="4">
        <v>600</v>
      </c>
      <c r="M790" s="3">
        <v>0.4</v>
      </c>
    </row>
    <row r="791" spans="2:13" x14ac:dyDescent="0.25">
      <c r="B791" t="s">
        <v>13</v>
      </c>
      <c r="C791" s="1" t="s">
        <v>20</v>
      </c>
      <c r="D791" s="2">
        <v>44759</v>
      </c>
      <c r="E791" s="8" t="s">
        <v>42</v>
      </c>
      <c r="F791" s="8" t="s">
        <v>57</v>
      </c>
      <c r="G791" s="8" t="s">
        <v>58</v>
      </c>
      <c r="H791" t="s">
        <v>28</v>
      </c>
      <c r="I791" s="4">
        <v>1500</v>
      </c>
      <c r="J791" s="8">
        <v>11</v>
      </c>
      <c r="K791" s="4">
        <v>16500</v>
      </c>
      <c r="L791" s="4">
        <v>6600</v>
      </c>
      <c r="M791" s="3">
        <v>0.4</v>
      </c>
    </row>
    <row r="792" spans="2:13" x14ac:dyDescent="0.25">
      <c r="B792" t="s">
        <v>13</v>
      </c>
      <c r="C792" s="1" t="s">
        <v>20</v>
      </c>
      <c r="D792" s="2">
        <v>44766</v>
      </c>
      <c r="E792" s="8" t="s">
        <v>42</v>
      </c>
      <c r="F792" s="8" t="s">
        <v>57</v>
      </c>
      <c r="G792" s="8" t="s">
        <v>58</v>
      </c>
      <c r="H792" t="s">
        <v>21</v>
      </c>
      <c r="I792" s="4">
        <v>1200</v>
      </c>
      <c r="J792" s="8">
        <v>2</v>
      </c>
      <c r="K792" s="4">
        <v>2400</v>
      </c>
      <c r="L792" s="4">
        <v>720</v>
      </c>
      <c r="M792" s="3">
        <v>0.3</v>
      </c>
    </row>
    <row r="793" spans="2:13" x14ac:dyDescent="0.25">
      <c r="B793" t="s">
        <v>27</v>
      </c>
      <c r="C793" s="1" t="s">
        <v>20</v>
      </c>
      <c r="D793" s="2">
        <v>44766</v>
      </c>
      <c r="E793" s="8" t="s">
        <v>42</v>
      </c>
      <c r="F793" s="8" t="s">
        <v>57</v>
      </c>
      <c r="G793" s="8" t="s">
        <v>58</v>
      </c>
      <c r="H793" t="s">
        <v>19</v>
      </c>
      <c r="I793" s="4">
        <v>500</v>
      </c>
      <c r="J793" s="8">
        <v>5</v>
      </c>
      <c r="K793" s="4">
        <v>2500</v>
      </c>
      <c r="L793" s="4">
        <v>625</v>
      </c>
      <c r="M793" s="3">
        <v>0.25</v>
      </c>
    </row>
    <row r="794" spans="2:13" x14ac:dyDescent="0.25">
      <c r="B794" t="s">
        <v>22</v>
      </c>
      <c r="C794" s="1" t="s">
        <v>14</v>
      </c>
      <c r="D794" s="2">
        <v>44773</v>
      </c>
      <c r="E794" s="8" t="s">
        <v>42</v>
      </c>
      <c r="F794" s="8" t="s">
        <v>57</v>
      </c>
      <c r="G794" s="8" t="s">
        <v>58</v>
      </c>
      <c r="H794" t="s">
        <v>32</v>
      </c>
      <c r="I794" s="4">
        <v>3200</v>
      </c>
      <c r="J794" s="8">
        <v>12</v>
      </c>
      <c r="K794" s="4">
        <v>38400</v>
      </c>
      <c r="L794" s="4">
        <v>7680</v>
      </c>
      <c r="M794" s="3">
        <v>0.2</v>
      </c>
    </row>
    <row r="795" spans="2:13" x14ac:dyDescent="0.25">
      <c r="B795" t="s">
        <v>34</v>
      </c>
      <c r="C795" s="1" t="s">
        <v>20</v>
      </c>
      <c r="D795" s="2">
        <v>44780</v>
      </c>
      <c r="E795" s="8" t="s">
        <v>42</v>
      </c>
      <c r="F795" s="8" t="s">
        <v>57</v>
      </c>
      <c r="G795" s="8" t="s">
        <v>58</v>
      </c>
      <c r="H795" t="s">
        <v>31</v>
      </c>
      <c r="I795" s="4">
        <v>5300</v>
      </c>
      <c r="J795" s="8">
        <v>4</v>
      </c>
      <c r="K795" s="4">
        <v>21200</v>
      </c>
      <c r="L795" s="4">
        <v>6360</v>
      </c>
      <c r="M795" s="3">
        <v>0.3</v>
      </c>
    </row>
    <row r="796" spans="2:13" x14ac:dyDescent="0.25">
      <c r="B796" t="s">
        <v>34</v>
      </c>
      <c r="C796" s="1" t="s">
        <v>20</v>
      </c>
      <c r="D796" s="2">
        <v>44787</v>
      </c>
      <c r="E796" s="8" t="s">
        <v>42</v>
      </c>
      <c r="F796" s="8" t="s">
        <v>57</v>
      </c>
      <c r="G796" s="8" t="s">
        <v>58</v>
      </c>
      <c r="H796" t="s">
        <v>23</v>
      </c>
      <c r="I796" s="4">
        <v>5130</v>
      </c>
      <c r="J796" s="8">
        <v>8</v>
      </c>
      <c r="K796" s="4">
        <v>41040</v>
      </c>
      <c r="L796" s="4">
        <v>16416</v>
      </c>
      <c r="M796" s="3">
        <v>0.4</v>
      </c>
    </row>
    <row r="797" spans="2:13" x14ac:dyDescent="0.25">
      <c r="B797" t="s">
        <v>13</v>
      </c>
      <c r="C797" s="1" t="s">
        <v>20</v>
      </c>
      <c r="D797" s="2">
        <v>44794</v>
      </c>
      <c r="E797" s="8" t="s">
        <v>42</v>
      </c>
      <c r="F797" s="8" t="s">
        <v>57</v>
      </c>
      <c r="G797" s="8" t="s">
        <v>58</v>
      </c>
      <c r="H797" t="s">
        <v>29</v>
      </c>
      <c r="I797" s="4">
        <v>5340</v>
      </c>
      <c r="J797" s="8">
        <v>2</v>
      </c>
      <c r="K797" s="4">
        <v>10680</v>
      </c>
      <c r="L797" s="4">
        <v>3204</v>
      </c>
      <c r="M797" s="3">
        <v>0.3</v>
      </c>
    </row>
    <row r="798" spans="2:13" x14ac:dyDescent="0.25">
      <c r="B798" t="s">
        <v>22</v>
      </c>
      <c r="C798" s="1" t="s">
        <v>20</v>
      </c>
      <c r="D798" s="2">
        <v>44801</v>
      </c>
      <c r="E798" s="8" t="s">
        <v>42</v>
      </c>
      <c r="F798" s="8" t="s">
        <v>57</v>
      </c>
      <c r="G798" s="8" t="s">
        <v>58</v>
      </c>
      <c r="H798" t="s">
        <v>21</v>
      </c>
      <c r="I798" s="4">
        <v>1200</v>
      </c>
      <c r="J798" s="8">
        <v>5</v>
      </c>
      <c r="K798" s="4">
        <v>6000</v>
      </c>
      <c r="L798" s="4">
        <v>1800</v>
      </c>
      <c r="M798" s="3">
        <v>0.3</v>
      </c>
    </row>
    <row r="799" spans="2:13" x14ac:dyDescent="0.25">
      <c r="B799" t="s">
        <v>27</v>
      </c>
      <c r="C799" s="1" t="s">
        <v>20</v>
      </c>
      <c r="D799" s="2">
        <v>44808</v>
      </c>
      <c r="E799" s="8" t="s">
        <v>42</v>
      </c>
      <c r="F799" s="8" t="s">
        <v>57</v>
      </c>
      <c r="G799" s="8" t="s">
        <v>58</v>
      </c>
      <c r="H799" t="s">
        <v>31</v>
      </c>
      <c r="I799" s="4">
        <v>5300</v>
      </c>
      <c r="J799" s="8">
        <v>10</v>
      </c>
      <c r="K799" s="4">
        <v>53000</v>
      </c>
      <c r="L799" s="4">
        <v>15900</v>
      </c>
      <c r="M799" s="3">
        <v>0.3</v>
      </c>
    </row>
    <row r="800" spans="2:13" x14ac:dyDescent="0.25">
      <c r="B800" t="s">
        <v>13</v>
      </c>
      <c r="C800" s="1" t="s">
        <v>20</v>
      </c>
      <c r="D800" s="2">
        <v>44815</v>
      </c>
      <c r="E800" s="8" t="s">
        <v>42</v>
      </c>
      <c r="F800" s="8" t="s">
        <v>57</v>
      </c>
      <c r="G800" s="8" t="s">
        <v>58</v>
      </c>
      <c r="H800" t="s">
        <v>19</v>
      </c>
      <c r="I800" s="4">
        <v>500</v>
      </c>
      <c r="J800" s="8">
        <v>9</v>
      </c>
      <c r="K800" s="4">
        <v>4500</v>
      </c>
      <c r="L800" s="4">
        <v>1125</v>
      </c>
      <c r="M800" s="3">
        <v>0.25</v>
      </c>
    </row>
    <row r="801" spans="2:13" x14ac:dyDescent="0.25">
      <c r="B801" t="s">
        <v>27</v>
      </c>
      <c r="C801" s="1" t="s">
        <v>14</v>
      </c>
      <c r="D801" s="2">
        <v>44822</v>
      </c>
      <c r="E801" s="8" t="s">
        <v>42</v>
      </c>
      <c r="F801" s="8" t="s">
        <v>57</v>
      </c>
      <c r="G801" s="8" t="s">
        <v>58</v>
      </c>
      <c r="H801" t="s">
        <v>29</v>
      </c>
      <c r="I801" s="4">
        <v>5340</v>
      </c>
      <c r="J801" s="8">
        <v>7</v>
      </c>
      <c r="K801" s="4">
        <v>37380</v>
      </c>
      <c r="L801" s="4">
        <v>11214</v>
      </c>
      <c r="M801" s="3">
        <v>0.3</v>
      </c>
    </row>
    <row r="802" spans="2:13" x14ac:dyDescent="0.25">
      <c r="B802" t="s">
        <v>13</v>
      </c>
      <c r="C802" s="1" t="s">
        <v>20</v>
      </c>
      <c r="D802" s="2">
        <v>44829</v>
      </c>
      <c r="E802" s="8" t="s">
        <v>42</v>
      </c>
      <c r="F802" s="8" t="s">
        <v>57</v>
      </c>
      <c r="G802" s="8" t="s">
        <v>58</v>
      </c>
      <c r="H802" t="s">
        <v>18</v>
      </c>
      <c r="I802" s="4">
        <v>8902</v>
      </c>
      <c r="J802" s="8">
        <v>8</v>
      </c>
      <c r="K802" s="4">
        <v>71216</v>
      </c>
      <c r="L802" s="4">
        <v>24925.599999999999</v>
      </c>
      <c r="M802" s="3">
        <v>0.35</v>
      </c>
    </row>
    <row r="803" spans="2:13" x14ac:dyDescent="0.25">
      <c r="B803" t="s">
        <v>13</v>
      </c>
      <c r="C803" s="1" t="s">
        <v>20</v>
      </c>
      <c r="D803" s="2">
        <v>44836</v>
      </c>
      <c r="E803" s="8" t="s">
        <v>42</v>
      </c>
      <c r="F803" s="8" t="s">
        <v>57</v>
      </c>
      <c r="G803" s="8" t="s">
        <v>58</v>
      </c>
      <c r="H803" t="s">
        <v>32</v>
      </c>
      <c r="I803" s="4">
        <v>3200</v>
      </c>
      <c r="J803" s="8">
        <v>7</v>
      </c>
      <c r="K803" s="4">
        <v>22400</v>
      </c>
      <c r="L803" s="4">
        <v>4480</v>
      </c>
      <c r="M803" s="3">
        <v>0.2</v>
      </c>
    </row>
    <row r="804" spans="2:13" x14ac:dyDescent="0.25">
      <c r="B804" t="s">
        <v>27</v>
      </c>
      <c r="C804" s="1" t="s">
        <v>20</v>
      </c>
      <c r="D804" s="2">
        <v>44843</v>
      </c>
      <c r="E804" s="8" t="s">
        <v>42</v>
      </c>
      <c r="F804" s="8" t="s">
        <v>57</v>
      </c>
      <c r="G804" s="8" t="s">
        <v>58</v>
      </c>
      <c r="H804" t="s">
        <v>19</v>
      </c>
      <c r="I804" s="4">
        <v>500</v>
      </c>
      <c r="J804" s="8">
        <v>2</v>
      </c>
      <c r="K804" s="4">
        <v>1000</v>
      </c>
      <c r="L804" s="4">
        <v>250</v>
      </c>
      <c r="M804" s="3">
        <v>0.25</v>
      </c>
    </row>
    <row r="805" spans="2:13" x14ac:dyDescent="0.25">
      <c r="B805" t="s">
        <v>13</v>
      </c>
      <c r="C805" s="1" t="s">
        <v>20</v>
      </c>
      <c r="D805" s="2">
        <v>44850</v>
      </c>
      <c r="E805" s="8" t="s">
        <v>42</v>
      </c>
      <c r="F805" s="8" t="s">
        <v>57</v>
      </c>
      <c r="G805" s="8" t="s">
        <v>58</v>
      </c>
      <c r="H805" t="s">
        <v>29</v>
      </c>
      <c r="I805" s="4">
        <v>5340</v>
      </c>
      <c r="J805" s="8">
        <v>2</v>
      </c>
      <c r="K805" s="4">
        <v>10680</v>
      </c>
      <c r="L805" s="4">
        <v>3204</v>
      </c>
      <c r="M805" s="3">
        <v>0.3</v>
      </c>
    </row>
    <row r="806" spans="2:13" x14ac:dyDescent="0.25">
      <c r="B806" t="s">
        <v>27</v>
      </c>
      <c r="C806" s="1" t="s">
        <v>20</v>
      </c>
      <c r="D806" s="2">
        <v>44857</v>
      </c>
      <c r="E806" s="8" t="s">
        <v>42</v>
      </c>
      <c r="F806" s="8" t="s">
        <v>57</v>
      </c>
      <c r="G806" s="8" t="s">
        <v>58</v>
      </c>
      <c r="H806" t="s">
        <v>19</v>
      </c>
      <c r="I806" s="4">
        <v>500</v>
      </c>
      <c r="J806" s="8">
        <v>2</v>
      </c>
      <c r="K806" s="4">
        <v>1000</v>
      </c>
      <c r="L806" s="4">
        <v>250</v>
      </c>
      <c r="M806" s="3">
        <v>0.25</v>
      </c>
    </row>
    <row r="807" spans="2:13" x14ac:dyDescent="0.25">
      <c r="B807" t="s">
        <v>13</v>
      </c>
      <c r="C807" s="1" t="s">
        <v>14</v>
      </c>
      <c r="D807" s="2">
        <v>44864</v>
      </c>
      <c r="E807" s="8" t="s">
        <v>42</v>
      </c>
      <c r="F807" s="8" t="s">
        <v>57</v>
      </c>
      <c r="G807" s="8" t="s">
        <v>58</v>
      </c>
      <c r="H807" t="s">
        <v>23</v>
      </c>
      <c r="I807" s="4">
        <v>5130</v>
      </c>
      <c r="J807" s="8">
        <v>1</v>
      </c>
      <c r="K807" s="4">
        <v>5130</v>
      </c>
      <c r="L807" s="4">
        <v>2052</v>
      </c>
      <c r="M807" s="3">
        <v>0.4</v>
      </c>
    </row>
    <row r="808" spans="2:13" x14ac:dyDescent="0.25">
      <c r="B808" t="s">
        <v>27</v>
      </c>
      <c r="C808" s="1" t="s">
        <v>20</v>
      </c>
      <c r="D808" s="2">
        <v>44871</v>
      </c>
      <c r="E808" s="8" t="s">
        <v>42</v>
      </c>
      <c r="F808" s="8" t="s">
        <v>57</v>
      </c>
      <c r="G808" s="8" t="s">
        <v>58</v>
      </c>
      <c r="H808" t="s">
        <v>28</v>
      </c>
      <c r="I808" s="4">
        <v>1500</v>
      </c>
      <c r="J808" s="8">
        <v>10</v>
      </c>
      <c r="K808" s="4">
        <v>15000</v>
      </c>
      <c r="L808" s="4">
        <v>6000</v>
      </c>
      <c r="M808" s="3">
        <v>0.4</v>
      </c>
    </row>
    <row r="809" spans="2:13" x14ac:dyDescent="0.25">
      <c r="B809" t="s">
        <v>13</v>
      </c>
      <c r="C809" s="1" t="s">
        <v>20</v>
      </c>
      <c r="D809" s="2">
        <v>44878</v>
      </c>
      <c r="E809" s="8" t="s">
        <v>42</v>
      </c>
      <c r="F809" s="8" t="s">
        <v>57</v>
      </c>
      <c r="G809" s="8" t="s">
        <v>58</v>
      </c>
      <c r="H809" t="s">
        <v>33</v>
      </c>
      <c r="I809" s="4">
        <v>4600</v>
      </c>
      <c r="J809" s="8">
        <v>3</v>
      </c>
      <c r="K809" s="4">
        <v>13800</v>
      </c>
      <c r="L809" s="4">
        <v>3450</v>
      </c>
      <c r="M809" s="3">
        <v>0.25</v>
      </c>
    </row>
    <row r="810" spans="2:13" x14ac:dyDescent="0.25">
      <c r="B810" t="s">
        <v>24</v>
      </c>
      <c r="C810" s="1" t="s">
        <v>14</v>
      </c>
      <c r="D810" s="2">
        <v>44885</v>
      </c>
      <c r="E810" s="8" t="s">
        <v>42</v>
      </c>
      <c r="F810" s="8" t="s">
        <v>57</v>
      </c>
      <c r="G810" s="8" t="s">
        <v>58</v>
      </c>
      <c r="H810" t="s">
        <v>29</v>
      </c>
      <c r="I810" s="4">
        <v>5340</v>
      </c>
      <c r="J810" s="8">
        <v>5</v>
      </c>
      <c r="K810" s="4">
        <v>26700</v>
      </c>
      <c r="L810" s="4">
        <v>8010</v>
      </c>
      <c r="M810" s="3">
        <v>0.3</v>
      </c>
    </row>
    <row r="811" spans="2:13" x14ac:dyDescent="0.25">
      <c r="B811" t="s">
        <v>22</v>
      </c>
      <c r="C811" s="1" t="s">
        <v>20</v>
      </c>
      <c r="D811" s="2">
        <v>44892</v>
      </c>
      <c r="E811" s="8" t="s">
        <v>42</v>
      </c>
      <c r="F811" s="8" t="s">
        <v>57</v>
      </c>
      <c r="G811" s="8" t="s">
        <v>58</v>
      </c>
      <c r="H811" t="s">
        <v>21</v>
      </c>
      <c r="I811" s="4">
        <v>1200</v>
      </c>
      <c r="J811" s="8">
        <v>4</v>
      </c>
      <c r="K811" s="4">
        <v>4800</v>
      </c>
      <c r="L811" s="4">
        <v>1440</v>
      </c>
      <c r="M811" s="3">
        <v>0.3</v>
      </c>
    </row>
    <row r="812" spans="2:13" x14ac:dyDescent="0.25">
      <c r="B812" t="s">
        <v>24</v>
      </c>
      <c r="C812" s="1" t="s">
        <v>20</v>
      </c>
      <c r="D812" s="2">
        <v>44899</v>
      </c>
      <c r="E812" s="8" t="s">
        <v>42</v>
      </c>
      <c r="F812" s="8" t="s">
        <v>57</v>
      </c>
      <c r="G812" s="8" t="s">
        <v>58</v>
      </c>
      <c r="H812" t="s">
        <v>28</v>
      </c>
      <c r="I812" s="4">
        <v>1500</v>
      </c>
      <c r="J812" s="8">
        <v>3</v>
      </c>
      <c r="K812" s="4">
        <v>4500</v>
      </c>
      <c r="L812" s="4">
        <v>1800</v>
      </c>
      <c r="M812" s="3">
        <v>0.4</v>
      </c>
    </row>
    <row r="813" spans="2:13" x14ac:dyDescent="0.25">
      <c r="B813" t="s">
        <v>22</v>
      </c>
      <c r="C813" s="1" t="s">
        <v>20</v>
      </c>
      <c r="D813" s="2">
        <v>44906</v>
      </c>
      <c r="E813" s="8" t="s">
        <v>42</v>
      </c>
      <c r="F813" s="8" t="s">
        <v>57</v>
      </c>
      <c r="G813" s="8" t="s">
        <v>58</v>
      </c>
      <c r="H813" t="s">
        <v>19</v>
      </c>
      <c r="I813" s="4">
        <v>500</v>
      </c>
      <c r="J813" s="8">
        <v>8</v>
      </c>
      <c r="K813" s="4">
        <v>4000</v>
      </c>
      <c r="L813" s="4">
        <v>1000</v>
      </c>
      <c r="M813" s="3">
        <v>0.25</v>
      </c>
    </row>
    <row r="814" spans="2:13" x14ac:dyDescent="0.25">
      <c r="B814" t="s">
        <v>34</v>
      </c>
      <c r="C814" s="1" t="s">
        <v>20</v>
      </c>
      <c r="D814" s="2">
        <v>44913</v>
      </c>
      <c r="E814" s="8" t="s">
        <v>42</v>
      </c>
      <c r="F814" s="8" t="s">
        <v>57</v>
      </c>
      <c r="G814" s="8" t="s">
        <v>58</v>
      </c>
      <c r="H814" t="s">
        <v>28</v>
      </c>
      <c r="I814" s="4">
        <v>1500</v>
      </c>
      <c r="J814" s="8">
        <v>9</v>
      </c>
      <c r="K814" s="4">
        <v>13500</v>
      </c>
      <c r="L814" s="4">
        <v>5400</v>
      </c>
      <c r="M814" s="3">
        <v>0.4</v>
      </c>
    </row>
    <row r="815" spans="2:13" x14ac:dyDescent="0.25">
      <c r="B815" t="s">
        <v>22</v>
      </c>
      <c r="C815" s="1" t="s">
        <v>20</v>
      </c>
      <c r="D815" s="2">
        <v>44920</v>
      </c>
      <c r="E815" s="8" t="s">
        <v>42</v>
      </c>
      <c r="F815" s="8" t="s">
        <v>57</v>
      </c>
      <c r="G815" s="8" t="s">
        <v>58</v>
      </c>
      <c r="H815" t="s">
        <v>25</v>
      </c>
      <c r="I815" s="4">
        <v>300</v>
      </c>
      <c r="J815" s="8">
        <v>11</v>
      </c>
      <c r="K815" s="4">
        <v>3300</v>
      </c>
      <c r="L815" s="4">
        <v>495</v>
      </c>
      <c r="M815" s="3">
        <v>0.15</v>
      </c>
    </row>
    <row r="816" spans="2:13" x14ac:dyDescent="0.25">
      <c r="B816" t="s">
        <v>27</v>
      </c>
      <c r="C816" s="1" t="s">
        <v>14</v>
      </c>
      <c r="D816" s="2">
        <v>44927</v>
      </c>
      <c r="E816" s="8" t="s">
        <v>42</v>
      </c>
      <c r="F816" s="8" t="s">
        <v>57</v>
      </c>
      <c r="G816" s="8" t="s">
        <v>58</v>
      </c>
      <c r="H816" t="s">
        <v>18</v>
      </c>
      <c r="I816" s="4">
        <v>8902</v>
      </c>
      <c r="J816" s="8">
        <v>12</v>
      </c>
      <c r="K816" s="4">
        <v>106824</v>
      </c>
      <c r="L816" s="4">
        <v>37388.399999999994</v>
      </c>
      <c r="M816" s="3">
        <v>0.35</v>
      </c>
    </row>
    <row r="817" spans="2:13" x14ac:dyDescent="0.25">
      <c r="B817" t="s">
        <v>27</v>
      </c>
      <c r="C817" s="1" t="s">
        <v>20</v>
      </c>
      <c r="D817" s="2">
        <v>44934</v>
      </c>
      <c r="E817" s="8" t="s">
        <v>42</v>
      </c>
      <c r="F817" s="8" t="s">
        <v>57</v>
      </c>
      <c r="G817" s="8" t="s">
        <v>58</v>
      </c>
      <c r="H817" t="s">
        <v>35</v>
      </c>
      <c r="I817" s="4">
        <v>4500</v>
      </c>
      <c r="J817" s="8">
        <v>10</v>
      </c>
      <c r="K817" s="4">
        <v>45000</v>
      </c>
      <c r="L817" s="4">
        <v>11250</v>
      </c>
      <c r="M817" s="3">
        <v>0.25</v>
      </c>
    </row>
    <row r="818" spans="2:13" x14ac:dyDescent="0.25">
      <c r="B818" t="s">
        <v>24</v>
      </c>
      <c r="C818" s="1" t="s">
        <v>20</v>
      </c>
      <c r="D818" s="2">
        <v>44941</v>
      </c>
      <c r="E818" s="8" t="s">
        <v>42</v>
      </c>
      <c r="F818" s="8" t="s">
        <v>57</v>
      </c>
      <c r="G818" s="8" t="s">
        <v>58</v>
      </c>
      <c r="H818" t="s">
        <v>21</v>
      </c>
      <c r="I818" s="4">
        <v>1200</v>
      </c>
      <c r="J818" s="8">
        <v>1</v>
      </c>
      <c r="K818" s="4">
        <v>1200</v>
      </c>
      <c r="L818" s="4">
        <v>360</v>
      </c>
      <c r="M818" s="3">
        <v>0.3</v>
      </c>
    </row>
    <row r="819" spans="2:13" x14ac:dyDescent="0.25">
      <c r="B819" t="s">
        <v>13</v>
      </c>
      <c r="C819" s="1" t="s">
        <v>14</v>
      </c>
      <c r="D819" s="2">
        <v>44948</v>
      </c>
      <c r="E819" s="8" t="s">
        <v>42</v>
      </c>
      <c r="F819" s="8" t="s">
        <v>57</v>
      </c>
      <c r="G819" s="8" t="s">
        <v>58</v>
      </c>
      <c r="H819" t="s">
        <v>19</v>
      </c>
      <c r="I819" s="4">
        <v>500</v>
      </c>
      <c r="J819" s="8">
        <v>5</v>
      </c>
      <c r="K819" s="4">
        <v>2500</v>
      </c>
      <c r="L819" s="4">
        <v>625</v>
      </c>
      <c r="M819" s="3">
        <v>0.25</v>
      </c>
    </row>
    <row r="820" spans="2:13" x14ac:dyDescent="0.25">
      <c r="B820" t="s">
        <v>13</v>
      </c>
      <c r="C820" s="1" t="s">
        <v>14</v>
      </c>
      <c r="D820" s="2">
        <v>44955</v>
      </c>
      <c r="E820" s="8" t="s">
        <v>42</v>
      </c>
      <c r="F820" s="8" t="s">
        <v>57</v>
      </c>
      <c r="G820" s="8" t="s">
        <v>58</v>
      </c>
      <c r="H820" t="s">
        <v>33</v>
      </c>
      <c r="I820" s="4">
        <v>4600</v>
      </c>
      <c r="J820" s="8">
        <v>12</v>
      </c>
      <c r="K820" s="4">
        <v>55200</v>
      </c>
      <c r="L820" s="4">
        <v>13800</v>
      </c>
      <c r="M820" s="3">
        <v>0.25</v>
      </c>
    </row>
    <row r="821" spans="2:13" x14ac:dyDescent="0.25">
      <c r="B821" t="s">
        <v>34</v>
      </c>
      <c r="C821" s="1" t="s">
        <v>14</v>
      </c>
      <c r="D821" s="2">
        <v>44962</v>
      </c>
      <c r="E821" s="8" t="s">
        <v>42</v>
      </c>
      <c r="F821" s="8" t="s">
        <v>57</v>
      </c>
      <c r="G821" s="8" t="s">
        <v>58</v>
      </c>
      <c r="H821" t="s">
        <v>33</v>
      </c>
      <c r="I821" s="4">
        <v>4600</v>
      </c>
      <c r="J821" s="8">
        <v>7</v>
      </c>
      <c r="K821" s="4">
        <v>32200</v>
      </c>
      <c r="L821" s="4">
        <v>8050</v>
      </c>
      <c r="M821" s="3">
        <v>0.25</v>
      </c>
    </row>
    <row r="822" spans="2:13" x14ac:dyDescent="0.25">
      <c r="B822" t="s">
        <v>27</v>
      </c>
      <c r="C822" s="1" t="s">
        <v>20</v>
      </c>
      <c r="D822" s="2">
        <v>44969</v>
      </c>
      <c r="E822" s="8" t="s">
        <v>42</v>
      </c>
      <c r="F822" s="8" t="s">
        <v>57</v>
      </c>
      <c r="G822" s="8" t="s">
        <v>58</v>
      </c>
      <c r="H822" t="s">
        <v>18</v>
      </c>
      <c r="I822" s="4">
        <v>8902</v>
      </c>
      <c r="J822" s="8">
        <v>9</v>
      </c>
      <c r="K822" s="4">
        <v>80118</v>
      </c>
      <c r="L822" s="4">
        <v>28041.3</v>
      </c>
      <c r="M822" s="3">
        <v>0.35</v>
      </c>
    </row>
    <row r="823" spans="2:13" x14ac:dyDescent="0.25">
      <c r="B823" t="s">
        <v>13</v>
      </c>
      <c r="C823" s="1" t="s">
        <v>14</v>
      </c>
      <c r="D823" s="2">
        <v>44976</v>
      </c>
      <c r="E823" s="8" t="s">
        <v>42</v>
      </c>
      <c r="F823" s="8" t="s">
        <v>57</v>
      </c>
      <c r="G823" s="8" t="s">
        <v>58</v>
      </c>
      <c r="H823" t="s">
        <v>25</v>
      </c>
      <c r="I823" s="4">
        <v>300</v>
      </c>
      <c r="J823" s="8">
        <v>5</v>
      </c>
      <c r="K823" s="4">
        <v>1500</v>
      </c>
      <c r="L823" s="4">
        <v>225</v>
      </c>
      <c r="M823" s="3">
        <v>0.15</v>
      </c>
    </row>
    <row r="824" spans="2:13" x14ac:dyDescent="0.25">
      <c r="B824" t="s">
        <v>24</v>
      </c>
      <c r="C824" s="1" t="s">
        <v>20</v>
      </c>
      <c r="D824" s="2">
        <v>44983</v>
      </c>
      <c r="E824" s="8" t="s">
        <v>42</v>
      </c>
      <c r="F824" s="8" t="s">
        <v>57</v>
      </c>
      <c r="G824" s="8" t="s">
        <v>58</v>
      </c>
      <c r="H824" t="s">
        <v>32</v>
      </c>
      <c r="I824" s="4">
        <v>3200</v>
      </c>
      <c r="J824" s="8">
        <v>2</v>
      </c>
      <c r="K824" s="4">
        <v>6400</v>
      </c>
      <c r="L824" s="4">
        <v>1280</v>
      </c>
      <c r="M824" s="3">
        <v>0.2</v>
      </c>
    </row>
    <row r="825" spans="2:13" x14ac:dyDescent="0.25">
      <c r="B825" t="s">
        <v>27</v>
      </c>
      <c r="C825" s="1" t="s">
        <v>20</v>
      </c>
      <c r="D825" s="2">
        <v>44990</v>
      </c>
      <c r="E825" s="8" t="s">
        <v>42</v>
      </c>
      <c r="F825" s="8" t="s">
        <v>57</v>
      </c>
      <c r="G825" s="8" t="s">
        <v>58</v>
      </c>
      <c r="H825" t="s">
        <v>35</v>
      </c>
      <c r="I825" s="4">
        <v>4500</v>
      </c>
      <c r="J825" s="8">
        <v>12</v>
      </c>
      <c r="K825" s="4">
        <v>54000</v>
      </c>
      <c r="L825" s="4">
        <v>13500</v>
      </c>
      <c r="M825" s="3">
        <v>0.25</v>
      </c>
    </row>
    <row r="826" spans="2:13" x14ac:dyDescent="0.25">
      <c r="B826" t="s">
        <v>34</v>
      </c>
      <c r="C826" s="1" t="s">
        <v>20</v>
      </c>
      <c r="D826" s="2">
        <v>44997</v>
      </c>
      <c r="E826" s="8" t="s">
        <v>42</v>
      </c>
      <c r="F826" s="8" t="s">
        <v>57</v>
      </c>
      <c r="G826" s="8" t="s">
        <v>58</v>
      </c>
      <c r="H826" t="s">
        <v>26</v>
      </c>
      <c r="I826" s="4">
        <v>1700</v>
      </c>
      <c r="J826" s="8">
        <v>12</v>
      </c>
      <c r="K826" s="4">
        <v>20400</v>
      </c>
      <c r="L826" s="4">
        <v>10200</v>
      </c>
      <c r="M826" s="3">
        <v>0.5</v>
      </c>
    </row>
    <row r="827" spans="2:13" x14ac:dyDescent="0.25">
      <c r="B827" t="s">
        <v>22</v>
      </c>
      <c r="C827" s="1" t="s">
        <v>20</v>
      </c>
      <c r="D827" s="2">
        <v>45004</v>
      </c>
      <c r="E827" s="8" t="s">
        <v>42</v>
      </c>
      <c r="F827" s="8" t="s">
        <v>57</v>
      </c>
      <c r="G827" s="8" t="s">
        <v>58</v>
      </c>
      <c r="H827" t="s">
        <v>32</v>
      </c>
      <c r="I827" s="4">
        <v>3200</v>
      </c>
      <c r="J827" s="8">
        <v>8</v>
      </c>
      <c r="K827" s="4">
        <v>25600</v>
      </c>
      <c r="L827" s="4">
        <v>5120</v>
      </c>
      <c r="M827" s="3">
        <v>0.2</v>
      </c>
    </row>
    <row r="828" spans="2:13" x14ac:dyDescent="0.25">
      <c r="B828" t="s">
        <v>27</v>
      </c>
      <c r="C828" s="1" t="s">
        <v>14</v>
      </c>
      <c r="D828" s="2">
        <v>45011</v>
      </c>
      <c r="E828" s="8" t="s">
        <v>42</v>
      </c>
      <c r="F828" s="8" t="s">
        <v>57</v>
      </c>
      <c r="G828" s="8" t="s">
        <v>58</v>
      </c>
      <c r="H828" t="s">
        <v>25</v>
      </c>
      <c r="I828" s="4">
        <v>300</v>
      </c>
      <c r="J828" s="8">
        <v>7</v>
      </c>
      <c r="K828" s="4">
        <v>2100</v>
      </c>
      <c r="L828" s="4">
        <v>315</v>
      </c>
      <c r="M828" s="3">
        <v>0.15</v>
      </c>
    </row>
    <row r="829" spans="2:13" x14ac:dyDescent="0.25">
      <c r="B829" t="s">
        <v>13</v>
      </c>
      <c r="C829" s="1" t="s">
        <v>20</v>
      </c>
      <c r="D829" s="2">
        <v>45018</v>
      </c>
      <c r="E829" s="8" t="s">
        <v>42</v>
      </c>
      <c r="F829" s="8" t="s">
        <v>57</v>
      </c>
      <c r="G829" s="8" t="s">
        <v>58</v>
      </c>
      <c r="H829" t="s">
        <v>30</v>
      </c>
      <c r="I829" s="4">
        <v>3400</v>
      </c>
      <c r="J829" s="8">
        <v>12</v>
      </c>
      <c r="K829" s="4">
        <v>40800</v>
      </c>
      <c r="L829" s="4">
        <v>14280</v>
      </c>
      <c r="M829" s="3">
        <v>0.35</v>
      </c>
    </row>
    <row r="830" spans="2:13" x14ac:dyDescent="0.25">
      <c r="B830" t="s">
        <v>13</v>
      </c>
      <c r="C830" s="1" t="s">
        <v>14</v>
      </c>
      <c r="D830" s="2">
        <v>45025</v>
      </c>
      <c r="E830" s="8" t="s">
        <v>42</v>
      </c>
      <c r="F830" s="8" t="s">
        <v>57</v>
      </c>
      <c r="G830" s="8" t="s">
        <v>58</v>
      </c>
      <c r="H830" t="s">
        <v>33</v>
      </c>
      <c r="I830" s="4">
        <v>4600</v>
      </c>
      <c r="J830" s="8">
        <v>3</v>
      </c>
      <c r="K830" s="4">
        <v>13800</v>
      </c>
      <c r="L830" s="4">
        <v>3450</v>
      </c>
      <c r="M830" s="3">
        <v>0.25</v>
      </c>
    </row>
    <row r="831" spans="2:13" x14ac:dyDescent="0.25">
      <c r="B831" t="s">
        <v>27</v>
      </c>
      <c r="C831" s="1" t="s">
        <v>20</v>
      </c>
      <c r="D831" s="2">
        <v>45032</v>
      </c>
      <c r="E831" s="8" t="s">
        <v>42</v>
      </c>
      <c r="F831" s="8" t="s">
        <v>57</v>
      </c>
      <c r="G831" s="8" t="s">
        <v>58</v>
      </c>
      <c r="H831" t="s">
        <v>30</v>
      </c>
      <c r="I831" s="4">
        <v>3400</v>
      </c>
      <c r="J831" s="8">
        <v>3</v>
      </c>
      <c r="K831" s="4">
        <v>10200</v>
      </c>
      <c r="L831" s="4">
        <v>3570</v>
      </c>
      <c r="M831" s="3">
        <v>0.35</v>
      </c>
    </row>
    <row r="832" spans="2:13" x14ac:dyDescent="0.25">
      <c r="B832" t="s">
        <v>13</v>
      </c>
      <c r="C832" s="1" t="s">
        <v>20</v>
      </c>
      <c r="D832" s="2">
        <v>45039</v>
      </c>
      <c r="E832" s="8" t="s">
        <v>42</v>
      </c>
      <c r="F832" s="8" t="s">
        <v>57</v>
      </c>
      <c r="G832" s="8" t="s">
        <v>58</v>
      </c>
      <c r="H832" t="s">
        <v>26</v>
      </c>
      <c r="I832" s="4">
        <v>1700</v>
      </c>
      <c r="J832" s="8">
        <v>3</v>
      </c>
      <c r="K832" s="4">
        <v>5100</v>
      </c>
      <c r="L832" s="4">
        <v>2550</v>
      </c>
      <c r="M832" s="3">
        <v>0.5</v>
      </c>
    </row>
    <row r="833" spans="2:13" x14ac:dyDescent="0.25">
      <c r="B833" t="s">
        <v>22</v>
      </c>
      <c r="C833" s="1" t="s">
        <v>14</v>
      </c>
      <c r="D833" s="2">
        <v>45046</v>
      </c>
      <c r="E833" s="8" t="s">
        <v>42</v>
      </c>
      <c r="F833" s="8" t="s">
        <v>57</v>
      </c>
      <c r="G833" s="8" t="s">
        <v>58</v>
      </c>
      <c r="H833" t="s">
        <v>32</v>
      </c>
      <c r="I833" s="4">
        <v>3200</v>
      </c>
      <c r="J833" s="8">
        <v>8</v>
      </c>
      <c r="K833" s="4">
        <v>25600</v>
      </c>
      <c r="L833" s="4">
        <v>5120</v>
      </c>
      <c r="M833" s="3">
        <v>0.2</v>
      </c>
    </row>
    <row r="834" spans="2:13" x14ac:dyDescent="0.25">
      <c r="B834" t="s">
        <v>13</v>
      </c>
      <c r="C834" s="1" t="s">
        <v>20</v>
      </c>
      <c r="D834" s="2">
        <v>45053</v>
      </c>
      <c r="E834" s="8" t="s">
        <v>42</v>
      </c>
      <c r="F834" s="8" t="s">
        <v>57</v>
      </c>
      <c r="G834" s="8" t="s">
        <v>58</v>
      </c>
      <c r="H834" t="s">
        <v>18</v>
      </c>
      <c r="I834" s="4">
        <v>8902</v>
      </c>
      <c r="J834" s="8">
        <v>7</v>
      </c>
      <c r="K834" s="4">
        <v>62314</v>
      </c>
      <c r="L834" s="4">
        <v>21809.899999999998</v>
      </c>
      <c r="M834" s="3">
        <v>0.35</v>
      </c>
    </row>
    <row r="835" spans="2:13" x14ac:dyDescent="0.25">
      <c r="B835" t="s">
        <v>13</v>
      </c>
      <c r="C835" s="1" t="s">
        <v>20</v>
      </c>
      <c r="D835" s="2">
        <v>45060</v>
      </c>
      <c r="E835" s="8" t="s">
        <v>42</v>
      </c>
      <c r="F835" s="8" t="s">
        <v>57</v>
      </c>
      <c r="G835" s="8" t="s">
        <v>58</v>
      </c>
      <c r="H835" t="s">
        <v>35</v>
      </c>
      <c r="I835" s="4">
        <v>4500</v>
      </c>
      <c r="J835" s="8">
        <v>10</v>
      </c>
      <c r="K835" s="4">
        <v>45000</v>
      </c>
      <c r="L835" s="4">
        <v>11250</v>
      </c>
      <c r="M835" s="3">
        <v>0.25</v>
      </c>
    </row>
    <row r="836" spans="2:13" x14ac:dyDescent="0.25">
      <c r="B836" t="s">
        <v>13</v>
      </c>
      <c r="C836" s="1" t="s">
        <v>20</v>
      </c>
      <c r="D836" s="2">
        <v>45067</v>
      </c>
      <c r="E836" s="8" t="s">
        <v>42</v>
      </c>
      <c r="F836" s="8" t="s">
        <v>57</v>
      </c>
      <c r="G836" s="8" t="s">
        <v>58</v>
      </c>
      <c r="H836" t="s">
        <v>23</v>
      </c>
      <c r="I836" s="4">
        <v>5130</v>
      </c>
      <c r="J836" s="8">
        <v>6</v>
      </c>
      <c r="K836" s="4">
        <v>30780</v>
      </c>
      <c r="L836" s="4">
        <v>12312</v>
      </c>
      <c r="M836" s="3">
        <v>0.4</v>
      </c>
    </row>
    <row r="837" spans="2:13" x14ac:dyDescent="0.25">
      <c r="B837" t="s">
        <v>22</v>
      </c>
      <c r="C837" s="1" t="s">
        <v>20</v>
      </c>
      <c r="D837" s="2">
        <v>45074</v>
      </c>
      <c r="E837" s="8" t="s">
        <v>42</v>
      </c>
      <c r="F837" s="8" t="s">
        <v>57</v>
      </c>
      <c r="G837" s="8" t="s">
        <v>58</v>
      </c>
      <c r="H837" t="s">
        <v>18</v>
      </c>
      <c r="I837" s="4">
        <v>8902</v>
      </c>
      <c r="J837" s="8">
        <v>1</v>
      </c>
      <c r="K837" s="4">
        <v>8902</v>
      </c>
      <c r="L837" s="4">
        <v>3115.7</v>
      </c>
      <c r="M837" s="3">
        <v>0.35</v>
      </c>
    </row>
    <row r="838" spans="2:13" x14ac:dyDescent="0.25">
      <c r="B838" t="s">
        <v>22</v>
      </c>
      <c r="C838" s="1" t="s">
        <v>14</v>
      </c>
      <c r="D838" s="2">
        <v>45081</v>
      </c>
      <c r="E838" s="8" t="s">
        <v>42</v>
      </c>
      <c r="F838" s="8" t="s">
        <v>57</v>
      </c>
      <c r="G838" s="8" t="s">
        <v>58</v>
      </c>
      <c r="H838" t="s">
        <v>25</v>
      </c>
      <c r="I838" s="4">
        <v>300</v>
      </c>
      <c r="J838" s="8">
        <v>4</v>
      </c>
      <c r="K838" s="4">
        <v>1200</v>
      </c>
      <c r="L838" s="4">
        <v>180</v>
      </c>
      <c r="M838" s="3">
        <v>0.15</v>
      </c>
    </row>
    <row r="839" spans="2:13" x14ac:dyDescent="0.25">
      <c r="B839" t="s">
        <v>27</v>
      </c>
      <c r="C839" s="1" t="s">
        <v>20</v>
      </c>
      <c r="D839" s="2">
        <v>45088</v>
      </c>
      <c r="E839" s="8" t="s">
        <v>42</v>
      </c>
      <c r="F839" s="8" t="s">
        <v>59</v>
      </c>
      <c r="G839" s="8" t="s">
        <v>60</v>
      </c>
      <c r="H839" t="s">
        <v>28</v>
      </c>
      <c r="I839" s="4">
        <v>1500</v>
      </c>
      <c r="J839" s="8">
        <v>10</v>
      </c>
      <c r="K839" s="4">
        <v>15000</v>
      </c>
      <c r="L839" s="4">
        <v>6000</v>
      </c>
      <c r="M839" s="3">
        <v>0.4</v>
      </c>
    </row>
    <row r="840" spans="2:13" x14ac:dyDescent="0.25">
      <c r="B840" t="s">
        <v>27</v>
      </c>
      <c r="C840" s="1" t="s">
        <v>14</v>
      </c>
      <c r="D840" s="2">
        <v>45095</v>
      </c>
      <c r="E840" s="8" t="s">
        <v>42</v>
      </c>
      <c r="F840" s="8" t="s">
        <v>59</v>
      </c>
      <c r="G840" s="8" t="s">
        <v>60</v>
      </c>
      <c r="H840" t="s">
        <v>28</v>
      </c>
      <c r="I840" s="4">
        <v>1500</v>
      </c>
      <c r="J840" s="8">
        <v>10</v>
      </c>
      <c r="K840" s="4">
        <v>15000</v>
      </c>
      <c r="L840" s="4">
        <v>6000</v>
      </c>
      <c r="M840" s="3">
        <v>0.4</v>
      </c>
    </row>
    <row r="841" spans="2:13" x14ac:dyDescent="0.25">
      <c r="B841" t="s">
        <v>13</v>
      </c>
      <c r="C841" s="1" t="s">
        <v>20</v>
      </c>
      <c r="D841" s="2">
        <v>45102</v>
      </c>
      <c r="E841" s="8" t="s">
        <v>42</v>
      </c>
      <c r="F841" s="8" t="s">
        <v>59</v>
      </c>
      <c r="G841" s="8" t="s">
        <v>60</v>
      </c>
      <c r="H841" t="s">
        <v>21</v>
      </c>
      <c r="I841" s="4">
        <v>1200</v>
      </c>
      <c r="J841" s="8">
        <v>8</v>
      </c>
      <c r="K841" s="4">
        <v>9600</v>
      </c>
      <c r="L841" s="4">
        <v>2880</v>
      </c>
      <c r="M841" s="3">
        <v>0.3</v>
      </c>
    </row>
    <row r="842" spans="2:13" x14ac:dyDescent="0.25">
      <c r="B842" t="s">
        <v>27</v>
      </c>
      <c r="C842" s="1" t="s">
        <v>20</v>
      </c>
      <c r="D842" s="2">
        <v>45109</v>
      </c>
      <c r="E842" s="8" t="s">
        <v>42</v>
      </c>
      <c r="F842" s="8" t="s">
        <v>59</v>
      </c>
      <c r="G842" s="8" t="s">
        <v>60</v>
      </c>
      <c r="H842" t="s">
        <v>19</v>
      </c>
      <c r="I842" s="4">
        <v>500</v>
      </c>
      <c r="J842" s="8">
        <v>7</v>
      </c>
      <c r="K842" s="4">
        <v>3500</v>
      </c>
      <c r="L842" s="4">
        <v>875</v>
      </c>
      <c r="M842" s="3">
        <v>0.25</v>
      </c>
    </row>
    <row r="843" spans="2:13" x14ac:dyDescent="0.25">
      <c r="B843" t="s">
        <v>13</v>
      </c>
      <c r="C843" s="1" t="s">
        <v>20</v>
      </c>
      <c r="D843" s="2">
        <v>45116</v>
      </c>
      <c r="E843" s="8" t="s">
        <v>42</v>
      </c>
      <c r="F843" s="8" t="s">
        <v>59</v>
      </c>
      <c r="G843" s="8" t="s">
        <v>60</v>
      </c>
      <c r="H843" t="s">
        <v>28</v>
      </c>
      <c r="I843" s="4">
        <v>1500</v>
      </c>
      <c r="J843" s="8">
        <v>2</v>
      </c>
      <c r="K843" s="4">
        <v>3000</v>
      </c>
      <c r="L843" s="4">
        <v>1200</v>
      </c>
      <c r="M843" s="3">
        <v>0.4</v>
      </c>
    </row>
    <row r="844" spans="2:13" x14ac:dyDescent="0.25">
      <c r="B844" t="s">
        <v>24</v>
      </c>
      <c r="C844" s="1" t="s">
        <v>14</v>
      </c>
      <c r="D844" s="2">
        <v>45123</v>
      </c>
      <c r="E844" s="8" t="s">
        <v>42</v>
      </c>
      <c r="F844" s="8" t="s">
        <v>59</v>
      </c>
      <c r="G844" s="8" t="s">
        <v>60</v>
      </c>
      <c r="H844" t="s">
        <v>19</v>
      </c>
      <c r="I844" s="4">
        <v>500</v>
      </c>
      <c r="J844" s="8">
        <v>4</v>
      </c>
      <c r="K844" s="4">
        <v>2000</v>
      </c>
      <c r="L844" s="4">
        <v>500</v>
      </c>
      <c r="M844" s="3">
        <v>0.25</v>
      </c>
    </row>
    <row r="845" spans="2:13" x14ac:dyDescent="0.25">
      <c r="B845" t="s">
        <v>13</v>
      </c>
      <c r="C845" s="1" t="s">
        <v>20</v>
      </c>
      <c r="D845" s="2">
        <v>45130</v>
      </c>
      <c r="E845" s="8" t="s">
        <v>42</v>
      </c>
      <c r="F845" s="8" t="s">
        <v>59</v>
      </c>
      <c r="G845" s="8" t="s">
        <v>60</v>
      </c>
      <c r="H845" t="s">
        <v>19</v>
      </c>
      <c r="I845" s="4">
        <v>500</v>
      </c>
      <c r="J845" s="8">
        <v>5</v>
      </c>
      <c r="K845" s="4">
        <v>2500</v>
      </c>
      <c r="L845" s="4">
        <v>625</v>
      </c>
      <c r="M845" s="3">
        <v>0.25</v>
      </c>
    </row>
    <row r="846" spans="2:13" x14ac:dyDescent="0.25">
      <c r="B846" t="s">
        <v>27</v>
      </c>
      <c r="C846" s="1" t="s">
        <v>20</v>
      </c>
      <c r="D846" s="2">
        <v>45137</v>
      </c>
      <c r="E846" s="8" t="s">
        <v>42</v>
      </c>
      <c r="F846" s="8" t="s">
        <v>59</v>
      </c>
      <c r="G846" s="8" t="s">
        <v>60</v>
      </c>
      <c r="H846" t="s">
        <v>31</v>
      </c>
      <c r="I846" s="4">
        <v>5300</v>
      </c>
      <c r="J846" s="8">
        <v>11</v>
      </c>
      <c r="K846" s="4">
        <v>58300</v>
      </c>
      <c r="L846" s="4">
        <v>17490</v>
      </c>
      <c r="M846" s="3">
        <v>0.3</v>
      </c>
    </row>
    <row r="847" spans="2:13" x14ac:dyDescent="0.25">
      <c r="B847" t="s">
        <v>27</v>
      </c>
      <c r="C847" s="1" t="s">
        <v>14</v>
      </c>
      <c r="D847" s="2">
        <v>45144</v>
      </c>
      <c r="E847" s="8" t="s">
        <v>42</v>
      </c>
      <c r="F847" s="8" t="s">
        <v>59</v>
      </c>
      <c r="G847" s="8" t="s">
        <v>60</v>
      </c>
      <c r="H847" t="s">
        <v>31</v>
      </c>
      <c r="I847" s="4">
        <v>5300</v>
      </c>
      <c r="J847" s="8">
        <v>11</v>
      </c>
      <c r="K847" s="4">
        <v>58300</v>
      </c>
      <c r="L847" s="4">
        <v>17490</v>
      </c>
      <c r="M847" s="3">
        <v>0.3</v>
      </c>
    </row>
    <row r="848" spans="2:13" x14ac:dyDescent="0.25">
      <c r="B848" t="s">
        <v>34</v>
      </c>
      <c r="C848" s="1" t="s">
        <v>14</v>
      </c>
      <c r="D848" s="2">
        <v>45151</v>
      </c>
      <c r="E848" s="8" t="s">
        <v>42</v>
      </c>
      <c r="F848" s="8" t="s">
        <v>59</v>
      </c>
      <c r="G848" s="8" t="s">
        <v>60</v>
      </c>
      <c r="H848" t="s">
        <v>33</v>
      </c>
      <c r="I848" s="4">
        <v>4600</v>
      </c>
      <c r="J848" s="8">
        <v>1</v>
      </c>
      <c r="K848" s="4">
        <v>4600</v>
      </c>
      <c r="L848" s="4">
        <v>1150</v>
      </c>
      <c r="M848" s="3">
        <v>0.25</v>
      </c>
    </row>
    <row r="849" spans="2:13" x14ac:dyDescent="0.25">
      <c r="B849" t="s">
        <v>27</v>
      </c>
      <c r="C849" s="1" t="s">
        <v>20</v>
      </c>
      <c r="D849" s="2">
        <v>45158</v>
      </c>
      <c r="E849" s="8" t="s">
        <v>42</v>
      </c>
      <c r="F849" s="8" t="s">
        <v>59</v>
      </c>
      <c r="G849" s="8" t="s">
        <v>60</v>
      </c>
      <c r="H849" t="s">
        <v>18</v>
      </c>
      <c r="I849" s="4">
        <v>8902</v>
      </c>
      <c r="J849" s="8">
        <v>17</v>
      </c>
      <c r="K849" s="4">
        <v>151334</v>
      </c>
      <c r="L849" s="4">
        <v>52966.899999999994</v>
      </c>
      <c r="M849" s="3">
        <v>0.35</v>
      </c>
    </row>
    <row r="850" spans="2:13" x14ac:dyDescent="0.25">
      <c r="B850" t="s">
        <v>13</v>
      </c>
      <c r="C850" s="1" t="s">
        <v>20</v>
      </c>
      <c r="D850" s="2">
        <v>45165</v>
      </c>
      <c r="E850" s="8" t="s">
        <v>42</v>
      </c>
      <c r="F850" s="8" t="s">
        <v>59</v>
      </c>
      <c r="G850" s="8" t="s">
        <v>60</v>
      </c>
      <c r="H850" t="s">
        <v>33</v>
      </c>
      <c r="I850" s="4">
        <v>4600</v>
      </c>
      <c r="J850" s="8">
        <v>6</v>
      </c>
      <c r="K850" s="4">
        <v>27600</v>
      </c>
      <c r="L850" s="4">
        <v>6900</v>
      </c>
      <c r="M850" s="3">
        <v>0.25</v>
      </c>
    </row>
    <row r="851" spans="2:13" x14ac:dyDescent="0.25">
      <c r="B851" t="s">
        <v>22</v>
      </c>
      <c r="C851" s="1" t="s">
        <v>20</v>
      </c>
      <c r="D851" s="2">
        <v>44766</v>
      </c>
      <c r="E851" s="8" t="s">
        <v>42</v>
      </c>
      <c r="F851" s="8" t="s">
        <v>59</v>
      </c>
      <c r="G851" s="8" t="s">
        <v>60</v>
      </c>
      <c r="H851" t="s">
        <v>31</v>
      </c>
      <c r="I851" s="4">
        <v>5300</v>
      </c>
      <c r="J851" s="8">
        <v>9</v>
      </c>
      <c r="K851" s="4">
        <v>47700</v>
      </c>
      <c r="L851" s="4">
        <v>14310</v>
      </c>
      <c r="M851" s="3">
        <v>0.3</v>
      </c>
    </row>
    <row r="852" spans="2:13" x14ac:dyDescent="0.25">
      <c r="B852" t="s">
        <v>27</v>
      </c>
      <c r="C852" s="1" t="s">
        <v>20</v>
      </c>
      <c r="D852" s="2">
        <v>44773</v>
      </c>
      <c r="E852" s="8" t="s">
        <v>42</v>
      </c>
      <c r="F852" s="8" t="s">
        <v>59</v>
      </c>
      <c r="G852" s="8" t="s">
        <v>60</v>
      </c>
      <c r="H852" t="s">
        <v>21</v>
      </c>
      <c r="I852" s="4">
        <v>1200</v>
      </c>
      <c r="J852" s="8">
        <v>3</v>
      </c>
      <c r="K852" s="4">
        <v>3600</v>
      </c>
      <c r="L852" s="4">
        <v>1080</v>
      </c>
      <c r="M852" s="3">
        <v>0.3</v>
      </c>
    </row>
    <row r="853" spans="2:13" x14ac:dyDescent="0.25">
      <c r="B853" t="s">
        <v>13</v>
      </c>
      <c r="C853" s="1" t="s">
        <v>20</v>
      </c>
      <c r="D853" s="2">
        <v>44780</v>
      </c>
      <c r="E853" s="8" t="s">
        <v>42</v>
      </c>
      <c r="F853" s="8" t="s">
        <v>59</v>
      </c>
      <c r="G853" s="8" t="s">
        <v>60</v>
      </c>
      <c r="H853" t="s">
        <v>25</v>
      </c>
      <c r="I853" s="4">
        <v>300</v>
      </c>
      <c r="J853" s="8">
        <v>6</v>
      </c>
      <c r="K853" s="4">
        <v>1800</v>
      </c>
      <c r="L853" s="4">
        <v>270</v>
      </c>
      <c r="M853" s="3">
        <v>0.15</v>
      </c>
    </row>
    <row r="854" spans="2:13" x14ac:dyDescent="0.25">
      <c r="B854" t="s">
        <v>13</v>
      </c>
      <c r="C854" s="1" t="s">
        <v>14</v>
      </c>
      <c r="D854" s="2">
        <v>44787</v>
      </c>
      <c r="E854" s="8" t="s">
        <v>42</v>
      </c>
      <c r="F854" s="8" t="s">
        <v>59</v>
      </c>
      <c r="G854" s="8" t="s">
        <v>60</v>
      </c>
      <c r="H854" t="s">
        <v>35</v>
      </c>
      <c r="I854" s="4">
        <v>4500</v>
      </c>
      <c r="J854" s="8">
        <v>6</v>
      </c>
      <c r="K854" s="4">
        <v>27000</v>
      </c>
      <c r="L854" s="4">
        <v>6750</v>
      </c>
      <c r="M854" s="3">
        <v>0.25</v>
      </c>
    </row>
    <row r="855" spans="2:13" x14ac:dyDescent="0.25">
      <c r="B855" t="s">
        <v>13</v>
      </c>
      <c r="C855" s="1" t="s">
        <v>14</v>
      </c>
      <c r="D855" s="2">
        <v>44794</v>
      </c>
      <c r="E855" s="8" t="s">
        <v>42</v>
      </c>
      <c r="F855" s="8" t="s">
        <v>59</v>
      </c>
      <c r="G855" s="8" t="s">
        <v>60</v>
      </c>
      <c r="H855" t="s">
        <v>28</v>
      </c>
      <c r="I855" s="4">
        <v>1500</v>
      </c>
      <c r="J855" s="8">
        <v>5</v>
      </c>
      <c r="K855" s="4">
        <v>7500</v>
      </c>
      <c r="L855" s="4">
        <v>3000</v>
      </c>
      <c r="M855" s="3">
        <v>0.4</v>
      </c>
    </row>
    <row r="856" spans="2:13" x14ac:dyDescent="0.25">
      <c r="B856" t="s">
        <v>13</v>
      </c>
      <c r="C856" s="1" t="s">
        <v>14</v>
      </c>
      <c r="D856" s="2">
        <v>44801</v>
      </c>
      <c r="E856" s="8" t="s">
        <v>42</v>
      </c>
      <c r="F856" s="8" t="s">
        <v>59</v>
      </c>
      <c r="G856" s="8" t="s">
        <v>60</v>
      </c>
      <c r="H856" t="s">
        <v>35</v>
      </c>
      <c r="I856" s="4">
        <v>4500</v>
      </c>
      <c r="J856" s="8">
        <v>7</v>
      </c>
      <c r="K856" s="4">
        <v>31500</v>
      </c>
      <c r="L856" s="4">
        <v>7875</v>
      </c>
      <c r="M856" s="3">
        <v>0.25</v>
      </c>
    </row>
    <row r="857" spans="2:13" x14ac:dyDescent="0.25">
      <c r="B857" t="s">
        <v>13</v>
      </c>
      <c r="C857" s="1" t="s">
        <v>20</v>
      </c>
      <c r="D857" s="2">
        <v>44808</v>
      </c>
      <c r="E857" s="8" t="s">
        <v>42</v>
      </c>
      <c r="F857" s="8" t="s">
        <v>59</v>
      </c>
      <c r="G857" s="8" t="s">
        <v>60</v>
      </c>
      <c r="H857" t="s">
        <v>32</v>
      </c>
      <c r="I857" s="4">
        <v>3200</v>
      </c>
      <c r="J857" s="8">
        <v>7</v>
      </c>
      <c r="K857" s="4">
        <v>22400</v>
      </c>
      <c r="L857" s="4">
        <v>4480</v>
      </c>
      <c r="M857" s="3">
        <v>0.2</v>
      </c>
    </row>
    <row r="858" spans="2:13" x14ac:dyDescent="0.25">
      <c r="B858" t="s">
        <v>13</v>
      </c>
      <c r="C858" s="1" t="s">
        <v>20</v>
      </c>
      <c r="D858" s="2">
        <v>44815</v>
      </c>
      <c r="E858" s="8" t="s">
        <v>42</v>
      </c>
      <c r="F858" s="8" t="s">
        <v>59</v>
      </c>
      <c r="G858" s="8" t="s">
        <v>60</v>
      </c>
      <c r="H858" t="s">
        <v>28</v>
      </c>
      <c r="I858" s="4">
        <v>1500</v>
      </c>
      <c r="J858" s="8">
        <v>9</v>
      </c>
      <c r="K858" s="4">
        <v>13500</v>
      </c>
      <c r="L858" s="4">
        <v>5400</v>
      </c>
      <c r="M858" s="3">
        <v>0.4</v>
      </c>
    </row>
    <row r="859" spans="2:13" x14ac:dyDescent="0.25">
      <c r="B859" t="s">
        <v>27</v>
      </c>
      <c r="C859" s="1" t="s">
        <v>20</v>
      </c>
      <c r="D859" s="2">
        <v>44822</v>
      </c>
      <c r="E859" s="8" t="s">
        <v>42</v>
      </c>
      <c r="F859" s="8" t="s">
        <v>59</v>
      </c>
      <c r="G859" s="8" t="s">
        <v>60</v>
      </c>
      <c r="H859" t="s">
        <v>19</v>
      </c>
      <c r="I859" s="4">
        <v>500</v>
      </c>
      <c r="J859" s="8">
        <v>2</v>
      </c>
      <c r="K859" s="4">
        <v>1000</v>
      </c>
      <c r="L859" s="4">
        <v>250</v>
      </c>
      <c r="M859" s="3">
        <v>0.25</v>
      </c>
    </row>
    <row r="860" spans="2:13" x14ac:dyDescent="0.25">
      <c r="B860" t="s">
        <v>13</v>
      </c>
      <c r="C860" s="1" t="s">
        <v>14</v>
      </c>
      <c r="D860" s="2">
        <v>44829</v>
      </c>
      <c r="E860" s="8" t="s">
        <v>42</v>
      </c>
      <c r="F860" s="8" t="s">
        <v>59</v>
      </c>
      <c r="G860" s="8" t="s">
        <v>60</v>
      </c>
      <c r="H860" t="s">
        <v>19</v>
      </c>
      <c r="I860" s="4">
        <v>500</v>
      </c>
      <c r="J860" s="8">
        <v>9</v>
      </c>
      <c r="K860" s="4">
        <v>4500</v>
      </c>
      <c r="L860" s="4">
        <v>1125</v>
      </c>
      <c r="M860" s="3">
        <v>0.25</v>
      </c>
    </row>
    <row r="861" spans="2:13" x14ac:dyDescent="0.25">
      <c r="B861" t="s">
        <v>13</v>
      </c>
      <c r="C861" s="1" t="s">
        <v>20</v>
      </c>
      <c r="D861" s="2">
        <v>44836</v>
      </c>
      <c r="E861" s="8" t="s">
        <v>42</v>
      </c>
      <c r="F861" s="8" t="s">
        <v>59</v>
      </c>
      <c r="G861" s="8" t="s">
        <v>60</v>
      </c>
      <c r="H861" t="s">
        <v>31</v>
      </c>
      <c r="I861" s="4">
        <v>5300</v>
      </c>
      <c r="J861" s="8">
        <v>4</v>
      </c>
      <c r="K861" s="4">
        <v>21200</v>
      </c>
      <c r="L861" s="4">
        <v>6360</v>
      </c>
      <c r="M861" s="3">
        <v>0.3</v>
      </c>
    </row>
    <row r="862" spans="2:13" x14ac:dyDescent="0.25">
      <c r="B862" t="s">
        <v>27</v>
      </c>
      <c r="C862" s="1" t="s">
        <v>20</v>
      </c>
      <c r="D862" s="2">
        <v>44843</v>
      </c>
      <c r="E862" s="8" t="s">
        <v>42</v>
      </c>
      <c r="F862" s="8" t="s">
        <v>59</v>
      </c>
      <c r="G862" s="8" t="s">
        <v>60</v>
      </c>
      <c r="H862" t="s">
        <v>33</v>
      </c>
      <c r="I862" s="4">
        <v>4600</v>
      </c>
      <c r="J862" s="8">
        <v>5</v>
      </c>
      <c r="K862" s="4">
        <v>23000</v>
      </c>
      <c r="L862" s="4">
        <v>5750</v>
      </c>
      <c r="M862" s="3">
        <v>0.25</v>
      </c>
    </row>
    <row r="863" spans="2:13" x14ac:dyDescent="0.25">
      <c r="B863" t="s">
        <v>27</v>
      </c>
      <c r="C863" s="1" t="s">
        <v>20</v>
      </c>
      <c r="D863" s="2">
        <v>44850</v>
      </c>
      <c r="E863" s="8" t="s">
        <v>42</v>
      </c>
      <c r="F863" s="8" t="s">
        <v>59</v>
      </c>
      <c r="G863" s="8" t="s">
        <v>60</v>
      </c>
      <c r="H863" t="s">
        <v>33</v>
      </c>
      <c r="I863" s="4">
        <v>4600</v>
      </c>
      <c r="J863" s="8">
        <v>11</v>
      </c>
      <c r="K863" s="4">
        <v>50600</v>
      </c>
      <c r="L863" s="4">
        <v>12650</v>
      </c>
      <c r="M863" s="3">
        <v>0.25</v>
      </c>
    </row>
    <row r="864" spans="2:13" x14ac:dyDescent="0.25">
      <c r="B864" t="s">
        <v>13</v>
      </c>
      <c r="C864" s="1" t="s">
        <v>20</v>
      </c>
      <c r="D864" s="2">
        <v>44857</v>
      </c>
      <c r="E864" s="8" t="s">
        <v>42</v>
      </c>
      <c r="F864" s="8" t="s">
        <v>59</v>
      </c>
      <c r="G864" s="8" t="s">
        <v>60</v>
      </c>
      <c r="H864" t="s">
        <v>21</v>
      </c>
      <c r="I864" s="4">
        <v>1200</v>
      </c>
      <c r="J864" s="8">
        <v>6</v>
      </c>
      <c r="K864" s="4">
        <v>7200</v>
      </c>
      <c r="L864" s="4">
        <v>2160</v>
      </c>
      <c r="M864" s="3">
        <v>0.3</v>
      </c>
    </row>
    <row r="865" spans="2:13" x14ac:dyDescent="0.25">
      <c r="B865" t="s">
        <v>13</v>
      </c>
      <c r="C865" s="1" t="s">
        <v>14</v>
      </c>
      <c r="D865" s="2">
        <v>44864</v>
      </c>
      <c r="E865" s="8" t="s">
        <v>42</v>
      </c>
      <c r="F865" s="8" t="s">
        <v>59</v>
      </c>
      <c r="G865" s="8" t="s">
        <v>60</v>
      </c>
      <c r="H865" t="s">
        <v>32</v>
      </c>
      <c r="I865" s="4">
        <v>3200</v>
      </c>
      <c r="J865" s="8">
        <v>1</v>
      </c>
      <c r="K865" s="4">
        <v>3200</v>
      </c>
      <c r="L865" s="4">
        <v>640</v>
      </c>
      <c r="M865" s="3">
        <v>0.2</v>
      </c>
    </row>
    <row r="866" spans="2:13" x14ac:dyDescent="0.25">
      <c r="B866" t="s">
        <v>13</v>
      </c>
      <c r="C866" s="1" t="s">
        <v>14</v>
      </c>
      <c r="D866" s="2">
        <v>44871</v>
      </c>
      <c r="E866" s="8" t="s">
        <v>42</v>
      </c>
      <c r="F866" s="8" t="s">
        <v>59</v>
      </c>
      <c r="G866" s="8" t="s">
        <v>60</v>
      </c>
      <c r="H866" t="s">
        <v>31</v>
      </c>
      <c r="I866" s="4">
        <v>5300</v>
      </c>
      <c r="J866" s="8">
        <v>12</v>
      </c>
      <c r="K866" s="4">
        <v>63600</v>
      </c>
      <c r="L866" s="4">
        <v>19080</v>
      </c>
      <c r="M866" s="3">
        <v>0.3</v>
      </c>
    </row>
    <row r="867" spans="2:13" x14ac:dyDescent="0.25">
      <c r="B867" t="s">
        <v>27</v>
      </c>
      <c r="C867" s="1" t="s">
        <v>20</v>
      </c>
      <c r="D867" s="2">
        <v>44878</v>
      </c>
      <c r="E867" s="8" t="s">
        <v>42</v>
      </c>
      <c r="F867" s="8" t="s">
        <v>59</v>
      </c>
      <c r="G867" s="8" t="s">
        <v>60</v>
      </c>
      <c r="H867" t="s">
        <v>19</v>
      </c>
      <c r="I867" s="4">
        <v>500</v>
      </c>
      <c r="J867" s="8">
        <v>5</v>
      </c>
      <c r="K867" s="4">
        <v>2500</v>
      </c>
      <c r="L867" s="4">
        <v>625</v>
      </c>
      <c r="M867" s="3">
        <v>0.25</v>
      </c>
    </row>
    <row r="868" spans="2:13" x14ac:dyDescent="0.25">
      <c r="B868" t="s">
        <v>34</v>
      </c>
      <c r="C868" s="1" t="s">
        <v>20</v>
      </c>
      <c r="D868" s="2">
        <v>44885</v>
      </c>
      <c r="E868" s="8" t="s">
        <v>42</v>
      </c>
      <c r="F868" s="8" t="s">
        <v>59</v>
      </c>
      <c r="G868" s="8" t="s">
        <v>60</v>
      </c>
      <c r="H868" t="s">
        <v>23</v>
      </c>
      <c r="I868" s="4">
        <v>5130</v>
      </c>
      <c r="J868" s="8">
        <v>7</v>
      </c>
      <c r="K868" s="4">
        <v>35910</v>
      </c>
      <c r="L868" s="4">
        <v>14364</v>
      </c>
      <c r="M868" s="3">
        <v>0.4</v>
      </c>
    </row>
    <row r="869" spans="2:13" x14ac:dyDescent="0.25">
      <c r="B869" t="s">
        <v>13</v>
      </c>
      <c r="C869" s="1" t="s">
        <v>14</v>
      </c>
      <c r="D869" s="2">
        <v>44892</v>
      </c>
      <c r="E869" s="8" t="s">
        <v>42</v>
      </c>
      <c r="F869" s="8" t="s">
        <v>59</v>
      </c>
      <c r="G869" s="8" t="s">
        <v>60</v>
      </c>
      <c r="H869" t="s">
        <v>28</v>
      </c>
      <c r="I869" s="4">
        <v>1500</v>
      </c>
      <c r="J869" s="8">
        <v>5</v>
      </c>
      <c r="K869" s="4">
        <v>7500</v>
      </c>
      <c r="L869" s="4">
        <v>3000</v>
      </c>
      <c r="M869" s="3">
        <v>0.4</v>
      </c>
    </row>
    <row r="870" spans="2:13" x14ac:dyDescent="0.25">
      <c r="B870" t="s">
        <v>27</v>
      </c>
      <c r="C870" s="1" t="s">
        <v>20</v>
      </c>
      <c r="D870" s="2">
        <v>44899</v>
      </c>
      <c r="E870" s="8" t="s">
        <v>42</v>
      </c>
      <c r="F870" s="8" t="s">
        <v>59</v>
      </c>
      <c r="G870" s="8" t="s">
        <v>60</v>
      </c>
      <c r="H870" t="s">
        <v>31</v>
      </c>
      <c r="I870" s="4">
        <v>5300</v>
      </c>
      <c r="J870" s="8">
        <v>10</v>
      </c>
      <c r="K870" s="4">
        <v>53000</v>
      </c>
      <c r="L870" s="4">
        <v>15900</v>
      </c>
      <c r="M870" s="3">
        <v>0.3</v>
      </c>
    </row>
    <row r="871" spans="2:13" x14ac:dyDescent="0.25">
      <c r="B871" t="s">
        <v>13</v>
      </c>
      <c r="C871" s="1" t="s">
        <v>20</v>
      </c>
      <c r="D871" s="2">
        <v>44906</v>
      </c>
      <c r="E871" s="8" t="s">
        <v>42</v>
      </c>
      <c r="F871" s="8" t="s">
        <v>59</v>
      </c>
      <c r="G871" s="8" t="s">
        <v>60</v>
      </c>
      <c r="H871" t="s">
        <v>29</v>
      </c>
      <c r="I871" s="4">
        <v>5340</v>
      </c>
      <c r="J871" s="8">
        <v>8</v>
      </c>
      <c r="K871" s="4">
        <v>42720</v>
      </c>
      <c r="L871" s="4">
        <v>12816</v>
      </c>
      <c r="M871" s="3">
        <v>0.3</v>
      </c>
    </row>
    <row r="872" spans="2:13" x14ac:dyDescent="0.25">
      <c r="B872" t="s">
        <v>24</v>
      </c>
      <c r="C872" s="1" t="s">
        <v>20</v>
      </c>
      <c r="D872" s="2">
        <v>44913</v>
      </c>
      <c r="E872" s="8" t="s">
        <v>42</v>
      </c>
      <c r="F872" s="8" t="s">
        <v>59</v>
      </c>
      <c r="G872" s="8" t="s">
        <v>60</v>
      </c>
      <c r="H872" t="s">
        <v>31</v>
      </c>
      <c r="I872" s="4">
        <v>5300</v>
      </c>
      <c r="J872" s="8">
        <v>6</v>
      </c>
      <c r="K872" s="4">
        <v>31800</v>
      </c>
      <c r="L872" s="4">
        <v>9540</v>
      </c>
      <c r="M872" s="3">
        <v>0.3</v>
      </c>
    </row>
    <row r="873" spans="2:13" x14ac:dyDescent="0.25">
      <c r="B873" t="s">
        <v>27</v>
      </c>
      <c r="C873" s="1" t="s">
        <v>14</v>
      </c>
      <c r="D873" s="2">
        <v>44920</v>
      </c>
      <c r="E873" s="8" t="s">
        <v>42</v>
      </c>
      <c r="F873" s="8" t="s">
        <v>59</v>
      </c>
      <c r="G873" s="8" t="s">
        <v>60</v>
      </c>
      <c r="H873" t="s">
        <v>19</v>
      </c>
      <c r="I873" s="4">
        <v>500</v>
      </c>
      <c r="J873" s="8">
        <v>5</v>
      </c>
      <c r="K873" s="4">
        <v>2500</v>
      </c>
      <c r="L873" s="4">
        <v>625</v>
      </c>
      <c r="M873" s="3">
        <v>0.25</v>
      </c>
    </row>
    <row r="874" spans="2:13" x14ac:dyDescent="0.25">
      <c r="B874" t="s">
        <v>13</v>
      </c>
      <c r="C874" s="1" t="s">
        <v>20</v>
      </c>
      <c r="D874" s="2">
        <v>44927</v>
      </c>
      <c r="E874" s="8" t="s">
        <v>42</v>
      </c>
      <c r="F874" s="8" t="s">
        <v>59</v>
      </c>
      <c r="G874" s="8" t="s">
        <v>60</v>
      </c>
      <c r="H874" t="s">
        <v>18</v>
      </c>
      <c r="I874" s="4">
        <v>8902</v>
      </c>
      <c r="J874" s="8">
        <v>11</v>
      </c>
      <c r="K874" s="4">
        <v>97922</v>
      </c>
      <c r="L874" s="4">
        <v>34272.699999999997</v>
      </c>
      <c r="M874" s="3">
        <v>0.35</v>
      </c>
    </row>
    <row r="875" spans="2:13" x14ac:dyDescent="0.25">
      <c r="B875" t="s">
        <v>24</v>
      </c>
      <c r="C875" s="1" t="s">
        <v>20</v>
      </c>
      <c r="D875" s="2">
        <v>44934</v>
      </c>
      <c r="E875" s="8" t="s">
        <v>42</v>
      </c>
      <c r="F875" s="8" t="s">
        <v>59</v>
      </c>
      <c r="G875" s="8" t="s">
        <v>60</v>
      </c>
      <c r="H875" t="s">
        <v>29</v>
      </c>
      <c r="I875" s="4">
        <v>5340</v>
      </c>
      <c r="J875" s="8">
        <v>5</v>
      </c>
      <c r="K875" s="4">
        <v>26700</v>
      </c>
      <c r="L875" s="4">
        <v>8010</v>
      </c>
      <c r="M875" s="3">
        <v>0.3</v>
      </c>
    </row>
    <row r="876" spans="2:13" x14ac:dyDescent="0.25">
      <c r="B876" t="s">
        <v>24</v>
      </c>
      <c r="C876" s="1" t="s">
        <v>14</v>
      </c>
      <c r="D876" s="2">
        <v>44941</v>
      </c>
      <c r="E876" s="8" t="s">
        <v>42</v>
      </c>
      <c r="F876" s="8" t="s">
        <v>59</v>
      </c>
      <c r="G876" s="8" t="s">
        <v>60</v>
      </c>
      <c r="H876" t="s">
        <v>25</v>
      </c>
      <c r="I876" s="4">
        <v>300</v>
      </c>
      <c r="J876" s="8">
        <v>3</v>
      </c>
      <c r="K876" s="4">
        <v>900</v>
      </c>
      <c r="L876" s="4">
        <v>135</v>
      </c>
      <c r="M876" s="3">
        <v>0.15</v>
      </c>
    </row>
    <row r="877" spans="2:13" x14ac:dyDescent="0.25">
      <c r="B877" t="s">
        <v>13</v>
      </c>
      <c r="C877" s="1" t="s">
        <v>14</v>
      </c>
      <c r="D877" s="2">
        <v>44948</v>
      </c>
      <c r="E877" s="8" t="s">
        <v>42</v>
      </c>
      <c r="F877" s="8" t="s">
        <v>59</v>
      </c>
      <c r="G877" s="8" t="s">
        <v>60</v>
      </c>
      <c r="H877" t="s">
        <v>32</v>
      </c>
      <c r="I877" s="4">
        <v>3200</v>
      </c>
      <c r="J877" s="8">
        <v>3</v>
      </c>
      <c r="K877" s="4">
        <v>9600</v>
      </c>
      <c r="L877" s="4">
        <v>1920</v>
      </c>
      <c r="M877" s="3">
        <v>0.2</v>
      </c>
    </row>
    <row r="878" spans="2:13" x14ac:dyDescent="0.25">
      <c r="B878" t="s">
        <v>34</v>
      </c>
      <c r="C878" s="1" t="s">
        <v>20</v>
      </c>
      <c r="D878" s="2">
        <v>44955</v>
      </c>
      <c r="E878" s="8" t="s">
        <v>42</v>
      </c>
      <c r="F878" s="8" t="s">
        <v>59</v>
      </c>
      <c r="G878" s="8" t="s">
        <v>60</v>
      </c>
      <c r="H878" t="s">
        <v>31</v>
      </c>
      <c r="I878" s="4">
        <v>5300</v>
      </c>
      <c r="J878" s="8">
        <v>1</v>
      </c>
      <c r="K878" s="4">
        <v>5300</v>
      </c>
      <c r="L878" s="4">
        <v>1590</v>
      </c>
      <c r="M878" s="3">
        <v>0.3</v>
      </c>
    </row>
    <row r="879" spans="2:13" x14ac:dyDescent="0.25">
      <c r="B879" t="s">
        <v>27</v>
      </c>
      <c r="C879" s="1" t="s">
        <v>14</v>
      </c>
      <c r="D879" s="2">
        <v>44962</v>
      </c>
      <c r="E879" s="8" t="s">
        <v>42</v>
      </c>
      <c r="F879" s="8" t="s">
        <v>59</v>
      </c>
      <c r="G879" s="8" t="s">
        <v>60</v>
      </c>
      <c r="H879" t="s">
        <v>30</v>
      </c>
      <c r="I879" s="4">
        <v>3400</v>
      </c>
      <c r="J879" s="8">
        <v>1</v>
      </c>
      <c r="K879" s="4">
        <v>3400</v>
      </c>
      <c r="L879" s="4">
        <v>1190</v>
      </c>
      <c r="M879" s="3">
        <v>0.35</v>
      </c>
    </row>
    <row r="880" spans="2:13" x14ac:dyDescent="0.25">
      <c r="B880" t="s">
        <v>13</v>
      </c>
      <c r="C880" s="1" t="s">
        <v>20</v>
      </c>
      <c r="D880" s="2">
        <v>44969</v>
      </c>
      <c r="E880" s="8" t="s">
        <v>42</v>
      </c>
      <c r="F880" s="8" t="s">
        <v>59</v>
      </c>
      <c r="G880" s="8" t="s">
        <v>60</v>
      </c>
      <c r="H880" t="s">
        <v>32</v>
      </c>
      <c r="I880" s="4">
        <v>3200</v>
      </c>
      <c r="J880" s="8">
        <v>7</v>
      </c>
      <c r="K880" s="4">
        <v>22400</v>
      </c>
      <c r="L880" s="4">
        <v>4480</v>
      </c>
      <c r="M880" s="3">
        <v>0.2</v>
      </c>
    </row>
    <row r="881" spans="2:13" x14ac:dyDescent="0.25">
      <c r="B881" t="s">
        <v>13</v>
      </c>
      <c r="C881" s="1" t="s">
        <v>20</v>
      </c>
      <c r="D881" s="2">
        <v>44976</v>
      </c>
      <c r="E881" s="8" t="s">
        <v>42</v>
      </c>
      <c r="F881" s="8" t="s">
        <v>59</v>
      </c>
      <c r="G881" s="8" t="s">
        <v>60</v>
      </c>
      <c r="H881" t="s">
        <v>19</v>
      </c>
      <c r="I881" s="4">
        <v>500</v>
      </c>
      <c r="J881" s="8">
        <v>5</v>
      </c>
      <c r="K881" s="4">
        <v>2500</v>
      </c>
      <c r="L881" s="4">
        <v>625</v>
      </c>
      <c r="M881" s="3">
        <v>0.25</v>
      </c>
    </row>
    <row r="882" spans="2:13" x14ac:dyDescent="0.25">
      <c r="B882" t="s">
        <v>13</v>
      </c>
      <c r="C882" s="1" t="s">
        <v>20</v>
      </c>
      <c r="D882" s="2">
        <v>44983</v>
      </c>
      <c r="E882" s="8" t="s">
        <v>42</v>
      </c>
      <c r="F882" s="8" t="s">
        <v>59</v>
      </c>
      <c r="G882" s="8" t="s">
        <v>60</v>
      </c>
      <c r="H882" t="s">
        <v>33</v>
      </c>
      <c r="I882" s="4">
        <v>4600</v>
      </c>
      <c r="J882" s="8">
        <v>12</v>
      </c>
      <c r="K882" s="4">
        <v>55200</v>
      </c>
      <c r="L882" s="4">
        <v>13800</v>
      </c>
      <c r="M882" s="3">
        <v>0.25</v>
      </c>
    </row>
    <row r="883" spans="2:13" x14ac:dyDescent="0.25">
      <c r="B883" t="s">
        <v>24</v>
      </c>
      <c r="C883" s="1" t="s">
        <v>20</v>
      </c>
      <c r="D883" s="2">
        <v>44990</v>
      </c>
      <c r="E883" s="8" t="s">
        <v>42</v>
      </c>
      <c r="F883" s="8" t="s">
        <v>59</v>
      </c>
      <c r="G883" s="8" t="s">
        <v>60</v>
      </c>
      <c r="H883" t="s">
        <v>23</v>
      </c>
      <c r="I883" s="4">
        <v>5130</v>
      </c>
      <c r="J883" s="8">
        <v>7</v>
      </c>
      <c r="K883" s="4">
        <v>35910</v>
      </c>
      <c r="L883" s="4">
        <v>14364</v>
      </c>
      <c r="M883" s="3">
        <v>0.4</v>
      </c>
    </row>
    <row r="884" spans="2:13" x14ac:dyDescent="0.25">
      <c r="B884" t="s">
        <v>13</v>
      </c>
      <c r="C884" s="1" t="s">
        <v>20</v>
      </c>
      <c r="D884" s="2">
        <v>44997</v>
      </c>
      <c r="E884" s="8" t="s">
        <v>42</v>
      </c>
      <c r="F884" s="8" t="s">
        <v>59</v>
      </c>
      <c r="G884" s="8" t="s">
        <v>60</v>
      </c>
      <c r="H884" t="s">
        <v>18</v>
      </c>
      <c r="I884" s="4">
        <v>8902</v>
      </c>
      <c r="J884" s="8">
        <v>10</v>
      </c>
      <c r="K884" s="4">
        <v>89020</v>
      </c>
      <c r="L884" s="4">
        <v>31156.999999999996</v>
      </c>
      <c r="M884" s="3">
        <v>0.35</v>
      </c>
    </row>
    <row r="885" spans="2:13" x14ac:dyDescent="0.25">
      <c r="B885" t="s">
        <v>27</v>
      </c>
      <c r="C885" s="1" t="s">
        <v>20</v>
      </c>
      <c r="D885" s="2">
        <v>45004</v>
      </c>
      <c r="E885" s="8" t="s">
        <v>42</v>
      </c>
      <c r="F885" s="8" t="s">
        <v>59</v>
      </c>
      <c r="G885" s="8" t="s">
        <v>60</v>
      </c>
      <c r="H885" t="s">
        <v>18</v>
      </c>
      <c r="I885" s="4">
        <v>8902</v>
      </c>
      <c r="J885" s="8">
        <v>9</v>
      </c>
      <c r="K885" s="4">
        <v>80118</v>
      </c>
      <c r="L885" s="4">
        <v>28041.3</v>
      </c>
      <c r="M885" s="3">
        <v>0.35</v>
      </c>
    </row>
    <row r="886" spans="2:13" x14ac:dyDescent="0.25">
      <c r="B886" t="s">
        <v>27</v>
      </c>
      <c r="C886" s="1" t="s">
        <v>20</v>
      </c>
      <c r="D886" s="2">
        <v>45011</v>
      </c>
      <c r="E886" s="8" t="s">
        <v>42</v>
      </c>
      <c r="F886" s="8" t="s">
        <v>59</v>
      </c>
      <c r="G886" s="8" t="s">
        <v>60</v>
      </c>
      <c r="H886" t="s">
        <v>18</v>
      </c>
      <c r="I886" s="4">
        <v>8902</v>
      </c>
      <c r="J886" s="8">
        <v>9</v>
      </c>
      <c r="K886" s="4">
        <v>80118</v>
      </c>
      <c r="L886" s="4">
        <v>28041.3</v>
      </c>
      <c r="M886" s="3">
        <v>0.35</v>
      </c>
    </row>
    <row r="887" spans="2:13" x14ac:dyDescent="0.25">
      <c r="B887" t="s">
        <v>27</v>
      </c>
      <c r="C887" s="1" t="s">
        <v>20</v>
      </c>
      <c r="D887" s="2">
        <v>45018</v>
      </c>
      <c r="E887" s="8" t="s">
        <v>42</v>
      </c>
      <c r="F887" s="8" t="s">
        <v>59</v>
      </c>
      <c r="G887" s="8" t="s">
        <v>60</v>
      </c>
      <c r="H887" t="s">
        <v>19</v>
      </c>
      <c r="I887" s="4">
        <v>500</v>
      </c>
      <c r="J887" s="8">
        <v>6</v>
      </c>
      <c r="K887" s="4">
        <v>3000</v>
      </c>
      <c r="L887" s="4">
        <v>750</v>
      </c>
      <c r="M887" s="3">
        <v>0.25</v>
      </c>
    </row>
    <row r="888" spans="2:13" x14ac:dyDescent="0.25">
      <c r="B888" t="s">
        <v>34</v>
      </c>
      <c r="C888" s="1" t="s">
        <v>20</v>
      </c>
      <c r="D888" s="2">
        <v>45025</v>
      </c>
      <c r="E888" s="8" t="s">
        <v>42</v>
      </c>
      <c r="F888" s="8" t="s">
        <v>59</v>
      </c>
      <c r="G888" s="8" t="s">
        <v>60</v>
      </c>
      <c r="H888" t="s">
        <v>18</v>
      </c>
      <c r="I888" s="4">
        <v>8902</v>
      </c>
      <c r="J888" s="8">
        <v>6</v>
      </c>
      <c r="K888" s="4">
        <v>53412</v>
      </c>
      <c r="L888" s="4">
        <v>18694.199999999997</v>
      </c>
      <c r="M888" s="3">
        <v>0.35</v>
      </c>
    </row>
    <row r="889" spans="2:13" x14ac:dyDescent="0.25">
      <c r="B889" t="s">
        <v>13</v>
      </c>
      <c r="C889" s="1" t="s">
        <v>20</v>
      </c>
      <c r="D889" s="2">
        <v>45032</v>
      </c>
      <c r="E889" s="8" t="s">
        <v>42</v>
      </c>
      <c r="F889" s="8" t="s">
        <v>59</v>
      </c>
      <c r="G889" s="8" t="s">
        <v>60</v>
      </c>
      <c r="H889" t="s">
        <v>21</v>
      </c>
      <c r="I889" s="4">
        <v>1200</v>
      </c>
      <c r="J889" s="8">
        <v>8</v>
      </c>
      <c r="K889" s="4">
        <v>9600</v>
      </c>
      <c r="L889" s="4">
        <v>2880</v>
      </c>
      <c r="M889" s="3">
        <v>0.3</v>
      </c>
    </row>
    <row r="890" spans="2:13" x14ac:dyDescent="0.25">
      <c r="B890" t="s">
        <v>13</v>
      </c>
      <c r="C890" s="1" t="s">
        <v>20</v>
      </c>
      <c r="D890" s="2">
        <v>45039</v>
      </c>
      <c r="E890" s="8" t="s">
        <v>42</v>
      </c>
      <c r="F890" s="8" t="s">
        <v>59</v>
      </c>
      <c r="G890" s="8" t="s">
        <v>60</v>
      </c>
      <c r="H890" t="s">
        <v>28</v>
      </c>
      <c r="I890" s="4">
        <v>1500</v>
      </c>
      <c r="J890" s="8">
        <v>5</v>
      </c>
      <c r="K890" s="4">
        <v>7500</v>
      </c>
      <c r="L890" s="4">
        <v>3000</v>
      </c>
      <c r="M890" s="3">
        <v>0.4</v>
      </c>
    </row>
    <row r="891" spans="2:13" x14ac:dyDescent="0.25">
      <c r="B891" t="s">
        <v>24</v>
      </c>
      <c r="C891" s="1" t="s">
        <v>20</v>
      </c>
      <c r="D891" s="2">
        <v>45046</v>
      </c>
      <c r="E891" s="8" t="s">
        <v>42</v>
      </c>
      <c r="F891" s="8" t="s">
        <v>59</v>
      </c>
      <c r="G891" s="8" t="s">
        <v>60</v>
      </c>
      <c r="H891" t="s">
        <v>29</v>
      </c>
      <c r="I891" s="4">
        <v>5340</v>
      </c>
      <c r="J891" s="8">
        <v>9</v>
      </c>
      <c r="K891" s="4">
        <v>48060</v>
      </c>
      <c r="L891" s="4">
        <v>14418</v>
      </c>
      <c r="M891" s="3">
        <v>0.3</v>
      </c>
    </row>
    <row r="892" spans="2:13" x14ac:dyDescent="0.25">
      <c r="B892" t="s">
        <v>24</v>
      </c>
      <c r="C892" s="1" t="s">
        <v>20</v>
      </c>
      <c r="D892" s="2">
        <v>45053</v>
      </c>
      <c r="E892" s="8" t="s">
        <v>42</v>
      </c>
      <c r="F892" s="8" t="s">
        <v>59</v>
      </c>
      <c r="G892" s="8" t="s">
        <v>60</v>
      </c>
      <c r="H892" t="s">
        <v>32</v>
      </c>
      <c r="I892" s="4">
        <v>3200</v>
      </c>
      <c r="J892" s="8">
        <v>2</v>
      </c>
      <c r="K892" s="4">
        <v>6400</v>
      </c>
      <c r="L892" s="4">
        <v>1280</v>
      </c>
      <c r="M892" s="3">
        <v>0.2</v>
      </c>
    </row>
    <row r="893" spans="2:13" x14ac:dyDescent="0.25">
      <c r="B893" t="s">
        <v>13</v>
      </c>
      <c r="C893" s="1" t="s">
        <v>14</v>
      </c>
      <c r="D893" s="2">
        <v>45060</v>
      </c>
      <c r="E893" s="8" t="s">
        <v>42</v>
      </c>
      <c r="F893" s="8" t="s">
        <v>59</v>
      </c>
      <c r="G893" s="8" t="s">
        <v>60</v>
      </c>
      <c r="H893" t="s">
        <v>31</v>
      </c>
      <c r="I893" s="4">
        <v>5300</v>
      </c>
      <c r="J893" s="8">
        <v>2</v>
      </c>
      <c r="K893" s="4">
        <v>10600</v>
      </c>
      <c r="L893" s="4">
        <v>3180</v>
      </c>
      <c r="M893" s="3">
        <v>0.3</v>
      </c>
    </row>
    <row r="894" spans="2:13" x14ac:dyDescent="0.25">
      <c r="B894" t="s">
        <v>24</v>
      </c>
      <c r="C894" s="1" t="s">
        <v>20</v>
      </c>
      <c r="D894" s="2">
        <v>45067</v>
      </c>
      <c r="E894" s="8" t="s">
        <v>42</v>
      </c>
      <c r="F894" s="8" t="s">
        <v>59</v>
      </c>
      <c r="G894" s="8" t="s">
        <v>60</v>
      </c>
      <c r="H894" t="s">
        <v>28</v>
      </c>
      <c r="I894" s="4">
        <v>1500</v>
      </c>
      <c r="J894" s="8">
        <v>11</v>
      </c>
      <c r="K894" s="4">
        <v>16500</v>
      </c>
      <c r="L894" s="4">
        <v>6600</v>
      </c>
      <c r="M894" s="3">
        <v>0.4</v>
      </c>
    </row>
    <row r="895" spans="2:13" x14ac:dyDescent="0.25">
      <c r="B895" t="s">
        <v>22</v>
      </c>
      <c r="C895" s="1" t="s">
        <v>20</v>
      </c>
      <c r="D895" s="2">
        <v>45074</v>
      </c>
      <c r="E895" s="8" t="s">
        <v>42</v>
      </c>
      <c r="F895" s="8" t="s">
        <v>59</v>
      </c>
      <c r="G895" s="8" t="s">
        <v>60</v>
      </c>
      <c r="H895" t="s">
        <v>33</v>
      </c>
      <c r="I895" s="4">
        <v>4600</v>
      </c>
      <c r="J895" s="8">
        <v>9</v>
      </c>
      <c r="K895" s="4">
        <v>41400</v>
      </c>
      <c r="L895" s="4">
        <v>10350</v>
      </c>
      <c r="M895" s="3">
        <v>0.25</v>
      </c>
    </row>
    <row r="896" spans="2:13" x14ac:dyDescent="0.25">
      <c r="B896" t="s">
        <v>27</v>
      </c>
      <c r="C896" s="1" t="s">
        <v>20</v>
      </c>
      <c r="D896" s="2">
        <v>45081</v>
      </c>
      <c r="E896" s="8" t="s">
        <v>42</v>
      </c>
      <c r="F896" s="8" t="s">
        <v>59</v>
      </c>
      <c r="G896" s="8" t="s">
        <v>60</v>
      </c>
      <c r="H896" t="s">
        <v>26</v>
      </c>
      <c r="I896" s="4">
        <v>1700</v>
      </c>
      <c r="J896" s="8">
        <v>6</v>
      </c>
      <c r="K896" s="4">
        <v>10200</v>
      </c>
      <c r="L896" s="4">
        <v>5100</v>
      </c>
      <c r="M896" s="3">
        <v>0.5</v>
      </c>
    </row>
    <row r="897" spans="2:13" x14ac:dyDescent="0.25">
      <c r="B897" t="s">
        <v>27</v>
      </c>
      <c r="C897" s="1" t="s">
        <v>14</v>
      </c>
      <c r="D897" s="2">
        <v>45088</v>
      </c>
      <c r="E897" s="8" t="s">
        <v>42</v>
      </c>
      <c r="F897" s="8" t="s">
        <v>59</v>
      </c>
      <c r="G897" s="8" t="s">
        <v>60</v>
      </c>
      <c r="H897" t="s">
        <v>19</v>
      </c>
      <c r="I897" s="4">
        <v>500</v>
      </c>
      <c r="J897" s="8">
        <v>7</v>
      </c>
      <c r="K897" s="4">
        <v>3500</v>
      </c>
      <c r="L897" s="4">
        <v>875</v>
      </c>
      <c r="M897" s="3">
        <v>0.25</v>
      </c>
    </row>
    <row r="898" spans="2:13" x14ac:dyDescent="0.25">
      <c r="B898" t="s">
        <v>13</v>
      </c>
      <c r="C898" s="1" t="s">
        <v>20</v>
      </c>
      <c r="D898" s="2">
        <v>45095</v>
      </c>
      <c r="E898" s="8" t="s">
        <v>42</v>
      </c>
      <c r="F898" s="8" t="s">
        <v>59</v>
      </c>
      <c r="G898" s="8" t="s">
        <v>60</v>
      </c>
      <c r="H898" t="s">
        <v>25</v>
      </c>
      <c r="I898" s="4">
        <v>300</v>
      </c>
      <c r="J898" s="8">
        <v>12</v>
      </c>
      <c r="K898" s="4">
        <v>3600</v>
      </c>
      <c r="L898" s="4">
        <v>540</v>
      </c>
      <c r="M898" s="3">
        <v>0.15</v>
      </c>
    </row>
    <row r="899" spans="2:13" x14ac:dyDescent="0.25">
      <c r="B899" t="s">
        <v>13</v>
      </c>
      <c r="C899" s="1" t="s">
        <v>20</v>
      </c>
      <c r="D899" s="2">
        <v>45102</v>
      </c>
      <c r="E899" s="8" t="s">
        <v>42</v>
      </c>
      <c r="F899" s="8" t="s">
        <v>59</v>
      </c>
      <c r="G899" s="8" t="s">
        <v>60</v>
      </c>
      <c r="H899" t="s">
        <v>32</v>
      </c>
      <c r="I899" s="4">
        <v>3200</v>
      </c>
      <c r="J899" s="8">
        <v>15</v>
      </c>
      <c r="K899" s="4">
        <v>48000</v>
      </c>
      <c r="L899" s="4">
        <v>9600</v>
      </c>
      <c r="M899" s="3">
        <v>0.2</v>
      </c>
    </row>
    <row r="900" spans="2:13" x14ac:dyDescent="0.25">
      <c r="B900" t="s">
        <v>27</v>
      </c>
      <c r="C900" s="1" t="s">
        <v>14</v>
      </c>
      <c r="D900" s="2">
        <v>45109</v>
      </c>
      <c r="E900" s="8" t="s">
        <v>42</v>
      </c>
      <c r="F900" s="8" t="s">
        <v>59</v>
      </c>
      <c r="G900" s="8" t="s">
        <v>60</v>
      </c>
      <c r="H900" t="s">
        <v>19</v>
      </c>
      <c r="I900" s="4">
        <v>500</v>
      </c>
      <c r="J900" s="8">
        <v>12</v>
      </c>
      <c r="K900" s="4">
        <v>6000</v>
      </c>
      <c r="L900" s="4">
        <v>1500</v>
      </c>
      <c r="M900" s="3">
        <v>0.25</v>
      </c>
    </row>
    <row r="901" spans="2:13" x14ac:dyDescent="0.25">
      <c r="B901" t="s">
        <v>27</v>
      </c>
      <c r="C901" s="1" t="s">
        <v>20</v>
      </c>
      <c r="D901" s="2">
        <v>45116</v>
      </c>
      <c r="E901" s="8" t="s">
        <v>42</v>
      </c>
      <c r="F901" s="8" t="s">
        <v>59</v>
      </c>
      <c r="G901" s="8" t="s">
        <v>60</v>
      </c>
      <c r="H901" t="s">
        <v>21</v>
      </c>
      <c r="I901" s="4">
        <v>1200</v>
      </c>
      <c r="J901" s="8">
        <v>7</v>
      </c>
      <c r="K901" s="4">
        <v>8400</v>
      </c>
      <c r="L901" s="4">
        <v>2520</v>
      </c>
      <c r="M901" s="3">
        <v>0.3</v>
      </c>
    </row>
    <row r="902" spans="2:13" x14ac:dyDescent="0.25">
      <c r="B902" t="s">
        <v>34</v>
      </c>
      <c r="C902" s="1" t="s">
        <v>20</v>
      </c>
      <c r="D902" s="2">
        <v>45123</v>
      </c>
      <c r="E902" s="8" t="s">
        <v>42</v>
      </c>
      <c r="F902" s="8" t="s">
        <v>59</v>
      </c>
      <c r="G902" s="8" t="s">
        <v>60</v>
      </c>
      <c r="H902" t="s">
        <v>26</v>
      </c>
      <c r="I902" s="4">
        <v>1700</v>
      </c>
      <c r="J902" s="8">
        <v>2</v>
      </c>
      <c r="K902" s="4">
        <v>3400</v>
      </c>
      <c r="L902" s="4">
        <v>1700</v>
      </c>
      <c r="M902" s="3">
        <v>0.5</v>
      </c>
    </row>
    <row r="903" spans="2:13" x14ac:dyDescent="0.25">
      <c r="B903" t="s">
        <v>13</v>
      </c>
      <c r="C903" s="1" t="s">
        <v>20</v>
      </c>
      <c r="D903" s="2">
        <v>45130</v>
      </c>
      <c r="E903" s="8" t="s">
        <v>42</v>
      </c>
      <c r="F903" s="8" t="s">
        <v>59</v>
      </c>
      <c r="G903" s="8" t="s">
        <v>60</v>
      </c>
      <c r="H903" t="s">
        <v>30</v>
      </c>
      <c r="I903" s="4">
        <v>3400</v>
      </c>
      <c r="J903" s="8">
        <v>12</v>
      </c>
      <c r="K903" s="4">
        <v>40800</v>
      </c>
      <c r="L903" s="4">
        <v>14280</v>
      </c>
      <c r="M903" s="3">
        <v>0.35</v>
      </c>
    </row>
    <row r="904" spans="2:13" x14ac:dyDescent="0.25">
      <c r="B904" t="s">
        <v>13</v>
      </c>
      <c r="C904" s="1" t="s">
        <v>20</v>
      </c>
      <c r="D904" s="2">
        <v>45137</v>
      </c>
      <c r="E904" s="8" t="s">
        <v>42</v>
      </c>
      <c r="F904" s="8" t="s">
        <v>59</v>
      </c>
      <c r="G904" s="8" t="s">
        <v>60</v>
      </c>
      <c r="H904" t="s">
        <v>32</v>
      </c>
      <c r="I904" s="4">
        <v>3200</v>
      </c>
      <c r="J904" s="8">
        <v>3</v>
      </c>
      <c r="K904" s="4">
        <v>9600</v>
      </c>
      <c r="L904" s="4">
        <v>1920</v>
      </c>
      <c r="M904" s="3">
        <v>0.2</v>
      </c>
    </row>
    <row r="905" spans="2:13" x14ac:dyDescent="0.25">
      <c r="B905" t="s">
        <v>34</v>
      </c>
      <c r="C905" s="1" t="s">
        <v>20</v>
      </c>
      <c r="D905" s="2">
        <v>45139</v>
      </c>
      <c r="E905" s="8" t="s">
        <v>42</v>
      </c>
      <c r="F905" s="8" t="s">
        <v>59</v>
      </c>
      <c r="G905" s="8" t="s">
        <v>60</v>
      </c>
      <c r="H905" t="s">
        <v>30</v>
      </c>
      <c r="I905" s="4">
        <v>3400</v>
      </c>
      <c r="J905" s="8">
        <v>1</v>
      </c>
      <c r="K905" s="4">
        <v>3400</v>
      </c>
      <c r="L905" s="4">
        <v>1190</v>
      </c>
      <c r="M905" s="3">
        <v>0.35</v>
      </c>
    </row>
    <row r="906" spans="2:13" x14ac:dyDescent="0.25">
      <c r="B906" t="s">
        <v>27</v>
      </c>
      <c r="C906" s="1" t="s">
        <v>20</v>
      </c>
      <c r="D906" s="2">
        <v>45144</v>
      </c>
      <c r="E906" s="8" t="s">
        <v>42</v>
      </c>
      <c r="F906" s="8" t="s">
        <v>59</v>
      </c>
      <c r="G906" s="8" t="s">
        <v>60</v>
      </c>
      <c r="H906" t="s">
        <v>26</v>
      </c>
      <c r="I906" s="4">
        <v>1700</v>
      </c>
      <c r="J906" s="8">
        <v>4</v>
      </c>
      <c r="K906" s="4">
        <v>6800</v>
      </c>
      <c r="L906" s="4">
        <v>3400</v>
      </c>
      <c r="M906" s="3">
        <v>0.5</v>
      </c>
    </row>
    <row r="907" spans="2:13" x14ac:dyDescent="0.25">
      <c r="B907" t="s">
        <v>13</v>
      </c>
      <c r="C907" s="1" t="s">
        <v>20</v>
      </c>
      <c r="D907" s="2">
        <v>45146</v>
      </c>
      <c r="E907" s="8" t="s">
        <v>42</v>
      </c>
      <c r="F907" s="8" t="s">
        <v>59</v>
      </c>
      <c r="G907" s="8" t="s">
        <v>60</v>
      </c>
      <c r="H907" t="s">
        <v>33</v>
      </c>
      <c r="I907" s="4">
        <v>4600</v>
      </c>
      <c r="J907" s="8">
        <v>6</v>
      </c>
      <c r="K907" s="4">
        <v>27600</v>
      </c>
      <c r="L907" s="4">
        <v>6900</v>
      </c>
      <c r="M907" s="3">
        <v>0.25</v>
      </c>
    </row>
    <row r="908" spans="2:13" x14ac:dyDescent="0.25">
      <c r="B908" t="s">
        <v>27</v>
      </c>
      <c r="C908" s="1" t="s">
        <v>20</v>
      </c>
      <c r="D908" s="2">
        <v>45151</v>
      </c>
      <c r="E908" s="8" t="s">
        <v>42</v>
      </c>
      <c r="F908" s="8" t="s">
        <v>59</v>
      </c>
      <c r="G908" s="8" t="s">
        <v>60</v>
      </c>
      <c r="H908" t="s">
        <v>26</v>
      </c>
      <c r="I908" s="4">
        <v>1700</v>
      </c>
      <c r="J908" s="8">
        <v>7</v>
      </c>
      <c r="K908" s="4">
        <v>11900</v>
      </c>
      <c r="L908" s="4">
        <v>5950</v>
      </c>
      <c r="M908" s="3">
        <v>0.5</v>
      </c>
    </row>
    <row r="909" spans="2:13" x14ac:dyDescent="0.25">
      <c r="B909" t="s">
        <v>27</v>
      </c>
      <c r="C909" s="1" t="s">
        <v>20</v>
      </c>
      <c r="D909" s="2">
        <v>45153</v>
      </c>
      <c r="E909" s="8" t="s">
        <v>42</v>
      </c>
      <c r="F909" s="8" t="s">
        <v>59</v>
      </c>
      <c r="G909" s="8" t="s">
        <v>60</v>
      </c>
      <c r="H909" t="s">
        <v>35</v>
      </c>
      <c r="I909" s="4">
        <v>4500</v>
      </c>
      <c r="J909" s="8">
        <v>5</v>
      </c>
      <c r="K909" s="4">
        <v>22500</v>
      </c>
      <c r="L909" s="4">
        <v>5625</v>
      </c>
      <c r="M909" s="3">
        <v>0.25</v>
      </c>
    </row>
    <row r="910" spans="2:13" x14ac:dyDescent="0.25">
      <c r="B910" t="s">
        <v>27</v>
      </c>
      <c r="C910" s="1" t="s">
        <v>14</v>
      </c>
      <c r="D910" s="2">
        <v>45158</v>
      </c>
      <c r="E910" s="8" t="s">
        <v>42</v>
      </c>
      <c r="F910" s="8" t="s">
        <v>59</v>
      </c>
      <c r="G910" s="8" t="s">
        <v>60</v>
      </c>
      <c r="H910" t="s">
        <v>21</v>
      </c>
      <c r="I910" s="4">
        <v>1200</v>
      </c>
      <c r="J910" s="8">
        <v>5</v>
      </c>
      <c r="K910" s="4">
        <v>6000</v>
      </c>
      <c r="L910" s="4">
        <v>1800</v>
      </c>
      <c r="M910" s="3">
        <v>0.3</v>
      </c>
    </row>
    <row r="911" spans="2:13" x14ac:dyDescent="0.25">
      <c r="B911" t="s">
        <v>13</v>
      </c>
      <c r="C911" s="1" t="s">
        <v>14</v>
      </c>
      <c r="D911" s="2">
        <v>45160</v>
      </c>
      <c r="E911" s="8" t="s">
        <v>42</v>
      </c>
      <c r="F911" s="8" t="s">
        <v>59</v>
      </c>
      <c r="G911" s="8" t="s">
        <v>60</v>
      </c>
      <c r="H911" t="s">
        <v>18</v>
      </c>
      <c r="I911" s="4">
        <v>8902</v>
      </c>
      <c r="J911" s="8">
        <v>19</v>
      </c>
      <c r="K911" s="4">
        <v>169138</v>
      </c>
      <c r="L911" s="4">
        <v>59198.299999999996</v>
      </c>
      <c r="M911" s="3">
        <v>0.35</v>
      </c>
    </row>
    <row r="912" spans="2:13" x14ac:dyDescent="0.25">
      <c r="B912" t="s">
        <v>27</v>
      </c>
      <c r="C912" s="1" t="s">
        <v>14</v>
      </c>
      <c r="D912" s="2">
        <v>45165</v>
      </c>
      <c r="E912" s="8" t="s">
        <v>42</v>
      </c>
      <c r="F912" s="8" t="s">
        <v>59</v>
      </c>
      <c r="G912" s="8" t="s">
        <v>60</v>
      </c>
      <c r="H912" t="s">
        <v>25</v>
      </c>
      <c r="I912" s="4">
        <v>300</v>
      </c>
      <c r="J912" s="8">
        <v>1</v>
      </c>
      <c r="K912" s="4">
        <v>300</v>
      </c>
      <c r="L912" s="4">
        <v>45</v>
      </c>
      <c r="M912" s="3">
        <v>0.15</v>
      </c>
    </row>
    <row r="913" spans="2:13" x14ac:dyDescent="0.25">
      <c r="B913" t="s">
        <v>27</v>
      </c>
      <c r="C913" s="1" t="s">
        <v>20</v>
      </c>
      <c r="D913" s="2">
        <v>45165</v>
      </c>
      <c r="E913" s="8" t="s">
        <v>42</v>
      </c>
      <c r="F913" s="8" t="s">
        <v>59</v>
      </c>
      <c r="G913" s="8" t="s">
        <v>60</v>
      </c>
      <c r="H913" t="s">
        <v>25</v>
      </c>
      <c r="I913" s="4">
        <v>300</v>
      </c>
      <c r="J913" s="8">
        <v>7</v>
      </c>
      <c r="K913" s="4">
        <v>2100</v>
      </c>
      <c r="L913" s="4">
        <v>315</v>
      </c>
      <c r="M913" s="3">
        <v>0.15</v>
      </c>
    </row>
    <row r="914" spans="2:13" x14ac:dyDescent="0.25">
      <c r="B914" t="s">
        <v>27</v>
      </c>
      <c r="C914" s="1" t="s">
        <v>20</v>
      </c>
      <c r="D914" s="2">
        <v>45165</v>
      </c>
      <c r="E914" s="8" t="s">
        <v>42</v>
      </c>
      <c r="F914" s="8" t="s">
        <v>59</v>
      </c>
      <c r="G914" s="8" t="s">
        <v>60</v>
      </c>
      <c r="H914" t="s">
        <v>21</v>
      </c>
      <c r="I914" s="4">
        <v>1200</v>
      </c>
      <c r="J914" s="8">
        <v>18</v>
      </c>
      <c r="K914" s="4">
        <v>21600</v>
      </c>
      <c r="L914" s="4">
        <v>6480</v>
      </c>
      <c r="M914" s="3">
        <v>0.3</v>
      </c>
    </row>
    <row r="915" spans="2:13" x14ac:dyDescent="0.25">
      <c r="B915" t="s">
        <v>13</v>
      </c>
      <c r="C915" s="1" t="s">
        <v>14</v>
      </c>
      <c r="D915" s="2">
        <v>45165</v>
      </c>
      <c r="E915" s="8" t="s">
        <v>42</v>
      </c>
      <c r="F915" s="8" t="s">
        <v>59</v>
      </c>
      <c r="G915" s="8" t="s">
        <v>60</v>
      </c>
      <c r="H915" t="s">
        <v>32</v>
      </c>
      <c r="I915" s="4">
        <v>3200</v>
      </c>
      <c r="J915" s="8">
        <v>7</v>
      </c>
      <c r="K915" s="4">
        <v>22400</v>
      </c>
      <c r="L915" s="4">
        <v>4480</v>
      </c>
      <c r="M915" s="3">
        <v>0.2</v>
      </c>
    </row>
    <row r="916" spans="2:13" x14ac:dyDescent="0.25">
      <c r="B916" t="s">
        <v>13</v>
      </c>
      <c r="C916" s="1" t="s">
        <v>20</v>
      </c>
      <c r="D916" s="2">
        <v>45165</v>
      </c>
      <c r="E916" s="8" t="s">
        <v>42</v>
      </c>
      <c r="F916" s="8" t="s">
        <v>59</v>
      </c>
      <c r="G916" s="8" t="s">
        <v>60</v>
      </c>
      <c r="H916" t="s">
        <v>30</v>
      </c>
      <c r="I916" s="4">
        <v>3400</v>
      </c>
      <c r="J916" s="8">
        <v>7</v>
      </c>
      <c r="K916" s="4">
        <v>23800</v>
      </c>
      <c r="L916" s="4">
        <v>8330</v>
      </c>
      <c r="M916" s="3">
        <v>0.35</v>
      </c>
    </row>
    <row r="917" spans="2:13" x14ac:dyDescent="0.25">
      <c r="B917" t="s">
        <v>24</v>
      </c>
      <c r="C917" s="1" t="s">
        <v>20</v>
      </c>
      <c r="D917" s="2">
        <v>45165</v>
      </c>
      <c r="E917" s="8" t="s">
        <v>42</v>
      </c>
      <c r="F917" s="8" t="s">
        <v>59</v>
      </c>
      <c r="G917" s="8" t="s">
        <v>60</v>
      </c>
      <c r="H917" t="s">
        <v>23</v>
      </c>
      <c r="I917" s="4">
        <v>5130</v>
      </c>
      <c r="J917" s="8">
        <v>15</v>
      </c>
      <c r="K917" s="4">
        <v>76950</v>
      </c>
      <c r="L917" s="4">
        <v>30780</v>
      </c>
      <c r="M917" s="3">
        <v>0.4</v>
      </c>
    </row>
    <row r="918" spans="2:13" x14ac:dyDescent="0.25">
      <c r="B918" t="s">
        <v>24</v>
      </c>
      <c r="C918" s="1" t="s">
        <v>20</v>
      </c>
      <c r="D918" s="2">
        <v>44562</v>
      </c>
      <c r="E918" s="8" t="s">
        <v>42</v>
      </c>
      <c r="F918" s="8" t="s">
        <v>59</v>
      </c>
      <c r="G918" s="8" t="s">
        <v>60</v>
      </c>
      <c r="H918" t="s">
        <v>18</v>
      </c>
      <c r="I918" s="4">
        <v>8902</v>
      </c>
      <c r="J918" s="8">
        <v>5</v>
      </c>
      <c r="K918" s="4">
        <v>44510</v>
      </c>
      <c r="L918" s="4">
        <v>15578.499999999998</v>
      </c>
      <c r="M918" s="3">
        <v>0.35</v>
      </c>
    </row>
    <row r="919" spans="2:13" x14ac:dyDescent="0.25">
      <c r="B919" t="s">
        <v>22</v>
      </c>
      <c r="C919" s="1" t="s">
        <v>20</v>
      </c>
      <c r="D919" s="2">
        <v>44577</v>
      </c>
      <c r="E919" s="8" t="s">
        <v>42</v>
      </c>
      <c r="F919" s="8" t="s">
        <v>59</v>
      </c>
      <c r="G919" s="8" t="s">
        <v>60</v>
      </c>
      <c r="H919" t="s">
        <v>23</v>
      </c>
      <c r="I919" s="4">
        <v>5130</v>
      </c>
      <c r="J919" s="8">
        <v>4</v>
      </c>
      <c r="K919" s="4">
        <v>20520</v>
      </c>
      <c r="L919" s="4">
        <v>8208</v>
      </c>
      <c r="M919" s="3">
        <v>0.4</v>
      </c>
    </row>
    <row r="920" spans="2:13" x14ac:dyDescent="0.25">
      <c r="B920" t="s">
        <v>27</v>
      </c>
      <c r="C920" s="1" t="s">
        <v>14</v>
      </c>
      <c r="D920" s="2">
        <v>44584</v>
      </c>
      <c r="E920" s="8" t="s">
        <v>42</v>
      </c>
      <c r="F920" s="8" t="s">
        <v>59</v>
      </c>
      <c r="G920" s="8" t="s">
        <v>60</v>
      </c>
      <c r="H920" t="s">
        <v>26</v>
      </c>
      <c r="I920" s="4">
        <v>1700</v>
      </c>
      <c r="J920" s="8">
        <v>5</v>
      </c>
      <c r="K920" s="4">
        <v>8500</v>
      </c>
      <c r="L920" s="4">
        <v>4250</v>
      </c>
      <c r="M920" s="3">
        <v>0.5</v>
      </c>
    </row>
    <row r="921" spans="2:13" x14ac:dyDescent="0.25">
      <c r="B921" t="s">
        <v>27</v>
      </c>
      <c r="C921" s="1" t="s">
        <v>20</v>
      </c>
      <c r="D921" s="2">
        <v>44591</v>
      </c>
      <c r="E921" s="8" t="s">
        <v>42</v>
      </c>
      <c r="F921" s="8" t="s">
        <v>59</v>
      </c>
      <c r="G921" s="8" t="s">
        <v>60</v>
      </c>
      <c r="H921" t="s">
        <v>28</v>
      </c>
      <c r="I921" s="4">
        <v>1500</v>
      </c>
      <c r="J921" s="8">
        <v>3</v>
      </c>
      <c r="K921" s="4">
        <v>4500</v>
      </c>
      <c r="L921" s="4">
        <v>1800</v>
      </c>
      <c r="M921" s="3">
        <v>0.4</v>
      </c>
    </row>
    <row r="922" spans="2:13" x14ac:dyDescent="0.25">
      <c r="B922" t="s">
        <v>13</v>
      </c>
      <c r="C922" s="1" t="s">
        <v>20</v>
      </c>
      <c r="D922" s="2">
        <v>44562</v>
      </c>
      <c r="E922" s="8" t="s">
        <v>61</v>
      </c>
      <c r="F922" s="8" t="s">
        <v>62</v>
      </c>
      <c r="G922" s="8" t="s">
        <v>63</v>
      </c>
      <c r="H922" t="s">
        <v>23</v>
      </c>
      <c r="I922" s="4">
        <v>5130</v>
      </c>
      <c r="J922" s="8">
        <v>6</v>
      </c>
      <c r="K922" s="4">
        <f t="shared" ref="K922:K953" si="20">I922*J922</f>
        <v>30780</v>
      </c>
      <c r="L922" s="4">
        <f t="shared" ref="L922:L953" si="21">K922*M922</f>
        <v>12312</v>
      </c>
      <c r="M922" s="3">
        <v>0.4</v>
      </c>
    </row>
    <row r="923" spans="2:13" x14ac:dyDescent="0.25">
      <c r="B923" t="s">
        <v>13</v>
      </c>
      <c r="C923" s="1" t="s">
        <v>14</v>
      </c>
      <c r="D923" s="2">
        <v>44592</v>
      </c>
      <c r="E923" s="8" t="s">
        <v>61</v>
      </c>
      <c r="F923" s="8" t="s">
        <v>62</v>
      </c>
      <c r="G923" s="8" t="s">
        <v>63</v>
      </c>
      <c r="H923" t="s">
        <v>28</v>
      </c>
      <c r="I923" s="4">
        <v>1500</v>
      </c>
      <c r="J923" s="8">
        <v>6</v>
      </c>
      <c r="K923" s="4">
        <f t="shared" si="20"/>
        <v>9000</v>
      </c>
      <c r="L923" s="4">
        <f t="shared" si="21"/>
        <v>3600</v>
      </c>
      <c r="M923" s="3">
        <v>0.4</v>
      </c>
    </row>
    <row r="924" spans="2:13" x14ac:dyDescent="0.25">
      <c r="B924" t="s">
        <v>13</v>
      </c>
      <c r="C924" s="1" t="s">
        <v>14</v>
      </c>
      <c r="D924" s="2">
        <v>44622</v>
      </c>
      <c r="E924" s="8" t="s">
        <v>61</v>
      </c>
      <c r="F924" s="8" t="s">
        <v>62</v>
      </c>
      <c r="G924" s="8" t="s">
        <v>63</v>
      </c>
      <c r="H924" t="s">
        <v>30</v>
      </c>
      <c r="I924" s="4">
        <v>3400</v>
      </c>
      <c r="J924" s="8">
        <v>8</v>
      </c>
      <c r="K924" s="4">
        <f t="shared" si="20"/>
        <v>27200</v>
      </c>
      <c r="L924" s="4">
        <f t="shared" si="21"/>
        <v>9520</v>
      </c>
      <c r="M924" s="3">
        <v>0.35</v>
      </c>
    </row>
    <row r="925" spans="2:13" x14ac:dyDescent="0.25">
      <c r="B925" t="s">
        <v>22</v>
      </c>
      <c r="C925" s="1" t="s">
        <v>20</v>
      </c>
      <c r="D925" s="2">
        <v>44652</v>
      </c>
      <c r="E925" s="8" t="s">
        <v>61</v>
      </c>
      <c r="F925" s="8" t="s">
        <v>62</v>
      </c>
      <c r="G925" s="8" t="s">
        <v>63</v>
      </c>
      <c r="H925" t="s">
        <v>25</v>
      </c>
      <c r="I925" s="4">
        <v>300</v>
      </c>
      <c r="J925" s="8">
        <v>3</v>
      </c>
      <c r="K925" s="4">
        <f t="shared" si="20"/>
        <v>900</v>
      </c>
      <c r="L925" s="4">
        <f t="shared" si="21"/>
        <v>135</v>
      </c>
      <c r="M925" s="3">
        <v>0.15</v>
      </c>
    </row>
    <row r="926" spans="2:13" x14ac:dyDescent="0.25">
      <c r="B926" t="s">
        <v>24</v>
      </c>
      <c r="C926" s="1" t="s">
        <v>20</v>
      </c>
      <c r="D926" s="2">
        <v>44682</v>
      </c>
      <c r="E926" s="8" t="s">
        <v>61</v>
      </c>
      <c r="F926" s="8" t="s">
        <v>62</v>
      </c>
      <c r="G926" s="8" t="s">
        <v>63</v>
      </c>
      <c r="H926" t="s">
        <v>26</v>
      </c>
      <c r="I926" s="4">
        <v>1700</v>
      </c>
      <c r="J926" s="8">
        <v>12</v>
      </c>
      <c r="K926" s="4">
        <f t="shared" si="20"/>
        <v>20400</v>
      </c>
      <c r="L926" s="4">
        <f t="shared" si="21"/>
        <v>10200</v>
      </c>
      <c r="M926" s="3">
        <v>0.5</v>
      </c>
    </row>
    <row r="927" spans="2:13" x14ac:dyDescent="0.25">
      <c r="B927" t="s">
        <v>24</v>
      </c>
      <c r="C927" s="1" t="s">
        <v>20</v>
      </c>
      <c r="D927" s="2">
        <v>44712</v>
      </c>
      <c r="E927" s="8" t="s">
        <v>61</v>
      </c>
      <c r="F927" s="8" t="s">
        <v>62</v>
      </c>
      <c r="G927" s="8" t="s">
        <v>63</v>
      </c>
      <c r="H927" t="s">
        <v>26</v>
      </c>
      <c r="I927" s="4">
        <v>1700</v>
      </c>
      <c r="J927" s="8">
        <v>11</v>
      </c>
      <c r="K927" s="4">
        <f t="shared" si="20"/>
        <v>18700</v>
      </c>
      <c r="L927" s="4">
        <f t="shared" si="21"/>
        <v>9350</v>
      </c>
      <c r="M927" s="3">
        <v>0.5</v>
      </c>
    </row>
    <row r="928" spans="2:13" x14ac:dyDescent="0.25">
      <c r="B928" t="s">
        <v>13</v>
      </c>
      <c r="C928" s="1" t="s">
        <v>14</v>
      </c>
      <c r="D928" s="2">
        <v>44742</v>
      </c>
      <c r="E928" s="8" t="s">
        <v>61</v>
      </c>
      <c r="F928" s="8" t="s">
        <v>62</v>
      </c>
      <c r="G928" s="8" t="s">
        <v>63</v>
      </c>
      <c r="H928" t="s">
        <v>31</v>
      </c>
      <c r="I928" s="4">
        <v>5300</v>
      </c>
      <c r="J928" s="8">
        <v>9</v>
      </c>
      <c r="K928" s="4">
        <f t="shared" si="20"/>
        <v>47700</v>
      </c>
      <c r="L928" s="4">
        <f t="shared" si="21"/>
        <v>14310</v>
      </c>
      <c r="M928" s="3">
        <v>0.3</v>
      </c>
    </row>
    <row r="929" spans="2:13" x14ac:dyDescent="0.25">
      <c r="B929" t="s">
        <v>24</v>
      </c>
      <c r="C929" s="1" t="s">
        <v>20</v>
      </c>
      <c r="D929" s="2">
        <v>44772</v>
      </c>
      <c r="E929" s="8" t="s">
        <v>61</v>
      </c>
      <c r="F929" s="8" t="s">
        <v>62</v>
      </c>
      <c r="G929" s="8" t="s">
        <v>63</v>
      </c>
      <c r="H929" t="s">
        <v>28</v>
      </c>
      <c r="I929" s="4">
        <v>1500</v>
      </c>
      <c r="J929" s="8">
        <v>5</v>
      </c>
      <c r="K929" s="4">
        <f t="shared" si="20"/>
        <v>7500</v>
      </c>
      <c r="L929" s="4">
        <f t="shared" si="21"/>
        <v>3000</v>
      </c>
      <c r="M929" s="3">
        <v>0.4</v>
      </c>
    </row>
    <row r="930" spans="2:13" x14ac:dyDescent="0.25">
      <c r="B930" t="s">
        <v>24</v>
      </c>
      <c r="C930" s="1" t="s">
        <v>20</v>
      </c>
      <c r="D930" s="2">
        <v>44562</v>
      </c>
      <c r="E930" s="8" t="s">
        <v>61</v>
      </c>
      <c r="F930" s="8" t="s">
        <v>64</v>
      </c>
      <c r="G930" s="8" t="s">
        <v>65</v>
      </c>
      <c r="H930" t="s">
        <v>18</v>
      </c>
      <c r="I930" s="4">
        <v>8902</v>
      </c>
      <c r="J930" s="8">
        <v>5</v>
      </c>
      <c r="K930" s="4">
        <f t="shared" si="20"/>
        <v>44510</v>
      </c>
      <c r="L930" s="4">
        <f t="shared" si="21"/>
        <v>15578.499999999998</v>
      </c>
      <c r="M930" s="3">
        <v>0.35</v>
      </c>
    </row>
    <row r="931" spans="2:13" x14ac:dyDescent="0.25">
      <c r="B931" t="s">
        <v>22</v>
      </c>
      <c r="C931" s="1" t="s">
        <v>20</v>
      </c>
      <c r="D931" s="2">
        <v>44577</v>
      </c>
      <c r="E931" s="8" t="s">
        <v>61</v>
      </c>
      <c r="F931" s="8" t="s">
        <v>64</v>
      </c>
      <c r="G931" s="8" t="s">
        <v>65</v>
      </c>
      <c r="H931" t="s">
        <v>23</v>
      </c>
      <c r="I931" s="4">
        <v>5130</v>
      </c>
      <c r="J931" s="8">
        <v>4</v>
      </c>
      <c r="K931" s="4">
        <f t="shared" si="20"/>
        <v>20520</v>
      </c>
      <c r="L931" s="4">
        <f t="shared" si="21"/>
        <v>8208</v>
      </c>
      <c r="M931" s="3">
        <v>0.4</v>
      </c>
    </row>
    <row r="932" spans="2:13" x14ac:dyDescent="0.25">
      <c r="B932" t="s">
        <v>27</v>
      </c>
      <c r="C932" s="1" t="s">
        <v>14</v>
      </c>
      <c r="D932" s="2">
        <v>44584</v>
      </c>
      <c r="E932" s="8" t="s">
        <v>61</v>
      </c>
      <c r="F932" s="8" t="s">
        <v>64</v>
      </c>
      <c r="G932" s="8" t="s">
        <v>65</v>
      </c>
      <c r="H932" t="s">
        <v>26</v>
      </c>
      <c r="I932" s="4">
        <v>1700</v>
      </c>
      <c r="J932" s="8">
        <v>5</v>
      </c>
      <c r="K932" s="4">
        <f t="shared" si="20"/>
        <v>8500</v>
      </c>
      <c r="L932" s="4">
        <f t="shared" si="21"/>
        <v>4250</v>
      </c>
      <c r="M932" s="3">
        <v>0.5</v>
      </c>
    </row>
    <row r="933" spans="2:13" x14ac:dyDescent="0.25">
      <c r="B933" t="s">
        <v>27</v>
      </c>
      <c r="C933" s="1" t="s">
        <v>20</v>
      </c>
      <c r="D933" s="2">
        <v>44591</v>
      </c>
      <c r="E933" s="8" t="s">
        <v>61</v>
      </c>
      <c r="F933" s="8" t="s">
        <v>64</v>
      </c>
      <c r="G933" s="8" t="s">
        <v>65</v>
      </c>
      <c r="H933" t="s">
        <v>28</v>
      </c>
      <c r="I933" s="4">
        <v>1500</v>
      </c>
      <c r="J933" s="8">
        <v>3</v>
      </c>
      <c r="K933" s="4">
        <f t="shared" si="20"/>
        <v>4500</v>
      </c>
      <c r="L933" s="4">
        <f t="shared" si="21"/>
        <v>1800</v>
      </c>
      <c r="M933" s="3">
        <v>0.4</v>
      </c>
    </row>
    <row r="934" spans="2:13" x14ac:dyDescent="0.25">
      <c r="B934" t="s">
        <v>22</v>
      </c>
      <c r="C934" s="1" t="s">
        <v>20</v>
      </c>
      <c r="D934" s="2">
        <v>44598</v>
      </c>
      <c r="E934" s="8" t="s">
        <v>61</v>
      </c>
      <c r="F934" s="8" t="s">
        <v>64</v>
      </c>
      <c r="G934" s="8" t="s">
        <v>65</v>
      </c>
      <c r="H934" t="s">
        <v>30</v>
      </c>
      <c r="I934" s="4">
        <v>3400</v>
      </c>
      <c r="J934" s="8">
        <v>4</v>
      </c>
      <c r="K934" s="4">
        <f t="shared" si="20"/>
        <v>13600</v>
      </c>
      <c r="L934" s="4">
        <f t="shared" si="21"/>
        <v>4760</v>
      </c>
      <c r="M934" s="3">
        <v>0.35</v>
      </c>
    </row>
    <row r="935" spans="2:13" x14ac:dyDescent="0.25">
      <c r="B935" t="s">
        <v>13</v>
      </c>
      <c r="C935" s="1" t="s">
        <v>14</v>
      </c>
      <c r="D935" s="2">
        <v>44605</v>
      </c>
      <c r="E935" s="8" t="s">
        <v>61</v>
      </c>
      <c r="F935" s="8" t="s">
        <v>64</v>
      </c>
      <c r="G935" s="8" t="s">
        <v>65</v>
      </c>
      <c r="H935" t="s">
        <v>28</v>
      </c>
      <c r="I935" s="4">
        <v>1500</v>
      </c>
      <c r="J935" s="8">
        <v>11</v>
      </c>
      <c r="K935" s="4">
        <f t="shared" si="20"/>
        <v>16500</v>
      </c>
      <c r="L935" s="4">
        <f t="shared" si="21"/>
        <v>6600</v>
      </c>
      <c r="M935" s="3">
        <v>0.4</v>
      </c>
    </row>
    <row r="936" spans="2:13" x14ac:dyDescent="0.25">
      <c r="B936" t="s">
        <v>27</v>
      </c>
      <c r="C936" s="1" t="s">
        <v>14</v>
      </c>
      <c r="D936" s="2">
        <v>44612</v>
      </c>
      <c r="E936" s="8" t="s">
        <v>61</v>
      </c>
      <c r="F936" s="8" t="s">
        <v>64</v>
      </c>
      <c r="G936" s="8" t="s">
        <v>65</v>
      </c>
      <c r="H936" t="s">
        <v>32</v>
      </c>
      <c r="I936" s="4">
        <v>3200</v>
      </c>
      <c r="J936" s="8">
        <v>7</v>
      </c>
      <c r="K936" s="4">
        <f t="shared" si="20"/>
        <v>22400</v>
      </c>
      <c r="L936" s="4">
        <f t="shared" si="21"/>
        <v>4480</v>
      </c>
      <c r="M936" s="3">
        <v>0.2</v>
      </c>
    </row>
    <row r="937" spans="2:13" x14ac:dyDescent="0.25">
      <c r="B937" t="s">
        <v>13</v>
      </c>
      <c r="C937" s="1" t="s">
        <v>20</v>
      </c>
      <c r="D937" s="2">
        <v>44619</v>
      </c>
      <c r="E937" s="8" t="s">
        <v>61</v>
      </c>
      <c r="F937" s="8" t="s">
        <v>64</v>
      </c>
      <c r="G937" s="8" t="s">
        <v>65</v>
      </c>
      <c r="H937" t="s">
        <v>31</v>
      </c>
      <c r="I937" s="4">
        <v>5300</v>
      </c>
      <c r="J937" s="8">
        <v>12</v>
      </c>
      <c r="K937" s="4">
        <f t="shared" si="20"/>
        <v>63600</v>
      </c>
      <c r="L937" s="4">
        <f t="shared" si="21"/>
        <v>19080</v>
      </c>
      <c r="M937" s="3">
        <v>0.3</v>
      </c>
    </row>
    <row r="938" spans="2:13" x14ac:dyDescent="0.25">
      <c r="B938" t="s">
        <v>24</v>
      </c>
      <c r="C938" s="1" t="s">
        <v>14</v>
      </c>
      <c r="D938" s="2">
        <v>44626</v>
      </c>
      <c r="E938" s="8" t="s">
        <v>61</v>
      </c>
      <c r="F938" s="8" t="s">
        <v>64</v>
      </c>
      <c r="G938" s="8" t="s">
        <v>65</v>
      </c>
      <c r="H938" t="s">
        <v>32</v>
      </c>
      <c r="I938" s="4">
        <v>3200</v>
      </c>
      <c r="J938" s="8">
        <v>10</v>
      </c>
      <c r="K938" s="4">
        <f t="shared" si="20"/>
        <v>32000</v>
      </c>
      <c r="L938" s="4">
        <f t="shared" si="21"/>
        <v>6400</v>
      </c>
      <c r="M938" s="3">
        <v>0.2</v>
      </c>
    </row>
    <row r="939" spans="2:13" x14ac:dyDescent="0.25">
      <c r="B939" t="s">
        <v>13</v>
      </c>
      <c r="C939" s="1" t="s">
        <v>20</v>
      </c>
      <c r="D939" s="2">
        <v>44802</v>
      </c>
      <c r="E939" s="8" t="s">
        <v>61</v>
      </c>
      <c r="F939" s="8" t="s">
        <v>62</v>
      </c>
      <c r="G939" s="8" t="s">
        <v>63</v>
      </c>
      <c r="H939" t="s">
        <v>26</v>
      </c>
      <c r="I939" s="4">
        <v>1700</v>
      </c>
      <c r="J939" s="8">
        <v>5</v>
      </c>
      <c r="K939" s="4">
        <f t="shared" si="20"/>
        <v>8500</v>
      </c>
      <c r="L939" s="4">
        <f t="shared" si="21"/>
        <v>4250</v>
      </c>
      <c r="M939" s="3">
        <v>0.5</v>
      </c>
    </row>
    <row r="940" spans="2:13" x14ac:dyDescent="0.25">
      <c r="B940" t="s">
        <v>27</v>
      </c>
      <c r="C940" s="1" t="s">
        <v>14</v>
      </c>
      <c r="D940" s="2">
        <v>44633</v>
      </c>
      <c r="E940" s="8" t="s">
        <v>61</v>
      </c>
      <c r="F940" s="8" t="s">
        <v>64</v>
      </c>
      <c r="G940" s="8" t="s">
        <v>65</v>
      </c>
      <c r="H940" t="s">
        <v>33</v>
      </c>
      <c r="I940" s="4">
        <v>4600</v>
      </c>
      <c r="J940" s="8">
        <v>11</v>
      </c>
      <c r="K940" s="4">
        <f t="shared" si="20"/>
        <v>50600</v>
      </c>
      <c r="L940" s="4">
        <f t="shared" si="21"/>
        <v>12650</v>
      </c>
      <c r="M940" s="3">
        <v>0.25</v>
      </c>
    </row>
    <row r="941" spans="2:13" x14ac:dyDescent="0.25">
      <c r="B941" t="s">
        <v>13</v>
      </c>
      <c r="C941" s="1" t="s">
        <v>20</v>
      </c>
      <c r="D941" s="2">
        <v>44640</v>
      </c>
      <c r="E941" s="8" t="s">
        <v>61</v>
      </c>
      <c r="F941" s="8" t="s">
        <v>64</v>
      </c>
      <c r="G941" s="8" t="s">
        <v>65</v>
      </c>
      <c r="H941" t="s">
        <v>35</v>
      </c>
      <c r="I941" s="4">
        <v>4500</v>
      </c>
      <c r="J941" s="8">
        <v>6</v>
      </c>
      <c r="K941" s="4">
        <f t="shared" si="20"/>
        <v>27000</v>
      </c>
      <c r="L941" s="4">
        <f t="shared" si="21"/>
        <v>6750</v>
      </c>
      <c r="M941" s="3">
        <v>0.25</v>
      </c>
    </row>
    <row r="942" spans="2:13" x14ac:dyDescent="0.25">
      <c r="B942" t="s">
        <v>27</v>
      </c>
      <c r="C942" s="1" t="s">
        <v>14</v>
      </c>
      <c r="D942" s="2">
        <v>44647</v>
      </c>
      <c r="E942" s="8" t="s">
        <v>61</v>
      </c>
      <c r="F942" s="8" t="s">
        <v>64</v>
      </c>
      <c r="G942" s="8" t="s">
        <v>65</v>
      </c>
      <c r="H942" t="s">
        <v>35</v>
      </c>
      <c r="I942" s="4">
        <v>4500</v>
      </c>
      <c r="J942" s="8">
        <v>10</v>
      </c>
      <c r="K942" s="4">
        <f t="shared" si="20"/>
        <v>45000</v>
      </c>
      <c r="L942" s="4">
        <f t="shared" si="21"/>
        <v>11250</v>
      </c>
      <c r="M942" s="3">
        <v>0.25</v>
      </c>
    </row>
    <row r="943" spans="2:13" x14ac:dyDescent="0.25">
      <c r="B943" t="s">
        <v>22</v>
      </c>
      <c r="C943" s="1" t="s">
        <v>20</v>
      </c>
      <c r="D943" s="2">
        <v>44654</v>
      </c>
      <c r="E943" s="8" t="s">
        <v>61</v>
      </c>
      <c r="F943" s="8" t="s">
        <v>64</v>
      </c>
      <c r="G943" s="8" t="s">
        <v>65</v>
      </c>
      <c r="H943" t="s">
        <v>19</v>
      </c>
      <c r="I943" s="4">
        <v>500</v>
      </c>
      <c r="J943" s="8">
        <v>3</v>
      </c>
      <c r="K943" s="4">
        <f t="shared" si="20"/>
        <v>1500</v>
      </c>
      <c r="L943" s="4">
        <f t="shared" si="21"/>
        <v>375</v>
      </c>
      <c r="M943" s="3">
        <v>0.25</v>
      </c>
    </row>
    <row r="944" spans="2:13" x14ac:dyDescent="0.25">
      <c r="B944" t="s">
        <v>27</v>
      </c>
      <c r="C944" s="1" t="s">
        <v>20</v>
      </c>
      <c r="D944" s="2">
        <v>44661</v>
      </c>
      <c r="E944" s="8" t="s">
        <v>61</v>
      </c>
      <c r="F944" s="8" t="s">
        <v>64</v>
      </c>
      <c r="G944" s="8" t="s">
        <v>65</v>
      </c>
      <c r="H944" t="s">
        <v>32</v>
      </c>
      <c r="I944" s="4">
        <v>3200</v>
      </c>
      <c r="J944" s="8">
        <v>7</v>
      </c>
      <c r="K944" s="4">
        <f t="shared" si="20"/>
        <v>22400</v>
      </c>
      <c r="L944" s="4">
        <f t="shared" si="21"/>
        <v>4480</v>
      </c>
      <c r="M944" s="3">
        <v>0.2</v>
      </c>
    </row>
    <row r="945" spans="2:13" x14ac:dyDescent="0.25">
      <c r="B945" t="s">
        <v>22</v>
      </c>
      <c r="C945" s="1" t="s">
        <v>20</v>
      </c>
      <c r="D945" s="2">
        <v>44668</v>
      </c>
      <c r="E945" s="8" t="s">
        <v>61</v>
      </c>
      <c r="F945" s="8" t="s">
        <v>64</v>
      </c>
      <c r="G945" s="8" t="s">
        <v>65</v>
      </c>
      <c r="H945" t="s">
        <v>35</v>
      </c>
      <c r="I945" s="4">
        <v>4500</v>
      </c>
      <c r="J945" s="8">
        <v>8</v>
      </c>
      <c r="K945" s="4">
        <f t="shared" si="20"/>
        <v>36000</v>
      </c>
      <c r="L945" s="4">
        <f t="shared" si="21"/>
        <v>9000</v>
      </c>
      <c r="M945" s="3">
        <v>0.25</v>
      </c>
    </row>
    <row r="946" spans="2:13" x14ac:dyDescent="0.25">
      <c r="B946" t="s">
        <v>13</v>
      </c>
      <c r="C946" s="1" t="s">
        <v>20</v>
      </c>
      <c r="D946" s="2">
        <v>44675</v>
      </c>
      <c r="E946" s="8" t="s">
        <v>61</v>
      </c>
      <c r="F946" s="8" t="s">
        <v>64</v>
      </c>
      <c r="G946" s="8" t="s">
        <v>65</v>
      </c>
      <c r="H946" t="s">
        <v>29</v>
      </c>
      <c r="I946" s="4">
        <v>5340</v>
      </c>
      <c r="J946" s="8">
        <v>9</v>
      </c>
      <c r="K946" s="4">
        <f t="shared" si="20"/>
        <v>48060</v>
      </c>
      <c r="L946" s="4">
        <f t="shared" si="21"/>
        <v>14418</v>
      </c>
      <c r="M946" s="3">
        <v>0.3</v>
      </c>
    </row>
    <row r="947" spans="2:13" x14ac:dyDescent="0.25">
      <c r="B947" t="s">
        <v>27</v>
      </c>
      <c r="C947" s="1" t="s">
        <v>20</v>
      </c>
      <c r="D947" s="2">
        <v>44682</v>
      </c>
      <c r="E947" s="8" t="s">
        <v>61</v>
      </c>
      <c r="F947" s="8" t="s">
        <v>64</v>
      </c>
      <c r="G947" s="8" t="s">
        <v>65</v>
      </c>
      <c r="H947" t="s">
        <v>29</v>
      </c>
      <c r="I947" s="4">
        <v>5340</v>
      </c>
      <c r="J947" s="8">
        <v>11</v>
      </c>
      <c r="K947" s="4">
        <f t="shared" si="20"/>
        <v>58740</v>
      </c>
      <c r="L947" s="4">
        <f t="shared" si="21"/>
        <v>17622</v>
      </c>
      <c r="M947" s="3">
        <v>0.3</v>
      </c>
    </row>
    <row r="948" spans="2:13" x14ac:dyDescent="0.25">
      <c r="B948" t="s">
        <v>24</v>
      </c>
      <c r="C948" s="1" t="s">
        <v>14</v>
      </c>
      <c r="D948" s="2">
        <v>44689</v>
      </c>
      <c r="E948" s="8" t="s">
        <v>61</v>
      </c>
      <c r="F948" s="8" t="s">
        <v>64</v>
      </c>
      <c r="G948" s="8" t="s">
        <v>65</v>
      </c>
      <c r="H948" t="s">
        <v>28</v>
      </c>
      <c r="I948" s="4">
        <v>1500</v>
      </c>
      <c r="J948" s="8">
        <v>7</v>
      </c>
      <c r="K948" s="4">
        <f t="shared" si="20"/>
        <v>10500</v>
      </c>
      <c r="L948" s="4">
        <f t="shared" si="21"/>
        <v>4200</v>
      </c>
      <c r="M948" s="3">
        <v>0.4</v>
      </c>
    </row>
    <row r="949" spans="2:13" x14ac:dyDescent="0.25">
      <c r="B949" t="s">
        <v>22</v>
      </c>
      <c r="C949" s="1" t="s">
        <v>20</v>
      </c>
      <c r="D949" s="2">
        <v>44696</v>
      </c>
      <c r="E949" s="8" t="s">
        <v>61</v>
      </c>
      <c r="F949" s="8" t="s">
        <v>64</v>
      </c>
      <c r="G949" s="8" t="s">
        <v>65</v>
      </c>
      <c r="H949" t="s">
        <v>19</v>
      </c>
      <c r="I949" s="4">
        <v>500</v>
      </c>
      <c r="J949" s="8">
        <v>5</v>
      </c>
      <c r="K949" s="4">
        <f t="shared" si="20"/>
        <v>2500</v>
      </c>
      <c r="L949" s="4">
        <f t="shared" si="21"/>
        <v>625</v>
      </c>
      <c r="M949" s="3">
        <v>0.25</v>
      </c>
    </row>
    <row r="950" spans="2:13" x14ac:dyDescent="0.25">
      <c r="B950" t="s">
        <v>34</v>
      </c>
      <c r="C950" s="1" t="s">
        <v>20</v>
      </c>
      <c r="D950" s="2">
        <v>44703</v>
      </c>
      <c r="E950" s="8" t="s">
        <v>61</v>
      </c>
      <c r="F950" s="8" t="s">
        <v>64</v>
      </c>
      <c r="G950" s="8" t="s">
        <v>65</v>
      </c>
      <c r="H950" t="s">
        <v>29</v>
      </c>
      <c r="I950" s="4">
        <v>5340</v>
      </c>
      <c r="J950" s="8">
        <v>5</v>
      </c>
      <c r="K950" s="4">
        <f t="shared" si="20"/>
        <v>26700</v>
      </c>
      <c r="L950" s="4">
        <f t="shared" si="21"/>
        <v>8010</v>
      </c>
      <c r="M950" s="3">
        <v>0.3</v>
      </c>
    </row>
    <row r="951" spans="2:13" x14ac:dyDescent="0.25">
      <c r="B951" t="s">
        <v>27</v>
      </c>
      <c r="C951" s="1" t="s">
        <v>20</v>
      </c>
      <c r="D951" s="2">
        <v>44710</v>
      </c>
      <c r="E951" s="8" t="s">
        <v>61</v>
      </c>
      <c r="F951" s="8" t="s">
        <v>64</v>
      </c>
      <c r="G951" s="8" t="s">
        <v>65</v>
      </c>
      <c r="H951" t="s">
        <v>31</v>
      </c>
      <c r="I951" s="4">
        <v>5300</v>
      </c>
      <c r="J951" s="8">
        <v>8</v>
      </c>
      <c r="K951" s="4">
        <f t="shared" si="20"/>
        <v>42400</v>
      </c>
      <c r="L951" s="4">
        <f t="shared" si="21"/>
        <v>12720</v>
      </c>
      <c r="M951" s="3">
        <v>0.3</v>
      </c>
    </row>
    <row r="952" spans="2:13" x14ac:dyDescent="0.25">
      <c r="B952" t="s">
        <v>13</v>
      </c>
      <c r="C952" s="1" t="s">
        <v>20</v>
      </c>
      <c r="D952" s="2">
        <v>44832</v>
      </c>
      <c r="E952" s="8" t="s">
        <v>61</v>
      </c>
      <c r="F952" s="8" t="s">
        <v>62</v>
      </c>
      <c r="G952" s="8" t="s">
        <v>63</v>
      </c>
      <c r="H952" t="s">
        <v>33</v>
      </c>
      <c r="I952" s="4">
        <v>4600</v>
      </c>
      <c r="J952" s="8">
        <v>6</v>
      </c>
      <c r="K952" s="4">
        <f t="shared" si="20"/>
        <v>27600</v>
      </c>
      <c r="L952" s="4">
        <f t="shared" si="21"/>
        <v>6900</v>
      </c>
      <c r="M952" s="3">
        <v>0.25</v>
      </c>
    </row>
    <row r="953" spans="2:13" x14ac:dyDescent="0.25">
      <c r="B953" t="s">
        <v>24</v>
      </c>
      <c r="C953" s="1" t="s">
        <v>14</v>
      </c>
      <c r="D953" s="2">
        <v>44717</v>
      </c>
      <c r="E953" s="8" t="s">
        <v>61</v>
      </c>
      <c r="F953" s="8" t="s">
        <v>64</v>
      </c>
      <c r="G953" s="8" t="s">
        <v>65</v>
      </c>
      <c r="H953" t="s">
        <v>21</v>
      </c>
      <c r="I953" s="4">
        <v>1200</v>
      </c>
      <c r="J953" s="8">
        <v>7</v>
      </c>
      <c r="K953" s="4">
        <f t="shared" si="20"/>
        <v>8400</v>
      </c>
      <c r="L953" s="4">
        <f t="shared" si="21"/>
        <v>2520</v>
      </c>
      <c r="M953" s="3">
        <v>0.3</v>
      </c>
    </row>
    <row r="954" spans="2:13" x14ac:dyDescent="0.25">
      <c r="B954" t="s">
        <v>13</v>
      </c>
      <c r="C954" s="1" t="s">
        <v>20</v>
      </c>
      <c r="D954" s="2">
        <v>44724</v>
      </c>
      <c r="E954" s="8" t="s">
        <v>61</v>
      </c>
      <c r="F954" s="8" t="s">
        <v>64</v>
      </c>
      <c r="G954" s="8" t="s">
        <v>65</v>
      </c>
      <c r="H954" t="s">
        <v>18</v>
      </c>
      <c r="I954" s="4">
        <v>8902</v>
      </c>
      <c r="J954" s="8">
        <v>6</v>
      </c>
      <c r="K954" s="4">
        <f t="shared" ref="K954:K985" si="22">I954*J954</f>
        <v>53412</v>
      </c>
      <c r="L954" s="4">
        <f t="shared" ref="L954:L985" si="23">K954*M954</f>
        <v>18694.199999999997</v>
      </c>
      <c r="M954" s="3">
        <v>0.35</v>
      </c>
    </row>
    <row r="955" spans="2:13" x14ac:dyDescent="0.25">
      <c r="B955" t="s">
        <v>27</v>
      </c>
      <c r="C955" s="1" t="s">
        <v>20</v>
      </c>
      <c r="D955" s="2">
        <v>44731</v>
      </c>
      <c r="E955" s="8" t="s">
        <v>61</v>
      </c>
      <c r="F955" s="8" t="s">
        <v>64</v>
      </c>
      <c r="G955" s="8" t="s">
        <v>65</v>
      </c>
      <c r="H955" t="s">
        <v>31</v>
      </c>
      <c r="I955" s="4">
        <v>5300</v>
      </c>
      <c r="J955" s="8">
        <v>9</v>
      </c>
      <c r="K955" s="4">
        <f t="shared" si="22"/>
        <v>47700</v>
      </c>
      <c r="L955" s="4">
        <f t="shared" si="23"/>
        <v>14310</v>
      </c>
      <c r="M955" s="3">
        <v>0.3</v>
      </c>
    </row>
    <row r="956" spans="2:13" x14ac:dyDescent="0.25">
      <c r="B956" t="s">
        <v>22</v>
      </c>
      <c r="C956" s="1" t="s">
        <v>14</v>
      </c>
      <c r="D956" s="2">
        <v>44738</v>
      </c>
      <c r="E956" s="8" t="s">
        <v>61</v>
      </c>
      <c r="F956" s="8" t="s">
        <v>64</v>
      </c>
      <c r="G956" s="8" t="s">
        <v>65</v>
      </c>
      <c r="H956" t="s">
        <v>30</v>
      </c>
      <c r="I956" s="4">
        <v>3400</v>
      </c>
      <c r="J956" s="8">
        <v>8</v>
      </c>
      <c r="K956" s="4">
        <f t="shared" si="22"/>
        <v>27200</v>
      </c>
      <c r="L956" s="4">
        <f t="shared" si="23"/>
        <v>9520</v>
      </c>
      <c r="M956" s="3">
        <v>0.35</v>
      </c>
    </row>
    <row r="957" spans="2:13" x14ac:dyDescent="0.25">
      <c r="B957" t="s">
        <v>13</v>
      </c>
      <c r="C957" s="1" t="s">
        <v>14</v>
      </c>
      <c r="D957" s="2">
        <v>44745</v>
      </c>
      <c r="E957" s="8" t="s">
        <v>61</v>
      </c>
      <c r="F957" s="8" t="s">
        <v>64</v>
      </c>
      <c r="G957" s="8" t="s">
        <v>65</v>
      </c>
      <c r="H957" t="s">
        <v>29</v>
      </c>
      <c r="I957" s="4">
        <v>5340</v>
      </c>
      <c r="J957" s="8">
        <v>3</v>
      </c>
      <c r="K957" s="4">
        <f t="shared" si="22"/>
        <v>16020</v>
      </c>
      <c r="L957" s="4">
        <f t="shared" si="23"/>
        <v>4806</v>
      </c>
      <c r="M957" s="3">
        <v>0.3</v>
      </c>
    </row>
    <row r="958" spans="2:13" x14ac:dyDescent="0.25">
      <c r="B958" t="s">
        <v>13</v>
      </c>
      <c r="C958" s="1" t="s">
        <v>20</v>
      </c>
      <c r="D958" s="2">
        <v>44752</v>
      </c>
      <c r="E958" s="8" t="s">
        <v>61</v>
      </c>
      <c r="F958" s="8" t="s">
        <v>64</v>
      </c>
      <c r="G958" s="8" t="s">
        <v>65</v>
      </c>
      <c r="H958" t="s">
        <v>26</v>
      </c>
      <c r="I958" s="4">
        <v>1700</v>
      </c>
      <c r="J958" s="8">
        <v>3</v>
      </c>
      <c r="K958" s="4">
        <f t="shared" si="22"/>
        <v>5100</v>
      </c>
      <c r="L958" s="4">
        <f t="shared" si="23"/>
        <v>2550</v>
      </c>
      <c r="M958" s="3">
        <v>0.5</v>
      </c>
    </row>
    <row r="959" spans="2:13" x14ac:dyDescent="0.25">
      <c r="B959" t="s">
        <v>22</v>
      </c>
      <c r="C959" s="1" t="s">
        <v>14</v>
      </c>
      <c r="D959" s="2">
        <v>44759</v>
      </c>
      <c r="E959" s="8" t="s">
        <v>61</v>
      </c>
      <c r="F959" s="8" t="s">
        <v>64</v>
      </c>
      <c r="G959" s="8" t="s">
        <v>65</v>
      </c>
      <c r="H959" t="s">
        <v>25</v>
      </c>
      <c r="I959" s="4">
        <v>300</v>
      </c>
      <c r="J959" s="8">
        <v>1</v>
      </c>
      <c r="K959" s="4">
        <f t="shared" si="22"/>
        <v>300</v>
      </c>
      <c r="L959" s="4">
        <f t="shared" si="23"/>
        <v>45</v>
      </c>
      <c r="M959" s="3">
        <v>0.15</v>
      </c>
    </row>
    <row r="960" spans="2:13" x14ac:dyDescent="0.25">
      <c r="B960" t="s">
        <v>34</v>
      </c>
      <c r="C960" s="1" t="s">
        <v>20</v>
      </c>
      <c r="D960" s="2">
        <v>44766</v>
      </c>
      <c r="E960" s="8" t="s">
        <v>61</v>
      </c>
      <c r="F960" s="8" t="s">
        <v>64</v>
      </c>
      <c r="G960" s="8" t="s">
        <v>65</v>
      </c>
      <c r="H960" t="s">
        <v>19</v>
      </c>
      <c r="I960" s="4">
        <v>500</v>
      </c>
      <c r="J960" s="8">
        <v>8</v>
      </c>
      <c r="K960" s="4">
        <f t="shared" si="22"/>
        <v>4000</v>
      </c>
      <c r="L960" s="4">
        <f t="shared" si="23"/>
        <v>1000</v>
      </c>
      <c r="M960" s="3">
        <v>0.25</v>
      </c>
    </row>
    <row r="961" spans="2:13" x14ac:dyDescent="0.25">
      <c r="B961" t="s">
        <v>13</v>
      </c>
      <c r="C961" s="1" t="s">
        <v>20</v>
      </c>
      <c r="D961" s="2">
        <v>44766</v>
      </c>
      <c r="E961" s="8" t="s">
        <v>61</v>
      </c>
      <c r="F961" s="8" t="s">
        <v>64</v>
      </c>
      <c r="G961" s="8" t="s">
        <v>65</v>
      </c>
      <c r="H961" t="s">
        <v>33</v>
      </c>
      <c r="I961" s="4">
        <v>4600</v>
      </c>
      <c r="J961" s="8">
        <v>2</v>
      </c>
      <c r="K961" s="4">
        <f t="shared" si="22"/>
        <v>9200</v>
      </c>
      <c r="L961" s="4">
        <f t="shared" si="23"/>
        <v>2300</v>
      </c>
      <c r="M961" s="3">
        <v>0.25</v>
      </c>
    </row>
    <row r="962" spans="2:13" x14ac:dyDescent="0.25">
      <c r="B962" t="s">
        <v>22</v>
      </c>
      <c r="C962" s="1" t="s">
        <v>20</v>
      </c>
      <c r="D962" s="2">
        <v>44773</v>
      </c>
      <c r="E962" s="8" t="s">
        <v>61</v>
      </c>
      <c r="F962" s="8" t="s">
        <v>64</v>
      </c>
      <c r="G962" s="8" t="s">
        <v>65</v>
      </c>
      <c r="H962" t="s">
        <v>21</v>
      </c>
      <c r="I962" s="4">
        <v>1200</v>
      </c>
      <c r="J962" s="8">
        <v>9</v>
      </c>
      <c r="K962" s="4">
        <f t="shared" si="22"/>
        <v>10800</v>
      </c>
      <c r="L962" s="4">
        <f t="shared" si="23"/>
        <v>3240</v>
      </c>
      <c r="M962" s="3">
        <v>0.3</v>
      </c>
    </row>
    <row r="963" spans="2:13" x14ac:dyDescent="0.25">
      <c r="B963" t="s">
        <v>27</v>
      </c>
      <c r="C963" s="1" t="s">
        <v>14</v>
      </c>
      <c r="D963" s="2">
        <v>44780</v>
      </c>
      <c r="E963" s="8" t="s">
        <v>61</v>
      </c>
      <c r="F963" s="8" t="s">
        <v>64</v>
      </c>
      <c r="G963" s="8" t="s">
        <v>65</v>
      </c>
      <c r="H963" t="s">
        <v>29</v>
      </c>
      <c r="I963" s="4">
        <v>5340</v>
      </c>
      <c r="J963" s="8">
        <v>12</v>
      </c>
      <c r="K963" s="4">
        <f t="shared" si="22"/>
        <v>64080</v>
      </c>
      <c r="L963" s="4">
        <f t="shared" si="23"/>
        <v>19224</v>
      </c>
      <c r="M963" s="3">
        <v>0.3</v>
      </c>
    </row>
    <row r="964" spans="2:13" x14ac:dyDescent="0.25">
      <c r="B964" t="s">
        <v>27</v>
      </c>
      <c r="C964" s="1" t="s">
        <v>14</v>
      </c>
      <c r="D964" s="2">
        <v>44787</v>
      </c>
      <c r="E964" s="8" t="s">
        <v>61</v>
      </c>
      <c r="F964" s="8" t="s">
        <v>64</v>
      </c>
      <c r="G964" s="8" t="s">
        <v>65</v>
      </c>
      <c r="H964" t="s">
        <v>29</v>
      </c>
      <c r="I964" s="4">
        <v>5340</v>
      </c>
      <c r="J964" s="8">
        <v>12</v>
      </c>
      <c r="K964" s="4">
        <f t="shared" si="22"/>
        <v>64080</v>
      </c>
      <c r="L964" s="4">
        <f t="shared" si="23"/>
        <v>19224</v>
      </c>
      <c r="M964" s="3">
        <v>0.3</v>
      </c>
    </row>
    <row r="965" spans="2:13" x14ac:dyDescent="0.25">
      <c r="B965" t="s">
        <v>34</v>
      </c>
      <c r="C965" s="1" t="s">
        <v>14</v>
      </c>
      <c r="D965" s="2">
        <v>44862</v>
      </c>
      <c r="E965" s="8" t="s">
        <v>61</v>
      </c>
      <c r="F965" s="8" t="s">
        <v>62</v>
      </c>
      <c r="G965" s="8" t="s">
        <v>63</v>
      </c>
      <c r="H965" t="s">
        <v>33</v>
      </c>
      <c r="I965" s="4">
        <v>4600</v>
      </c>
      <c r="J965" s="8">
        <v>3</v>
      </c>
      <c r="K965" s="4">
        <f t="shared" si="22"/>
        <v>13800</v>
      </c>
      <c r="L965" s="4">
        <f t="shared" si="23"/>
        <v>3450</v>
      </c>
      <c r="M965" s="3">
        <v>0.25</v>
      </c>
    </row>
    <row r="966" spans="2:13" x14ac:dyDescent="0.25">
      <c r="B966" t="s">
        <v>13</v>
      </c>
      <c r="C966" s="1" t="s">
        <v>20</v>
      </c>
      <c r="D966" s="2">
        <v>44794</v>
      </c>
      <c r="E966" s="8" t="s">
        <v>61</v>
      </c>
      <c r="F966" s="8" t="s">
        <v>64</v>
      </c>
      <c r="G966" s="8" t="s">
        <v>65</v>
      </c>
      <c r="H966" t="s">
        <v>23</v>
      </c>
      <c r="I966" s="4">
        <v>5130</v>
      </c>
      <c r="J966" s="8">
        <v>12</v>
      </c>
      <c r="K966" s="4">
        <f t="shared" si="22"/>
        <v>61560</v>
      </c>
      <c r="L966" s="4">
        <f t="shared" si="23"/>
        <v>24624</v>
      </c>
      <c r="M966" s="3">
        <v>0.4</v>
      </c>
    </row>
    <row r="967" spans="2:13" x14ac:dyDescent="0.25">
      <c r="B967" t="s">
        <v>34</v>
      </c>
      <c r="C967" s="1" t="s">
        <v>14</v>
      </c>
      <c r="D967" s="2">
        <v>44801</v>
      </c>
      <c r="E967" s="8" t="s">
        <v>61</v>
      </c>
      <c r="F967" s="8" t="s">
        <v>64</v>
      </c>
      <c r="G967" s="8" t="s">
        <v>65</v>
      </c>
      <c r="H967" t="s">
        <v>33</v>
      </c>
      <c r="I967" s="4">
        <v>4600</v>
      </c>
      <c r="J967" s="8">
        <v>2</v>
      </c>
      <c r="K967" s="4">
        <f t="shared" si="22"/>
        <v>9200</v>
      </c>
      <c r="L967" s="4">
        <f t="shared" si="23"/>
        <v>2300</v>
      </c>
      <c r="M967" s="3">
        <v>0.25</v>
      </c>
    </row>
    <row r="968" spans="2:13" x14ac:dyDescent="0.25">
      <c r="B968" t="s">
        <v>13</v>
      </c>
      <c r="C968" s="1" t="s">
        <v>20</v>
      </c>
      <c r="D968" s="2">
        <v>44808</v>
      </c>
      <c r="E968" s="8" t="s">
        <v>61</v>
      </c>
      <c r="F968" s="8" t="s">
        <v>64</v>
      </c>
      <c r="G968" s="8" t="s">
        <v>65</v>
      </c>
      <c r="H968" t="s">
        <v>33</v>
      </c>
      <c r="I968" s="4">
        <v>4600</v>
      </c>
      <c r="J968" s="8">
        <v>11</v>
      </c>
      <c r="K968" s="4">
        <f t="shared" si="22"/>
        <v>50600</v>
      </c>
      <c r="L968" s="4">
        <f t="shared" si="23"/>
        <v>12650</v>
      </c>
      <c r="M968" s="3">
        <v>0.25</v>
      </c>
    </row>
    <row r="969" spans="2:13" x14ac:dyDescent="0.25">
      <c r="B969" t="s">
        <v>13</v>
      </c>
      <c r="C969" s="1" t="s">
        <v>14</v>
      </c>
      <c r="D969" s="2">
        <v>44815</v>
      </c>
      <c r="E969" s="8" t="s">
        <v>61</v>
      </c>
      <c r="F969" s="8" t="s">
        <v>64</v>
      </c>
      <c r="G969" s="8" t="s">
        <v>65</v>
      </c>
      <c r="H969" t="s">
        <v>28</v>
      </c>
      <c r="I969" s="4">
        <v>1500</v>
      </c>
      <c r="J969" s="8">
        <v>3</v>
      </c>
      <c r="K969" s="4">
        <f t="shared" si="22"/>
        <v>4500</v>
      </c>
      <c r="L969" s="4">
        <f t="shared" si="23"/>
        <v>1800</v>
      </c>
      <c r="M969" s="3">
        <v>0.4</v>
      </c>
    </row>
    <row r="970" spans="2:13" x14ac:dyDescent="0.25">
      <c r="B970" t="s">
        <v>22</v>
      </c>
      <c r="C970" s="1" t="s">
        <v>20</v>
      </c>
      <c r="D970" s="2">
        <v>44822</v>
      </c>
      <c r="E970" s="8" t="s">
        <v>61</v>
      </c>
      <c r="F970" s="8" t="s">
        <v>64</v>
      </c>
      <c r="G970" s="8" t="s">
        <v>65</v>
      </c>
      <c r="H970" t="s">
        <v>21</v>
      </c>
      <c r="I970" s="4">
        <v>1200</v>
      </c>
      <c r="J970" s="8">
        <v>5</v>
      </c>
      <c r="K970" s="4">
        <f t="shared" si="22"/>
        <v>6000</v>
      </c>
      <c r="L970" s="4">
        <f t="shared" si="23"/>
        <v>1800</v>
      </c>
      <c r="M970" s="3">
        <v>0.3</v>
      </c>
    </row>
    <row r="971" spans="2:13" x14ac:dyDescent="0.25">
      <c r="B971" t="s">
        <v>27</v>
      </c>
      <c r="C971" s="1" t="s">
        <v>20</v>
      </c>
      <c r="D971" s="2">
        <v>44829</v>
      </c>
      <c r="E971" s="8" t="s">
        <v>61</v>
      </c>
      <c r="F971" s="8" t="s">
        <v>64</v>
      </c>
      <c r="G971" s="8" t="s">
        <v>65</v>
      </c>
      <c r="H971" t="s">
        <v>31</v>
      </c>
      <c r="I971" s="4">
        <v>5300</v>
      </c>
      <c r="J971" s="8">
        <v>8</v>
      </c>
      <c r="K971" s="4">
        <f t="shared" si="22"/>
        <v>42400</v>
      </c>
      <c r="L971" s="4">
        <f t="shared" si="23"/>
        <v>12720</v>
      </c>
      <c r="M971" s="3">
        <v>0.3</v>
      </c>
    </row>
    <row r="972" spans="2:13" x14ac:dyDescent="0.25">
      <c r="B972" t="s">
        <v>22</v>
      </c>
      <c r="C972" s="1" t="s">
        <v>20</v>
      </c>
      <c r="D972" s="2">
        <v>44836</v>
      </c>
      <c r="E972" s="8" t="s">
        <v>61</v>
      </c>
      <c r="F972" s="8" t="s">
        <v>64</v>
      </c>
      <c r="G972" s="8" t="s">
        <v>65</v>
      </c>
      <c r="H972" t="s">
        <v>25</v>
      </c>
      <c r="I972" s="4">
        <v>300</v>
      </c>
      <c r="J972" s="8">
        <v>7</v>
      </c>
      <c r="K972" s="4">
        <f t="shared" si="22"/>
        <v>2100</v>
      </c>
      <c r="L972" s="4">
        <f t="shared" si="23"/>
        <v>315</v>
      </c>
      <c r="M972" s="3">
        <v>0.15</v>
      </c>
    </row>
    <row r="973" spans="2:13" x14ac:dyDescent="0.25">
      <c r="B973" t="s">
        <v>27</v>
      </c>
      <c r="C973" s="1" t="s">
        <v>20</v>
      </c>
      <c r="D973" s="2">
        <v>44843</v>
      </c>
      <c r="E973" s="8" t="s">
        <v>61</v>
      </c>
      <c r="F973" s="8" t="s">
        <v>64</v>
      </c>
      <c r="G973" s="8" t="s">
        <v>65</v>
      </c>
      <c r="H973" t="s">
        <v>19</v>
      </c>
      <c r="I973" s="4">
        <v>500</v>
      </c>
      <c r="J973" s="8">
        <v>11</v>
      </c>
      <c r="K973" s="4">
        <f t="shared" si="22"/>
        <v>5500</v>
      </c>
      <c r="L973" s="4">
        <f t="shared" si="23"/>
        <v>1375</v>
      </c>
      <c r="M973" s="3">
        <v>0.25</v>
      </c>
    </row>
    <row r="974" spans="2:13" x14ac:dyDescent="0.25">
      <c r="B974" t="s">
        <v>13</v>
      </c>
      <c r="C974" s="1" t="s">
        <v>20</v>
      </c>
      <c r="D974" s="2">
        <v>44850</v>
      </c>
      <c r="E974" s="8" t="s">
        <v>61</v>
      </c>
      <c r="F974" s="8" t="s">
        <v>64</v>
      </c>
      <c r="G974" s="8" t="s">
        <v>65</v>
      </c>
      <c r="H974" t="s">
        <v>31</v>
      </c>
      <c r="I974" s="4">
        <v>5300</v>
      </c>
      <c r="J974" s="8">
        <v>12</v>
      </c>
      <c r="K974" s="4">
        <f t="shared" si="22"/>
        <v>63600</v>
      </c>
      <c r="L974" s="4">
        <f t="shared" si="23"/>
        <v>19080</v>
      </c>
      <c r="M974" s="3">
        <v>0.3</v>
      </c>
    </row>
    <row r="975" spans="2:13" x14ac:dyDescent="0.25">
      <c r="B975" t="s">
        <v>13</v>
      </c>
      <c r="C975" s="1" t="s">
        <v>14</v>
      </c>
      <c r="D975" s="2">
        <v>44857</v>
      </c>
      <c r="E975" s="8" t="s">
        <v>61</v>
      </c>
      <c r="F975" s="8" t="s">
        <v>64</v>
      </c>
      <c r="G975" s="8" t="s">
        <v>65</v>
      </c>
      <c r="H975" t="s">
        <v>23</v>
      </c>
      <c r="I975" s="4">
        <v>5130</v>
      </c>
      <c r="J975" s="8">
        <v>3</v>
      </c>
      <c r="K975" s="4">
        <f t="shared" si="22"/>
        <v>15390</v>
      </c>
      <c r="L975" s="4">
        <f t="shared" si="23"/>
        <v>6156</v>
      </c>
      <c r="M975" s="3">
        <v>0.4</v>
      </c>
    </row>
    <row r="976" spans="2:13" x14ac:dyDescent="0.25">
      <c r="B976" t="s">
        <v>13</v>
      </c>
      <c r="C976" s="1" t="s">
        <v>20</v>
      </c>
      <c r="D976" s="2">
        <v>44864</v>
      </c>
      <c r="E976" s="8" t="s">
        <v>61</v>
      </c>
      <c r="F976" s="8" t="s">
        <v>64</v>
      </c>
      <c r="G976" s="8" t="s">
        <v>65</v>
      </c>
      <c r="H976" t="s">
        <v>25</v>
      </c>
      <c r="I976" s="4">
        <v>300</v>
      </c>
      <c r="J976" s="8">
        <v>2</v>
      </c>
      <c r="K976" s="4">
        <f t="shared" si="22"/>
        <v>600</v>
      </c>
      <c r="L976" s="4">
        <f t="shared" si="23"/>
        <v>90</v>
      </c>
      <c r="M976" s="3">
        <v>0.15</v>
      </c>
    </row>
    <row r="977" spans="2:13" x14ac:dyDescent="0.25">
      <c r="B977" t="s">
        <v>13</v>
      </c>
      <c r="C977" s="1" t="s">
        <v>14</v>
      </c>
      <c r="D977" s="2">
        <v>44871</v>
      </c>
      <c r="E977" s="8" t="s">
        <v>61</v>
      </c>
      <c r="F977" s="8" t="s">
        <v>64</v>
      </c>
      <c r="G977" s="8" t="s">
        <v>65</v>
      </c>
      <c r="H977" t="s">
        <v>35</v>
      </c>
      <c r="I977" s="4">
        <v>4500</v>
      </c>
      <c r="J977" s="8">
        <v>15</v>
      </c>
      <c r="K977" s="4">
        <f t="shared" si="22"/>
        <v>67500</v>
      </c>
      <c r="L977" s="4">
        <f t="shared" si="23"/>
        <v>16875</v>
      </c>
      <c r="M977" s="3">
        <v>0.25</v>
      </c>
    </row>
    <row r="978" spans="2:13" x14ac:dyDescent="0.25">
      <c r="B978" t="s">
        <v>13</v>
      </c>
      <c r="C978" s="1" t="s">
        <v>20</v>
      </c>
      <c r="D978" s="2">
        <v>44878</v>
      </c>
      <c r="E978" s="8" t="s">
        <v>61</v>
      </c>
      <c r="F978" s="8" t="s">
        <v>64</v>
      </c>
      <c r="G978" s="8" t="s">
        <v>65</v>
      </c>
      <c r="H978" t="s">
        <v>25</v>
      </c>
      <c r="I978" s="4">
        <v>300</v>
      </c>
      <c r="J978" s="8">
        <v>5</v>
      </c>
      <c r="K978" s="4">
        <f t="shared" si="22"/>
        <v>1500</v>
      </c>
      <c r="L978" s="4">
        <f t="shared" si="23"/>
        <v>225</v>
      </c>
      <c r="M978" s="3">
        <v>0.15</v>
      </c>
    </row>
    <row r="979" spans="2:13" x14ac:dyDescent="0.25">
      <c r="B979" t="s">
        <v>13</v>
      </c>
      <c r="C979" s="1" t="s">
        <v>20</v>
      </c>
      <c r="D979" s="2">
        <v>44885</v>
      </c>
      <c r="E979" s="8" t="s">
        <v>61</v>
      </c>
      <c r="F979" s="8" t="s">
        <v>64</v>
      </c>
      <c r="G979" s="8" t="s">
        <v>65</v>
      </c>
      <c r="H979" t="s">
        <v>19</v>
      </c>
      <c r="I979" s="4">
        <v>500</v>
      </c>
      <c r="J979" s="8">
        <v>5</v>
      </c>
      <c r="K979" s="4">
        <f t="shared" si="22"/>
        <v>2500</v>
      </c>
      <c r="L979" s="4">
        <f t="shared" si="23"/>
        <v>625</v>
      </c>
      <c r="M979" s="3">
        <v>0.25</v>
      </c>
    </row>
    <row r="980" spans="2:13" x14ac:dyDescent="0.25">
      <c r="B980" t="s">
        <v>27</v>
      </c>
      <c r="C980" s="1" t="s">
        <v>20</v>
      </c>
      <c r="D980" s="2">
        <v>44892</v>
      </c>
      <c r="E980" s="8" t="s">
        <v>61</v>
      </c>
      <c r="F980" s="8" t="s">
        <v>62</v>
      </c>
      <c r="G980" s="8" t="s">
        <v>63</v>
      </c>
      <c r="H980" t="s">
        <v>35</v>
      </c>
      <c r="I980" s="4">
        <v>4500</v>
      </c>
      <c r="J980" s="8">
        <v>4</v>
      </c>
      <c r="K980" s="4">
        <f t="shared" si="22"/>
        <v>18000</v>
      </c>
      <c r="L980" s="4">
        <f t="shared" si="23"/>
        <v>4500</v>
      </c>
      <c r="M980" s="3">
        <v>0.25</v>
      </c>
    </row>
    <row r="981" spans="2:13" x14ac:dyDescent="0.25">
      <c r="B981" t="s">
        <v>13</v>
      </c>
      <c r="C981" s="1" t="s">
        <v>20</v>
      </c>
      <c r="D981" s="2">
        <v>44892</v>
      </c>
      <c r="E981" s="8" t="s">
        <v>61</v>
      </c>
      <c r="F981" s="8" t="s">
        <v>64</v>
      </c>
      <c r="G981" s="8" t="s">
        <v>65</v>
      </c>
      <c r="H981" t="s">
        <v>33</v>
      </c>
      <c r="I981" s="4">
        <v>4600</v>
      </c>
      <c r="J981" s="8">
        <v>7</v>
      </c>
      <c r="K981" s="4">
        <f t="shared" si="22"/>
        <v>32200</v>
      </c>
      <c r="L981" s="4">
        <f t="shared" si="23"/>
        <v>8050</v>
      </c>
      <c r="M981" s="3">
        <v>0.25</v>
      </c>
    </row>
    <row r="982" spans="2:13" x14ac:dyDescent="0.25">
      <c r="B982" t="s">
        <v>34</v>
      </c>
      <c r="C982" s="1" t="s">
        <v>20</v>
      </c>
      <c r="D982" s="2">
        <v>44922</v>
      </c>
      <c r="E982" s="8" t="s">
        <v>61</v>
      </c>
      <c r="F982" s="8" t="s">
        <v>62</v>
      </c>
      <c r="G982" s="8" t="s">
        <v>63</v>
      </c>
      <c r="H982" t="s">
        <v>33</v>
      </c>
      <c r="I982" s="4">
        <v>4600</v>
      </c>
      <c r="J982" s="8">
        <v>3</v>
      </c>
      <c r="K982" s="4">
        <f t="shared" si="22"/>
        <v>13800</v>
      </c>
      <c r="L982" s="4">
        <f t="shared" si="23"/>
        <v>3450</v>
      </c>
      <c r="M982" s="3">
        <v>0.25</v>
      </c>
    </row>
    <row r="983" spans="2:13" x14ac:dyDescent="0.25">
      <c r="B983" t="s">
        <v>27</v>
      </c>
      <c r="C983" s="1" t="s">
        <v>20</v>
      </c>
      <c r="D983" s="2">
        <v>44952</v>
      </c>
      <c r="E983" s="8" t="s">
        <v>61</v>
      </c>
      <c r="F983" s="8" t="s">
        <v>62</v>
      </c>
      <c r="G983" s="8" t="s">
        <v>63</v>
      </c>
      <c r="H983" t="s">
        <v>32</v>
      </c>
      <c r="I983" s="4">
        <v>3200</v>
      </c>
      <c r="J983" s="8">
        <v>4</v>
      </c>
      <c r="K983" s="4">
        <f t="shared" si="22"/>
        <v>12800</v>
      </c>
      <c r="L983" s="4">
        <f t="shared" si="23"/>
        <v>2560</v>
      </c>
      <c r="M983" s="3">
        <v>0.2</v>
      </c>
    </row>
    <row r="984" spans="2:13" x14ac:dyDescent="0.25">
      <c r="B984" t="s">
        <v>34</v>
      </c>
      <c r="C984" s="1" t="s">
        <v>20</v>
      </c>
      <c r="D984" s="2">
        <v>44982</v>
      </c>
      <c r="E984" s="8" t="s">
        <v>61</v>
      </c>
      <c r="F984" s="8" t="s">
        <v>62</v>
      </c>
      <c r="G984" s="8" t="s">
        <v>63</v>
      </c>
      <c r="H984" t="s">
        <v>31</v>
      </c>
      <c r="I984" s="4">
        <v>5300</v>
      </c>
      <c r="J984" s="8">
        <v>5</v>
      </c>
      <c r="K984" s="4">
        <f t="shared" si="22"/>
        <v>26500</v>
      </c>
      <c r="L984" s="4">
        <f t="shared" si="23"/>
        <v>7950</v>
      </c>
      <c r="M984" s="3">
        <v>0.3</v>
      </c>
    </row>
    <row r="985" spans="2:13" x14ac:dyDescent="0.25">
      <c r="B985" t="s">
        <v>27</v>
      </c>
      <c r="C985" s="1" t="s">
        <v>14</v>
      </c>
      <c r="D985" s="2">
        <v>45012</v>
      </c>
      <c r="E985" s="8" t="s">
        <v>61</v>
      </c>
      <c r="F985" s="8" t="s">
        <v>62</v>
      </c>
      <c r="G985" s="8" t="s">
        <v>63</v>
      </c>
      <c r="H985" t="s">
        <v>21</v>
      </c>
      <c r="I985" s="4">
        <v>1200</v>
      </c>
      <c r="J985" s="8">
        <v>7</v>
      </c>
      <c r="K985" s="4">
        <f t="shared" si="22"/>
        <v>8400</v>
      </c>
      <c r="L985" s="4">
        <f t="shared" si="23"/>
        <v>2520</v>
      </c>
      <c r="M985" s="3">
        <v>0.3</v>
      </c>
    </row>
    <row r="986" spans="2:13" x14ac:dyDescent="0.25">
      <c r="B986" t="s">
        <v>13</v>
      </c>
      <c r="C986" s="1" t="s">
        <v>14</v>
      </c>
      <c r="D986" s="2">
        <v>45042</v>
      </c>
      <c r="E986" s="8" t="s">
        <v>61</v>
      </c>
      <c r="F986" s="8" t="s">
        <v>62</v>
      </c>
      <c r="G986" s="8" t="s">
        <v>63</v>
      </c>
      <c r="H986" t="s">
        <v>29</v>
      </c>
      <c r="I986" s="4">
        <v>5340</v>
      </c>
      <c r="J986" s="8">
        <v>10</v>
      </c>
      <c r="K986" s="4">
        <f t="shared" ref="K986:K989" si="24">I986*J986</f>
        <v>53400</v>
      </c>
      <c r="L986" s="4">
        <f t="shared" ref="L986:L989" si="25">K986*M986</f>
        <v>16020</v>
      </c>
      <c r="M986" s="3">
        <v>0.3</v>
      </c>
    </row>
    <row r="987" spans="2:13" x14ac:dyDescent="0.25">
      <c r="B987" t="s">
        <v>24</v>
      </c>
      <c r="C987" s="1" t="s">
        <v>14</v>
      </c>
      <c r="D987" s="2">
        <v>45072</v>
      </c>
      <c r="E987" s="8" t="s">
        <v>61</v>
      </c>
      <c r="F987" s="8" t="s">
        <v>62</v>
      </c>
      <c r="G987" s="8" t="s">
        <v>63</v>
      </c>
      <c r="H987" t="s">
        <v>23</v>
      </c>
      <c r="I987" s="4">
        <v>5130</v>
      </c>
      <c r="J987" s="8">
        <v>8</v>
      </c>
      <c r="K987" s="4">
        <f t="shared" si="24"/>
        <v>41040</v>
      </c>
      <c r="L987" s="4">
        <f t="shared" si="25"/>
        <v>16416</v>
      </c>
      <c r="M987" s="3">
        <v>0.4</v>
      </c>
    </row>
    <row r="988" spans="2:13" x14ac:dyDescent="0.25">
      <c r="B988" t="s">
        <v>13</v>
      </c>
      <c r="C988" s="1" t="s">
        <v>20</v>
      </c>
      <c r="D988" s="2">
        <v>45102</v>
      </c>
      <c r="E988" s="8" t="s">
        <v>61</v>
      </c>
      <c r="F988" s="8" t="s">
        <v>62</v>
      </c>
      <c r="G988" s="8" t="s">
        <v>63</v>
      </c>
      <c r="H988" t="s">
        <v>33</v>
      </c>
      <c r="I988" s="4">
        <v>4600</v>
      </c>
      <c r="J988" s="8">
        <v>5</v>
      </c>
      <c r="K988" s="4">
        <f t="shared" si="24"/>
        <v>23000</v>
      </c>
      <c r="L988" s="4">
        <f t="shared" si="25"/>
        <v>5750</v>
      </c>
      <c r="M988" s="3">
        <v>0.25</v>
      </c>
    </row>
    <row r="989" spans="2:13" x14ac:dyDescent="0.25">
      <c r="B989" t="s">
        <v>34</v>
      </c>
      <c r="C989" s="1" t="s">
        <v>20</v>
      </c>
      <c r="D989" s="2">
        <v>45132</v>
      </c>
      <c r="E989" s="8" t="s">
        <v>61</v>
      </c>
      <c r="F989" s="8" t="s">
        <v>62</v>
      </c>
      <c r="G989" s="8" t="s">
        <v>63</v>
      </c>
      <c r="H989" t="s">
        <v>32</v>
      </c>
      <c r="I989" s="4">
        <v>3200</v>
      </c>
      <c r="J989" s="8">
        <v>3</v>
      </c>
      <c r="K989" s="4">
        <f t="shared" si="24"/>
        <v>9600</v>
      </c>
      <c r="L989" s="4">
        <f t="shared" si="25"/>
        <v>1920</v>
      </c>
      <c r="M989" s="3">
        <v>0.2</v>
      </c>
    </row>
    <row r="990" spans="2:13" x14ac:dyDescent="0.25">
      <c r="B990" t="s">
        <v>13</v>
      </c>
      <c r="C990" s="1" t="s">
        <v>20</v>
      </c>
      <c r="D990" s="2">
        <v>44562</v>
      </c>
      <c r="E990" s="8" t="s">
        <v>61</v>
      </c>
      <c r="F990" s="8" t="s">
        <v>66</v>
      </c>
      <c r="G990" s="8" t="s">
        <v>67</v>
      </c>
      <c r="H990" t="s">
        <v>23</v>
      </c>
      <c r="I990" s="4">
        <v>5130</v>
      </c>
      <c r="J990" s="8">
        <v>10</v>
      </c>
      <c r="K990" s="4">
        <v>30780</v>
      </c>
      <c r="L990" s="4">
        <v>12312</v>
      </c>
      <c r="M990" s="3">
        <v>0.4</v>
      </c>
    </row>
    <row r="991" spans="2:13" x14ac:dyDescent="0.25">
      <c r="B991" t="s">
        <v>13</v>
      </c>
      <c r="C991" s="1" t="s">
        <v>14</v>
      </c>
      <c r="D991" s="2">
        <v>44592</v>
      </c>
      <c r="E991" s="8" t="s">
        <v>61</v>
      </c>
      <c r="F991" s="8" t="s">
        <v>66</v>
      </c>
      <c r="G991" s="8" t="s">
        <v>67</v>
      </c>
      <c r="H991" t="s">
        <v>28</v>
      </c>
      <c r="I991" s="4">
        <v>1500</v>
      </c>
      <c r="J991" s="8">
        <v>16</v>
      </c>
      <c r="K991" s="4">
        <v>9000</v>
      </c>
      <c r="L991" s="4">
        <v>3600</v>
      </c>
      <c r="M991" s="3">
        <v>0.4</v>
      </c>
    </row>
    <row r="992" spans="2:13" x14ac:dyDescent="0.25">
      <c r="B992" t="s">
        <v>13</v>
      </c>
      <c r="C992" s="1" t="s">
        <v>14</v>
      </c>
      <c r="D992" s="2">
        <v>44622</v>
      </c>
      <c r="E992" s="8" t="s">
        <v>61</v>
      </c>
      <c r="F992" s="8" t="s">
        <v>66</v>
      </c>
      <c r="G992" s="8" t="s">
        <v>67</v>
      </c>
      <c r="H992" t="s">
        <v>30</v>
      </c>
      <c r="I992" s="4">
        <v>3400</v>
      </c>
      <c r="J992" s="8">
        <v>18</v>
      </c>
      <c r="K992" s="4">
        <v>27200</v>
      </c>
      <c r="L992" s="4">
        <v>9520</v>
      </c>
      <c r="M992" s="3">
        <v>0.35</v>
      </c>
    </row>
    <row r="993" spans="2:13" x14ac:dyDescent="0.25">
      <c r="B993" t="s">
        <v>22</v>
      </c>
      <c r="C993" s="1" t="s">
        <v>20</v>
      </c>
      <c r="D993" s="2">
        <v>44652</v>
      </c>
      <c r="E993" s="8" t="s">
        <v>61</v>
      </c>
      <c r="F993" s="8" t="s">
        <v>66</v>
      </c>
      <c r="G993" s="8" t="s">
        <v>67</v>
      </c>
      <c r="H993" t="s">
        <v>25</v>
      </c>
      <c r="I993" s="4">
        <v>300</v>
      </c>
      <c r="J993" s="8">
        <v>13</v>
      </c>
      <c r="K993" s="4">
        <v>900</v>
      </c>
      <c r="L993" s="4">
        <v>135</v>
      </c>
      <c r="M993" s="3">
        <v>0.15</v>
      </c>
    </row>
    <row r="994" spans="2:13" x14ac:dyDescent="0.25">
      <c r="B994" t="s">
        <v>24</v>
      </c>
      <c r="C994" s="1" t="s">
        <v>20</v>
      </c>
      <c r="D994" s="2">
        <v>44682</v>
      </c>
      <c r="E994" s="8" t="s">
        <v>61</v>
      </c>
      <c r="F994" s="8" t="s">
        <v>66</v>
      </c>
      <c r="G994" s="8" t="s">
        <v>67</v>
      </c>
      <c r="H994" t="s">
        <v>26</v>
      </c>
      <c r="I994" s="4">
        <v>1700</v>
      </c>
      <c r="J994" s="8">
        <v>20</v>
      </c>
      <c r="K994" s="4">
        <v>20400</v>
      </c>
      <c r="L994" s="4">
        <v>10200</v>
      </c>
      <c r="M994" s="3">
        <v>0.5</v>
      </c>
    </row>
    <row r="995" spans="2:13" x14ac:dyDescent="0.25">
      <c r="B995" t="s">
        <v>24</v>
      </c>
      <c r="C995" s="1" t="s">
        <v>20</v>
      </c>
      <c r="D995" s="2">
        <v>44712</v>
      </c>
      <c r="E995" s="8" t="s">
        <v>61</v>
      </c>
      <c r="F995" s="8" t="s">
        <v>66</v>
      </c>
      <c r="G995" s="8" t="s">
        <v>67</v>
      </c>
      <c r="H995" t="s">
        <v>26</v>
      </c>
      <c r="I995" s="4">
        <v>1700</v>
      </c>
      <c r="J995" s="8">
        <v>21</v>
      </c>
      <c r="K995" s="4">
        <v>18700</v>
      </c>
      <c r="L995" s="4">
        <v>9350</v>
      </c>
      <c r="M995" s="3">
        <v>0.5</v>
      </c>
    </row>
    <row r="996" spans="2:13" x14ac:dyDescent="0.25">
      <c r="B996" t="s">
        <v>13</v>
      </c>
      <c r="C996" s="1" t="s">
        <v>14</v>
      </c>
      <c r="D996" s="2">
        <v>44742</v>
      </c>
      <c r="E996" s="8" t="s">
        <v>61</v>
      </c>
      <c r="F996" s="8" t="s">
        <v>66</v>
      </c>
      <c r="G996" s="8" t="s">
        <v>67</v>
      </c>
      <c r="H996" t="s">
        <v>31</v>
      </c>
      <c r="I996" s="4">
        <v>5300</v>
      </c>
      <c r="J996" s="8">
        <v>19</v>
      </c>
      <c r="K996" s="4">
        <v>47700</v>
      </c>
      <c r="L996" s="4">
        <v>14310</v>
      </c>
      <c r="M996" s="3">
        <v>0.3</v>
      </c>
    </row>
    <row r="997" spans="2:13" x14ac:dyDescent="0.25">
      <c r="B997" t="s">
        <v>24</v>
      </c>
      <c r="C997" s="1" t="s">
        <v>20</v>
      </c>
      <c r="D997" s="2">
        <v>44772</v>
      </c>
      <c r="E997" s="8" t="s">
        <v>61</v>
      </c>
      <c r="F997" s="8" t="s">
        <v>66</v>
      </c>
      <c r="G997" s="8" t="s">
        <v>67</v>
      </c>
      <c r="H997" t="s">
        <v>28</v>
      </c>
      <c r="I997" s="4">
        <v>1500</v>
      </c>
      <c r="J997" s="8">
        <v>14</v>
      </c>
      <c r="K997" s="4">
        <v>7500</v>
      </c>
      <c r="L997" s="4">
        <v>3000</v>
      </c>
      <c r="M997" s="3">
        <v>0.4</v>
      </c>
    </row>
    <row r="998" spans="2:13" x14ac:dyDescent="0.25">
      <c r="B998" t="s">
        <v>13</v>
      </c>
      <c r="C998" s="1" t="s">
        <v>20</v>
      </c>
      <c r="D998" s="2">
        <v>44802</v>
      </c>
      <c r="E998" s="8" t="s">
        <v>61</v>
      </c>
      <c r="F998" s="8" t="s">
        <v>66</v>
      </c>
      <c r="G998" s="8" t="s">
        <v>67</v>
      </c>
      <c r="H998" t="s">
        <v>26</v>
      </c>
      <c r="I998" s="4">
        <v>1700</v>
      </c>
      <c r="J998" s="8">
        <v>5</v>
      </c>
      <c r="K998" s="4">
        <v>8500</v>
      </c>
      <c r="L998" s="4">
        <v>4250</v>
      </c>
      <c r="M998" s="3">
        <v>0.5</v>
      </c>
    </row>
    <row r="999" spans="2:13" x14ac:dyDescent="0.25">
      <c r="B999" t="s">
        <v>13</v>
      </c>
      <c r="C999" s="1" t="s">
        <v>20</v>
      </c>
      <c r="D999" s="2">
        <v>44832</v>
      </c>
      <c r="E999" s="8" t="s">
        <v>61</v>
      </c>
      <c r="F999" s="8" t="s">
        <v>66</v>
      </c>
      <c r="G999" s="8" t="s">
        <v>67</v>
      </c>
      <c r="H999" t="s">
        <v>33</v>
      </c>
      <c r="I999" s="4">
        <v>4600</v>
      </c>
      <c r="J999" s="8">
        <v>6</v>
      </c>
      <c r="K999" s="4">
        <v>27600</v>
      </c>
      <c r="L999" s="4">
        <v>6900</v>
      </c>
      <c r="M999" s="3">
        <v>0.25</v>
      </c>
    </row>
    <row r="1000" spans="2:13" x14ac:dyDescent="0.25">
      <c r="B1000" t="s">
        <v>34</v>
      </c>
      <c r="C1000" s="1" t="s">
        <v>14</v>
      </c>
      <c r="D1000" s="2">
        <v>44862</v>
      </c>
      <c r="E1000" s="8" t="s">
        <v>61</v>
      </c>
      <c r="F1000" s="8" t="s">
        <v>66</v>
      </c>
      <c r="G1000" s="8" t="s">
        <v>67</v>
      </c>
      <c r="H1000" t="s">
        <v>33</v>
      </c>
      <c r="I1000" s="4">
        <v>4600</v>
      </c>
      <c r="J1000" s="8">
        <v>3</v>
      </c>
      <c r="K1000" s="4">
        <v>13800</v>
      </c>
      <c r="L1000" s="4">
        <v>3450</v>
      </c>
      <c r="M1000" s="3">
        <v>0.25</v>
      </c>
    </row>
    <row r="1001" spans="2:13" x14ac:dyDescent="0.25">
      <c r="B1001" t="s">
        <v>27</v>
      </c>
      <c r="C1001" s="1" t="s">
        <v>20</v>
      </c>
      <c r="D1001" s="2">
        <v>44892</v>
      </c>
      <c r="E1001" s="8" t="s">
        <v>61</v>
      </c>
      <c r="F1001" s="8" t="s">
        <v>66</v>
      </c>
      <c r="G1001" s="8" t="s">
        <v>67</v>
      </c>
      <c r="H1001" t="s">
        <v>35</v>
      </c>
      <c r="I1001" s="4">
        <v>4500</v>
      </c>
      <c r="J1001" s="8">
        <v>4</v>
      </c>
      <c r="K1001" s="4">
        <v>18000</v>
      </c>
      <c r="L1001" s="4">
        <v>4500</v>
      </c>
      <c r="M1001" s="3">
        <v>0.25</v>
      </c>
    </row>
    <row r="1002" spans="2:13" x14ac:dyDescent="0.25">
      <c r="B1002" t="s">
        <v>34</v>
      </c>
      <c r="C1002" s="1" t="s">
        <v>20</v>
      </c>
      <c r="D1002" s="2">
        <v>44922</v>
      </c>
      <c r="E1002" s="8" t="s">
        <v>61</v>
      </c>
      <c r="F1002" s="8" t="s">
        <v>66</v>
      </c>
      <c r="G1002" s="8" t="s">
        <v>67</v>
      </c>
      <c r="H1002" t="s">
        <v>33</v>
      </c>
      <c r="I1002" s="4">
        <v>4600</v>
      </c>
      <c r="J1002" s="8">
        <v>3</v>
      </c>
      <c r="K1002" s="4">
        <v>13800</v>
      </c>
      <c r="L1002" s="4">
        <v>3450</v>
      </c>
      <c r="M1002" s="3">
        <v>0.25</v>
      </c>
    </row>
    <row r="1003" spans="2:13" x14ac:dyDescent="0.25">
      <c r="B1003" t="s">
        <v>27</v>
      </c>
      <c r="C1003" s="1" t="s">
        <v>20</v>
      </c>
      <c r="D1003" s="2">
        <v>44952</v>
      </c>
      <c r="E1003" s="8" t="s">
        <v>61</v>
      </c>
      <c r="F1003" s="8" t="s">
        <v>66</v>
      </c>
      <c r="G1003" s="8" t="s">
        <v>67</v>
      </c>
      <c r="H1003" t="s">
        <v>32</v>
      </c>
      <c r="I1003" s="4">
        <v>3200</v>
      </c>
      <c r="J1003" s="8">
        <v>4</v>
      </c>
      <c r="K1003" s="4">
        <v>12800</v>
      </c>
      <c r="L1003" s="4">
        <v>2560</v>
      </c>
      <c r="M1003" s="3">
        <v>0.2</v>
      </c>
    </row>
    <row r="1004" spans="2:13" x14ac:dyDescent="0.25">
      <c r="B1004" t="s">
        <v>34</v>
      </c>
      <c r="C1004" s="1" t="s">
        <v>20</v>
      </c>
      <c r="D1004" s="2">
        <v>44982</v>
      </c>
      <c r="E1004" s="8" t="s">
        <v>61</v>
      </c>
      <c r="F1004" s="8" t="s">
        <v>66</v>
      </c>
      <c r="G1004" s="8" t="s">
        <v>67</v>
      </c>
      <c r="H1004" t="s">
        <v>31</v>
      </c>
      <c r="I1004" s="4">
        <v>5300</v>
      </c>
      <c r="J1004" s="8">
        <v>15</v>
      </c>
      <c r="K1004" s="4">
        <v>26500</v>
      </c>
      <c r="L1004" s="4">
        <v>7950</v>
      </c>
      <c r="M1004" s="3">
        <v>0.3</v>
      </c>
    </row>
    <row r="1005" spans="2:13" x14ac:dyDescent="0.25">
      <c r="B1005" t="s">
        <v>27</v>
      </c>
      <c r="C1005" s="1" t="s">
        <v>14</v>
      </c>
      <c r="D1005" s="2">
        <v>45012</v>
      </c>
      <c r="E1005" s="8" t="s">
        <v>61</v>
      </c>
      <c r="F1005" s="8" t="s">
        <v>66</v>
      </c>
      <c r="G1005" s="8" t="s">
        <v>67</v>
      </c>
      <c r="H1005" t="s">
        <v>21</v>
      </c>
      <c r="I1005" s="4">
        <v>1200</v>
      </c>
      <c r="J1005" s="8">
        <v>20</v>
      </c>
      <c r="K1005" s="4">
        <v>8400</v>
      </c>
      <c r="L1005" s="4">
        <v>2520</v>
      </c>
      <c r="M1005" s="3">
        <v>0.3</v>
      </c>
    </row>
    <row r="1006" spans="2:13" x14ac:dyDescent="0.25">
      <c r="B1006" t="s">
        <v>13</v>
      </c>
      <c r="C1006" s="1" t="s">
        <v>14</v>
      </c>
      <c r="D1006" s="2">
        <v>45042</v>
      </c>
      <c r="E1006" s="8" t="s">
        <v>61</v>
      </c>
      <c r="F1006" s="8" t="s">
        <v>66</v>
      </c>
      <c r="G1006" s="8" t="s">
        <v>67</v>
      </c>
      <c r="H1006" t="s">
        <v>29</v>
      </c>
      <c r="I1006" s="4">
        <v>5340</v>
      </c>
      <c r="J1006" s="8">
        <v>10</v>
      </c>
      <c r="K1006" s="4">
        <v>53400</v>
      </c>
      <c r="L1006" s="4">
        <v>16020</v>
      </c>
      <c r="M1006" s="3">
        <v>0.3</v>
      </c>
    </row>
    <row r="1007" spans="2:13" x14ac:dyDescent="0.25">
      <c r="B1007" t="s">
        <v>24</v>
      </c>
      <c r="C1007" s="1" t="s">
        <v>14</v>
      </c>
      <c r="D1007" s="2">
        <v>45072</v>
      </c>
      <c r="E1007" s="8" t="s">
        <v>61</v>
      </c>
      <c r="F1007" s="8" t="s">
        <v>68</v>
      </c>
      <c r="G1007" s="8" t="s">
        <v>69</v>
      </c>
      <c r="H1007" t="s">
        <v>23</v>
      </c>
      <c r="I1007" s="4">
        <v>5130</v>
      </c>
      <c r="J1007" s="8">
        <v>8</v>
      </c>
      <c r="K1007" s="4">
        <v>41040</v>
      </c>
      <c r="L1007" s="4">
        <v>16416</v>
      </c>
      <c r="M1007" s="3">
        <v>0.4</v>
      </c>
    </row>
    <row r="1008" spans="2:13" x14ac:dyDescent="0.25">
      <c r="B1008" t="s">
        <v>13</v>
      </c>
      <c r="C1008" s="1" t="s">
        <v>20</v>
      </c>
      <c r="D1008" s="2">
        <v>45102</v>
      </c>
      <c r="E1008" s="8" t="s">
        <v>61</v>
      </c>
      <c r="F1008" s="8" t="s">
        <v>68</v>
      </c>
      <c r="G1008" s="8" t="s">
        <v>69</v>
      </c>
      <c r="H1008" t="s">
        <v>33</v>
      </c>
      <c r="I1008" s="4">
        <v>4600</v>
      </c>
      <c r="J1008" s="8">
        <v>15</v>
      </c>
      <c r="K1008" s="4">
        <v>23000</v>
      </c>
      <c r="L1008" s="4">
        <v>5750</v>
      </c>
      <c r="M1008" s="3">
        <v>0.25</v>
      </c>
    </row>
    <row r="1009" spans="2:13" x14ac:dyDescent="0.25">
      <c r="B1009" t="s">
        <v>34</v>
      </c>
      <c r="C1009" s="1" t="s">
        <v>20</v>
      </c>
      <c r="D1009" s="2">
        <v>45132</v>
      </c>
      <c r="E1009" s="8" t="s">
        <v>61</v>
      </c>
      <c r="F1009" s="8" t="s">
        <v>68</v>
      </c>
      <c r="G1009" s="8" t="s">
        <v>69</v>
      </c>
      <c r="H1009" t="s">
        <v>32</v>
      </c>
      <c r="I1009" s="4">
        <v>3200</v>
      </c>
      <c r="J1009" s="8">
        <v>3</v>
      </c>
      <c r="K1009" s="4">
        <v>9600</v>
      </c>
      <c r="L1009" s="4">
        <v>1920</v>
      </c>
      <c r="M1009" s="3">
        <v>0.2</v>
      </c>
    </row>
    <row r="1010" spans="2:13" x14ac:dyDescent="0.25">
      <c r="B1010" t="s">
        <v>13</v>
      </c>
      <c r="C1010" s="1" t="s">
        <v>20</v>
      </c>
      <c r="D1010" s="2">
        <v>44562</v>
      </c>
      <c r="E1010" s="8" t="s">
        <v>61</v>
      </c>
      <c r="F1010" s="8" t="s">
        <v>68</v>
      </c>
      <c r="G1010" s="8" t="s">
        <v>69</v>
      </c>
      <c r="H1010" t="s">
        <v>23</v>
      </c>
      <c r="I1010" s="4">
        <v>5130</v>
      </c>
      <c r="J1010" s="8">
        <v>6</v>
      </c>
      <c r="K1010" s="4">
        <v>30780</v>
      </c>
      <c r="L1010" s="4">
        <v>12312</v>
      </c>
      <c r="M1010" s="3">
        <v>0.4</v>
      </c>
    </row>
    <row r="1011" spans="2:13" x14ac:dyDescent="0.25">
      <c r="B1011" t="s">
        <v>13</v>
      </c>
      <c r="C1011" s="1" t="s">
        <v>14</v>
      </c>
      <c r="D1011" s="2">
        <v>44592</v>
      </c>
      <c r="E1011" s="8" t="s">
        <v>61</v>
      </c>
      <c r="F1011" s="8" t="s">
        <v>68</v>
      </c>
      <c r="G1011" s="8" t="s">
        <v>69</v>
      </c>
      <c r="H1011" t="s">
        <v>28</v>
      </c>
      <c r="I1011" s="4">
        <v>1500</v>
      </c>
      <c r="J1011" s="8">
        <v>6</v>
      </c>
      <c r="K1011" s="4">
        <v>9000</v>
      </c>
      <c r="L1011" s="4">
        <v>3600</v>
      </c>
      <c r="M1011" s="3">
        <v>0.4</v>
      </c>
    </row>
    <row r="1012" spans="2:13" x14ac:dyDescent="0.25">
      <c r="B1012" t="s">
        <v>13</v>
      </c>
      <c r="C1012" s="1" t="s">
        <v>14</v>
      </c>
      <c r="D1012" s="2">
        <v>44622</v>
      </c>
      <c r="E1012" s="8" t="s">
        <v>61</v>
      </c>
      <c r="F1012" s="8" t="s">
        <v>68</v>
      </c>
      <c r="G1012" s="8" t="s">
        <v>69</v>
      </c>
      <c r="H1012" t="s">
        <v>30</v>
      </c>
      <c r="I1012" s="4">
        <v>3400</v>
      </c>
      <c r="J1012" s="8">
        <v>8</v>
      </c>
      <c r="K1012" s="4">
        <v>27200</v>
      </c>
      <c r="L1012" s="4">
        <v>9520</v>
      </c>
      <c r="M1012" s="3">
        <v>0.35</v>
      </c>
    </row>
    <row r="1013" spans="2:13" x14ac:dyDescent="0.25">
      <c r="B1013" t="s">
        <v>22</v>
      </c>
      <c r="C1013" s="1" t="s">
        <v>20</v>
      </c>
      <c r="D1013" s="2">
        <v>44652</v>
      </c>
      <c r="E1013" s="8" t="s">
        <v>61</v>
      </c>
      <c r="F1013" s="8" t="s">
        <v>68</v>
      </c>
      <c r="G1013" s="8" t="s">
        <v>69</v>
      </c>
      <c r="H1013" t="s">
        <v>25</v>
      </c>
      <c r="I1013" s="4">
        <v>300</v>
      </c>
      <c r="J1013" s="8">
        <v>3</v>
      </c>
      <c r="K1013" s="4">
        <v>900</v>
      </c>
      <c r="L1013" s="4">
        <v>135</v>
      </c>
      <c r="M1013" s="3">
        <v>0.15</v>
      </c>
    </row>
    <row r="1014" spans="2:13" x14ac:dyDescent="0.25">
      <c r="B1014" t="s">
        <v>24</v>
      </c>
      <c r="C1014" s="1" t="s">
        <v>20</v>
      </c>
      <c r="D1014" s="2">
        <v>44682</v>
      </c>
      <c r="E1014" s="8" t="s">
        <v>61</v>
      </c>
      <c r="F1014" s="8" t="s">
        <v>68</v>
      </c>
      <c r="G1014" s="8" t="s">
        <v>69</v>
      </c>
      <c r="H1014" t="s">
        <v>26</v>
      </c>
      <c r="I1014" s="4">
        <v>1700</v>
      </c>
      <c r="J1014" s="8">
        <v>12</v>
      </c>
      <c r="K1014" s="4">
        <v>20400</v>
      </c>
      <c r="L1014" s="4">
        <v>10200</v>
      </c>
      <c r="M1014" s="3">
        <v>0.5</v>
      </c>
    </row>
    <row r="1015" spans="2:13" x14ac:dyDescent="0.25">
      <c r="B1015" t="s">
        <v>24</v>
      </c>
      <c r="C1015" s="1" t="s">
        <v>20</v>
      </c>
      <c r="D1015" s="2">
        <v>44712</v>
      </c>
      <c r="E1015" s="8" t="s">
        <v>61</v>
      </c>
      <c r="F1015" s="8" t="s">
        <v>68</v>
      </c>
      <c r="G1015" s="8" t="s">
        <v>69</v>
      </c>
      <c r="H1015" t="s">
        <v>26</v>
      </c>
      <c r="I1015" s="4">
        <v>1700</v>
      </c>
      <c r="J1015" s="8">
        <v>11</v>
      </c>
      <c r="K1015" s="4">
        <v>18700</v>
      </c>
      <c r="L1015" s="4">
        <v>9350</v>
      </c>
      <c r="M1015" s="3">
        <v>0.5</v>
      </c>
    </row>
    <row r="1016" spans="2:13" x14ac:dyDescent="0.25">
      <c r="B1016" t="s">
        <v>13</v>
      </c>
      <c r="C1016" s="1" t="s">
        <v>14</v>
      </c>
      <c r="D1016" s="2">
        <v>44742</v>
      </c>
      <c r="E1016" s="8" t="s">
        <v>61</v>
      </c>
      <c r="F1016" s="8" t="s">
        <v>68</v>
      </c>
      <c r="G1016" s="8" t="s">
        <v>69</v>
      </c>
      <c r="H1016" t="s">
        <v>31</v>
      </c>
      <c r="I1016" s="4">
        <v>5300</v>
      </c>
      <c r="J1016" s="8">
        <v>9</v>
      </c>
      <c r="K1016" s="4">
        <v>47700</v>
      </c>
      <c r="L1016" s="4">
        <v>14310</v>
      </c>
      <c r="M1016" s="3">
        <v>0.3</v>
      </c>
    </row>
    <row r="1017" spans="2:13" x14ac:dyDescent="0.25">
      <c r="B1017" t="s">
        <v>24</v>
      </c>
      <c r="C1017" s="1" t="s">
        <v>20</v>
      </c>
      <c r="D1017" s="2">
        <v>44772</v>
      </c>
      <c r="E1017" s="8" t="s">
        <v>61</v>
      </c>
      <c r="F1017" s="8" t="s">
        <v>68</v>
      </c>
      <c r="G1017" s="8" t="s">
        <v>69</v>
      </c>
      <c r="H1017" t="s">
        <v>28</v>
      </c>
      <c r="I1017" s="4">
        <v>1500</v>
      </c>
      <c r="J1017" s="8">
        <v>5</v>
      </c>
      <c r="K1017" s="4">
        <v>7500</v>
      </c>
      <c r="L1017" s="4">
        <v>3000</v>
      </c>
      <c r="M1017" s="3">
        <v>0.4</v>
      </c>
    </row>
    <row r="1018" spans="2:13" x14ac:dyDescent="0.25">
      <c r="B1018" t="s">
        <v>13</v>
      </c>
      <c r="C1018" s="1" t="s">
        <v>20</v>
      </c>
      <c r="D1018" s="2">
        <v>44802</v>
      </c>
      <c r="E1018" s="8" t="s">
        <v>61</v>
      </c>
      <c r="F1018" s="8" t="s">
        <v>68</v>
      </c>
      <c r="G1018" s="8" t="s">
        <v>69</v>
      </c>
      <c r="H1018" t="s">
        <v>26</v>
      </c>
      <c r="I1018" s="4">
        <v>1700</v>
      </c>
      <c r="J1018" s="8">
        <v>5</v>
      </c>
      <c r="K1018" s="4">
        <v>8500</v>
      </c>
      <c r="L1018" s="4">
        <v>4250</v>
      </c>
      <c r="M1018" s="3">
        <v>0.5</v>
      </c>
    </row>
    <row r="1019" spans="2:13" x14ac:dyDescent="0.25">
      <c r="B1019" t="s">
        <v>13</v>
      </c>
      <c r="C1019" s="1" t="s">
        <v>20</v>
      </c>
      <c r="D1019" s="2">
        <v>44832</v>
      </c>
      <c r="E1019" s="8" t="s">
        <v>61</v>
      </c>
      <c r="F1019" s="8" t="s">
        <v>68</v>
      </c>
      <c r="G1019" s="8" t="s">
        <v>69</v>
      </c>
      <c r="H1019" t="s">
        <v>33</v>
      </c>
      <c r="I1019" s="4">
        <v>4600</v>
      </c>
      <c r="J1019" s="8">
        <v>6</v>
      </c>
      <c r="K1019" s="4">
        <v>27600</v>
      </c>
      <c r="L1019" s="4">
        <v>6900</v>
      </c>
      <c r="M1019" s="3">
        <v>0.25</v>
      </c>
    </row>
    <row r="1020" spans="2:13" x14ac:dyDescent="0.25">
      <c r="B1020" t="s">
        <v>34</v>
      </c>
      <c r="C1020" s="1" t="s">
        <v>14</v>
      </c>
      <c r="D1020" s="2">
        <v>44862</v>
      </c>
      <c r="E1020" s="8" t="s">
        <v>61</v>
      </c>
      <c r="F1020" s="8" t="s">
        <v>68</v>
      </c>
      <c r="G1020" s="8" t="s">
        <v>69</v>
      </c>
      <c r="H1020" t="s">
        <v>33</v>
      </c>
      <c r="I1020" s="4">
        <v>4600</v>
      </c>
      <c r="J1020" s="8">
        <v>3</v>
      </c>
      <c r="K1020" s="4">
        <v>13800</v>
      </c>
      <c r="L1020" s="4">
        <v>3450</v>
      </c>
      <c r="M1020" s="3">
        <v>0.25</v>
      </c>
    </row>
    <row r="1021" spans="2:13" x14ac:dyDescent="0.25">
      <c r="B1021" t="s">
        <v>27</v>
      </c>
      <c r="C1021" s="1" t="s">
        <v>20</v>
      </c>
      <c r="D1021" s="2">
        <v>44892</v>
      </c>
      <c r="E1021" s="8" t="s">
        <v>61</v>
      </c>
      <c r="F1021" s="8" t="s">
        <v>68</v>
      </c>
      <c r="G1021" s="8" t="s">
        <v>69</v>
      </c>
      <c r="H1021" t="s">
        <v>35</v>
      </c>
      <c r="I1021" s="4">
        <v>4500</v>
      </c>
      <c r="J1021" s="8">
        <v>4</v>
      </c>
      <c r="K1021" s="4">
        <v>18000</v>
      </c>
      <c r="L1021" s="4">
        <v>4500</v>
      </c>
      <c r="M1021" s="3">
        <v>0.25</v>
      </c>
    </row>
    <row r="1022" spans="2:13" x14ac:dyDescent="0.25">
      <c r="B1022" t="s">
        <v>34</v>
      </c>
      <c r="C1022" s="1" t="s">
        <v>20</v>
      </c>
      <c r="D1022" s="2">
        <v>44922</v>
      </c>
      <c r="E1022" s="8" t="s">
        <v>61</v>
      </c>
      <c r="F1022" s="8" t="s">
        <v>68</v>
      </c>
      <c r="G1022" s="8" t="s">
        <v>69</v>
      </c>
      <c r="H1022" t="s">
        <v>33</v>
      </c>
      <c r="I1022" s="4">
        <v>4600</v>
      </c>
      <c r="J1022" s="8">
        <v>3</v>
      </c>
      <c r="K1022" s="4">
        <v>13800</v>
      </c>
      <c r="L1022" s="4">
        <v>3450</v>
      </c>
      <c r="M1022" s="3">
        <v>0.25</v>
      </c>
    </row>
    <row r="1023" spans="2:13" x14ac:dyDescent="0.25">
      <c r="B1023" t="s">
        <v>27</v>
      </c>
      <c r="C1023" s="1" t="s">
        <v>20</v>
      </c>
      <c r="D1023" s="2">
        <v>44952</v>
      </c>
      <c r="E1023" s="8" t="s">
        <v>61</v>
      </c>
      <c r="F1023" s="8" t="s">
        <v>68</v>
      </c>
      <c r="G1023" s="8" t="s">
        <v>69</v>
      </c>
      <c r="H1023" t="s">
        <v>32</v>
      </c>
      <c r="I1023" s="4">
        <v>3200</v>
      </c>
      <c r="J1023" s="8">
        <v>4</v>
      </c>
      <c r="K1023" s="4">
        <v>12800</v>
      </c>
      <c r="L1023" s="4">
        <v>2560</v>
      </c>
      <c r="M1023" s="3">
        <v>0.2</v>
      </c>
    </row>
    <row r="1024" spans="2:13" x14ac:dyDescent="0.25">
      <c r="B1024" t="s">
        <v>34</v>
      </c>
      <c r="C1024" s="1" t="s">
        <v>20</v>
      </c>
      <c r="D1024" s="2">
        <v>44982</v>
      </c>
      <c r="E1024" s="8" t="s">
        <v>61</v>
      </c>
      <c r="F1024" s="8" t="s">
        <v>68</v>
      </c>
      <c r="G1024" s="8" t="s">
        <v>69</v>
      </c>
      <c r="H1024" t="s">
        <v>31</v>
      </c>
      <c r="I1024" s="4">
        <v>5300</v>
      </c>
      <c r="J1024" s="8">
        <v>5</v>
      </c>
      <c r="K1024" s="4">
        <v>26500</v>
      </c>
      <c r="L1024" s="4">
        <v>7950</v>
      </c>
      <c r="M1024" s="3">
        <v>0.3</v>
      </c>
    </row>
    <row r="1025" spans="2:13" x14ac:dyDescent="0.25">
      <c r="B1025" t="s">
        <v>27</v>
      </c>
      <c r="C1025" s="1" t="s">
        <v>14</v>
      </c>
      <c r="D1025" s="2">
        <v>45012</v>
      </c>
      <c r="E1025" s="8" t="s">
        <v>61</v>
      </c>
      <c r="F1025" s="8" t="s">
        <v>70</v>
      </c>
      <c r="G1025" s="8" t="s">
        <v>71</v>
      </c>
      <c r="H1025" t="s">
        <v>21</v>
      </c>
      <c r="I1025" s="4">
        <v>1200</v>
      </c>
      <c r="J1025" s="8">
        <v>7</v>
      </c>
      <c r="K1025" s="4">
        <v>8400</v>
      </c>
      <c r="L1025" s="4">
        <v>2520</v>
      </c>
      <c r="M1025" s="3">
        <v>0.3</v>
      </c>
    </row>
    <row r="1026" spans="2:13" x14ac:dyDescent="0.25">
      <c r="B1026" t="s">
        <v>13</v>
      </c>
      <c r="C1026" s="1" t="s">
        <v>14</v>
      </c>
      <c r="D1026" s="2">
        <v>45042</v>
      </c>
      <c r="E1026" s="8" t="s">
        <v>61</v>
      </c>
      <c r="F1026" s="8" t="s">
        <v>70</v>
      </c>
      <c r="G1026" s="8" t="s">
        <v>71</v>
      </c>
      <c r="H1026" t="s">
        <v>29</v>
      </c>
      <c r="I1026" s="4">
        <v>5340</v>
      </c>
      <c r="J1026" s="8">
        <v>10</v>
      </c>
      <c r="K1026" s="4">
        <v>53400</v>
      </c>
      <c r="L1026" s="4">
        <v>16020</v>
      </c>
      <c r="M1026" s="3">
        <v>0.3</v>
      </c>
    </row>
    <row r="1027" spans="2:13" x14ac:dyDescent="0.25">
      <c r="B1027" t="s">
        <v>24</v>
      </c>
      <c r="C1027" s="1" t="s">
        <v>14</v>
      </c>
      <c r="D1027" s="2">
        <v>45072</v>
      </c>
      <c r="E1027" s="8" t="s">
        <v>61</v>
      </c>
      <c r="F1027" s="8" t="s">
        <v>70</v>
      </c>
      <c r="G1027" s="8" t="s">
        <v>71</v>
      </c>
      <c r="H1027" t="s">
        <v>23</v>
      </c>
      <c r="I1027" s="4">
        <v>5130</v>
      </c>
      <c r="J1027" s="8">
        <v>8</v>
      </c>
      <c r="K1027" s="4">
        <v>41040</v>
      </c>
      <c r="L1027" s="4">
        <v>16416</v>
      </c>
      <c r="M1027" s="3">
        <v>0.4</v>
      </c>
    </row>
    <row r="1028" spans="2:13" x14ac:dyDescent="0.25">
      <c r="B1028" t="s">
        <v>13</v>
      </c>
      <c r="C1028" s="1" t="s">
        <v>20</v>
      </c>
      <c r="D1028" s="2">
        <v>45102</v>
      </c>
      <c r="E1028" s="8" t="s">
        <v>61</v>
      </c>
      <c r="F1028" s="8" t="s">
        <v>70</v>
      </c>
      <c r="G1028" s="8" t="s">
        <v>71</v>
      </c>
      <c r="H1028" t="s">
        <v>33</v>
      </c>
      <c r="I1028" s="4">
        <v>4600</v>
      </c>
      <c r="J1028" s="8">
        <v>5</v>
      </c>
      <c r="K1028" s="4">
        <v>23000</v>
      </c>
      <c r="L1028" s="4">
        <v>5750</v>
      </c>
      <c r="M1028" s="3">
        <v>0.25</v>
      </c>
    </row>
    <row r="1029" spans="2:13" x14ac:dyDescent="0.25">
      <c r="B1029" t="s">
        <v>34</v>
      </c>
      <c r="C1029" s="1" t="s">
        <v>20</v>
      </c>
      <c r="D1029" s="2">
        <v>45132</v>
      </c>
      <c r="E1029" s="8" t="s">
        <v>61</v>
      </c>
      <c r="F1029" s="8" t="s">
        <v>70</v>
      </c>
      <c r="G1029" s="8" t="s">
        <v>71</v>
      </c>
      <c r="H1029" t="s">
        <v>32</v>
      </c>
      <c r="I1029" s="4">
        <v>3200</v>
      </c>
      <c r="J1029" s="8">
        <v>3</v>
      </c>
      <c r="K1029" s="4">
        <v>9600</v>
      </c>
      <c r="L1029" s="4">
        <v>1920</v>
      </c>
      <c r="M1029" s="3">
        <v>0.2</v>
      </c>
    </row>
    <row r="1030" spans="2:13" x14ac:dyDescent="0.25">
      <c r="B1030" t="s">
        <v>13</v>
      </c>
      <c r="C1030" s="1" t="s">
        <v>20</v>
      </c>
      <c r="D1030" s="2">
        <v>44562</v>
      </c>
      <c r="E1030" s="8" t="s">
        <v>61</v>
      </c>
      <c r="F1030" s="8" t="s">
        <v>70</v>
      </c>
      <c r="G1030" s="8" t="s">
        <v>71</v>
      </c>
      <c r="H1030" t="s">
        <v>23</v>
      </c>
      <c r="I1030" s="4">
        <v>5130</v>
      </c>
      <c r="J1030" s="8">
        <v>10</v>
      </c>
      <c r="K1030" s="4">
        <v>30780</v>
      </c>
      <c r="L1030" s="4">
        <v>12312</v>
      </c>
      <c r="M1030" s="3">
        <v>0.4</v>
      </c>
    </row>
    <row r="1031" spans="2:13" x14ac:dyDescent="0.25">
      <c r="B1031" t="s">
        <v>13</v>
      </c>
      <c r="C1031" s="1" t="s">
        <v>14</v>
      </c>
      <c r="D1031" s="2">
        <v>44592</v>
      </c>
      <c r="E1031" s="8" t="s">
        <v>61</v>
      </c>
      <c r="F1031" s="8" t="s">
        <v>70</v>
      </c>
      <c r="G1031" s="8" t="s">
        <v>71</v>
      </c>
      <c r="H1031" t="s">
        <v>28</v>
      </c>
      <c r="I1031" s="4">
        <v>1500</v>
      </c>
      <c r="J1031" s="8">
        <v>16</v>
      </c>
      <c r="K1031" s="4">
        <v>9000</v>
      </c>
      <c r="L1031" s="4">
        <v>3600</v>
      </c>
      <c r="M1031" s="3">
        <v>0.4</v>
      </c>
    </row>
    <row r="1032" spans="2:13" x14ac:dyDescent="0.25">
      <c r="B1032" t="s">
        <v>13</v>
      </c>
      <c r="C1032" s="1" t="s">
        <v>14</v>
      </c>
      <c r="D1032" s="2">
        <v>44622</v>
      </c>
      <c r="E1032" s="8" t="s">
        <v>61</v>
      </c>
      <c r="F1032" s="8" t="s">
        <v>70</v>
      </c>
      <c r="G1032" s="8" t="s">
        <v>71</v>
      </c>
      <c r="H1032" t="s">
        <v>30</v>
      </c>
      <c r="I1032" s="4">
        <v>3400</v>
      </c>
      <c r="J1032" s="8">
        <v>18</v>
      </c>
      <c r="K1032" s="4">
        <v>27200</v>
      </c>
      <c r="L1032" s="4">
        <v>9520</v>
      </c>
      <c r="M1032" s="3">
        <v>0.35</v>
      </c>
    </row>
    <row r="1033" spans="2:13" x14ac:dyDescent="0.25">
      <c r="B1033" t="s">
        <v>22</v>
      </c>
      <c r="C1033" s="1" t="s">
        <v>20</v>
      </c>
      <c r="D1033" s="2">
        <v>44652</v>
      </c>
      <c r="E1033" s="8" t="s">
        <v>61</v>
      </c>
      <c r="F1033" s="8" t="s">
        <v>70</v>
      </c>
      <c r="G1033" s="8" t="s">
        <v>71</v>
      </c>
      <c r="H1033" t="s">
        <v>25</v>
      </c>
      <c r="I1033" s="4">
        <v>300</v>
      </c>
      <c r="J1033" s="8">
        <v>13</v>
      </c>
      <c r="K1033" s="4">
        <v>900</v>
      </c>
      <c r="L1033" s="4">
        <v>135</v>
      </c>
      <c r="M1033" s="3">
        <v>0.15</v>
      </c>
    </row>
    <row r="1034" spans="2:13" x14ac:dyDescent="0.25">
      <c r="B1034" t="s">
        <v>24</v>
      </c>
      <c r="C1034" s="1" t="s">
        <v>20</v>
      </c>
      <c r="D1034" s="2">
        <v>44682</v>
      </c>
      <c r="E1034" s="8" t="s">
        <v>61</v>
      </c>
      <c r="F1034" s="8" t="s">
        <v>72</v>
      </c>
      <c r="G1034" s="8" t="s">
        <v>73</v>
      </c>
      <c r="H1034" t="s">
        <v>26</v>
      </c>
      <c r="I1034" s="4">
        <v>1700</v>
      </c>
      <c r="J1034" s="8">
        <v>20</v>
      </c>
      <c r="K1034" s="4">
        <v>20400</v>
      </c>
      <c r="L1034" s="4">
        <v>10200</v>
      </c>
      <c r="M1034" s="3">
        <v>0.5</v>
      </c>
    </row>
    <row r="1035" spans="2:13" x14ac:dyDescent="0.25">
      <c r="B1035" t="s">
        <v>24</v>
      </c>
      <c r="C1035" s="1" t="s">
        <v>20</v>
      </c>
      <c r="D1035" s="2">
        <v>44712</v>
      </c>
      <c r="E1035" s="8" t="s">
        <v>61</v>
      </c>
      <c r="F1035" s="8" t="s">
        <v>72</v>
      </c>
      <c r="G1035" s="8" t="s">
        <v>73</v>
      </c>
      <c r="H1035" t="s">
        <v>26</v>
      </c>
      <c r="I1035" s="4">
        <v>1700</v>
      </c>
      <c r="J1035" s="8">
        <v>21</v>
      </c>
      <c r="K1035" s="4">
        <v>18700</v>
      </c>
      <c r="L1035" s="4">
        <v>9350</v>
      </c>
      <c r="M1035" s="3">
        <v>0.5</v>
      </c>
    </row>
    <row r="1036" spans="2:13" x14ac:dyDescent="0.25">
      <c r="B1036" t="s">
        <v>13</v>
      </c>
      <c r="C1036" s="1" t="s">
        <v>14</v>
      </c>
      <c r="D1036" s="2">
        <v>44742</v>
      </c>
      <c r="E1036" s="8" t="s">
        <v>61</v>
      </c>
      <c r="F1036" s="8" t="s">
        <v>72</v>
      </c>
      <c r="G1036" s="8" t="s">
        <v>73</v>
      </c>
      <c r="H1036" t="s">
        <v>31</v>
      </c>
      <c r="I1036" s="4">
        <v>5300</v>
      </c>
      <c r="J1036" s="8">
        <v>19</v>
      </c>
      <c r="K1036" s="4">
        <v>47700</v>
      </c>
      <c r="L1036" s="4">
        <v>14310</v>
      </c>
      <c r="M1036" s="3">
        <v>0.3</v>
      </c>
    </row>
    <row r="1037" spans="2:13" x14ac:dyDescent="0.25">
      <c r="B1037" t="s">
        <v>24</v>
      </c>
      <c r="C1037" s="1" t="s">
        <v>20</v>
      </c>
      <c r="D1037" s="2">
        <v>44772</v>
      </c>
      <c r="E1037" s="8" t="s">
        <v>61</v>
      </c>
      <c r="F1037" s="8" t="s">
        <v>72</v>
      </c>
      <c r="G1037" s="8" t="s">
        <v>73</v>
      </c>
      <c r="H1037" t="s">
        <v>28</v>
      </c>
      <c r="I1037" s="4">
        <v>1500</v>
      </c>
      <c r="J1037" s="8">
        <v>14</v>
      </c>
      <c r="K1037" s="4">
        <v>7500</v>
      </c>
      <c r="L1037" s="4">
        <v>3000</v>
      </c>
      <c r="M1037" s="3">
        <v>0.4</v>
      </c>
    </row>
    <row r="1038" spans="2:13" x14ac:dyDescent="0.25">
      <c r="B1038" t="s">
        <v>13</v>
      </c>
      <c r="C1038" s="1" t="s">
        <v>20</v>
      </c>
      <c r="D1038" s="2">
        <v>44802</v>
      </c>
      <c r="E1038" s="8" t="s">
        <v>61</v>
      </c>
      <c r="F1038" s="8" t="s">
        <v>72</v>
      </c>
      <c r="G1038" s="8" t="s">
        <v>73</v>
      </c>
      <c r="H1038" t="s">
        <v>26</v>
      </c>
      <c r="I1038" s="4">
        <v>1700</v>
      </c>
      <c r="J1038" s="8">
        <v>5</v>
      </c>
      <c r="K1038" s="4">
        <v>8500</v>
      </c>
      <c r="L1038" s="4">
        <v>4250</v>
      </c>
      <c r="M1038" s="3">
        <v>0.5</v>
      </c>
    </row>
    <row r="1039" spans="2:13" x14ac:dyDescent="0.25">
      <c r="B1039" t="s">
        <v>13</v>
      </c>
      <c r="C1039" s="1" t="s">
        <v>20</v>
      </c>
      <c r="D1039" s="2">
        <v>44832</v>
      </c>
      <c r="E1039" s="8" t="s">
        <v>61</v>
      </c>
      <c r="F1039" s="8" t="s">
        <v>72</v>
      </c>
      <c r="G1039" s="8" t="s">
        <v>73</v>
      </c>
      <c r="H1039" t="s">
        <v>33</v>
      </c>
      <c r="I1039" s="4">
        <v>4600</v>
      </c>
      <c r="J1039" s="8">
        <v>6</v>
      </c>
      <c r="K1039" s="4">
        <v>27600</v>
      </c>
      <c r="L1039" s="4">
        <v>6900</v>
      </c>
      <c r="M1039" s="3">
        <v>0.25</v>
      </c>
    </row>
    <row r="1040" spans="2:13" x14ac:dyDescent="0.25">
      <c r="B1040" t="s">
        <v>34</v>
      </c>
      <c r="C1040" s="1" t="s">
        <v>14</v>
      </c>
      <c r="D1040" s="2">
        <v>44862</v>
      </c>
      <c r="E1040" s="8" t="s">
        <v>61</v>
      </c>
      <c r="F1040" s="8" t="s">
        <v>72</v>
      </c>
      <c r="G1040" s="8" t="s">
        <v>73</v>
      </c>
      <c r="H1040" t="s">
        <v>33</v>
      </c>
      <c r="I1040" s="4">
        <v>4600</v>
      </c>
      <c r="J1040" s="8">
        <v>3</v>
      </c>
      <c r="K1040" s="4">
        <v>13800</v>
      </c>
      <c r="L1040" s="4">
        <v>3450</v>
      </c>
      <c r="M1040" s="3">
        <v>0.25</v>
      </c>
    </row>
    <row r="1041" spans="2:13" x14ac:dyDescent="0.25">
      <c r="B1041" t="s">
        <v>27</v>
      </c>
      <c r="C1041" s="1" t="s">
        <v>20</v>
      </c>
      <c r="D1041" s="2">
        <v>44892</v>
      </c>
      <c r="E1041" s="8" t="s">
        <v>61</v>
      </c>
      <c r="F1041" s="8" t="s">
        <v>72</v>
      </c>
      <c r="G1041" s="8" t="s">
        <v>73</v>
      </c>
      <c r="H1041" t="s">
        <v>35</v>
      </c>
      <c r="I1041" s="4">
        <v>4500</v>
      </c>
      <c r="J1041" s="8">
        <v>4</v>
      </c>
      <c r="K1041" s="4">
        <v>18000</v>
      </c>
      <c r="L1041" s="4">
        <v>4500</v>
      </c>
      <c r="M1041" s="3">
        <v>0.25</v>
      </c>
    </row>
    <row r="1042" spans="2:13" x14ac:dyDescent="0.25">
      <c r="B1042" t="s">
        <v>34</v>
      </c>
      <c r="C1042" s="1" t="s">
        <v>20</v>
      </c>
      <c r="D1042" s="2">
        <v>44922</v>
      </c>
      <c r="E1042" s="8" t="s">
        <v>61</v>
      </c>
      <c r="F1042" s="8" t="s">
        <v>72</v>
      </c>
      <c r="G1042" s="8" t="s">
        <v>73</v>
      </c>
      <c r="H1042" t="s">
        <v>33</v>
      </c>
      <c r="I1042" s="4">
        <v>4600</v>
      </c>
      <c r="J1042" s="8">
        <v>3</v>
      </c>
      <c r="K1042" s="4">
        <v>13800</v>
      </c>
      <c r="L1042" s="4">
        <v>3450</v>
      </c>
      <c r="M1042" s="3">
        <v>0.25</v>
      </c>
    </row>
    <row r="1043" spans="2:13" x14ac:dyDescent="0.25">
      <c r="B1043" t="s">
        <v>27</v>
      </c>
      <c r="C1043" s="1" t="s">
        <v>20</v>
      </c>
      <c r="D1043" s="2">
        <v>44952</v>
      </c>
      <c r="E1043" s="8" t="s">
        <v>61</v>
      </c>
      <c r="F1043" s="8" t="s">
        <v>74</v>
      </c>
      <c r="G1043" s="8" t="s">
        <v>75</v>
      </c>
      <c r="H1043" t="s">
        <v>32</v>
      </c>
      <c r="I1043" s="4">
        <v>3200</v>
      </c>
      <c r="J1043" s="8">
        <v>4</v>
      </c>
      <c r="K1043" s="4">
        <v>12800</v>
      </c>
      <c r="L1043" s="4">
        <v>2560</v>
      </c>
      <c r="M1043" s="3">
        <v>0.2</v>
      </c>
    </row>
    <row r="1044" spans="2:13" x14ac:dyDescent="0.25">
      <c r="B1044" t="s">
        <v>34</v>
      </c>
      <c r="C1044" s="1" t="s">
        <v>20</v>
      </c>
      <c r="D1044" s="2">
        <v>44982</v>
      </c>
      <c r="E1044" s="8" t="s">
        <v>61</v>
      </c>
      <c r="F1044" s="8" t="s">
        <v>74</v>
      </c>
      <c r="G1044" s="8" t="s">
        <v>75</v>
      </c>
      <c r="H1044" t="s">
        <v>31</v>
      </c>
      <c r="I1044" s="4">
        <v>5300</v>
      </c>
      <c r="J1044" s="8">
        <v>15</v>
      </c>
      <c r="K1044" s="4">
        <v>26500</v>
      </c>
      <c r="L1044" s="4">
        <v>7950</v>
      </c>
      <c r="M1044" s="3">
        <v>0.3</v>
      </c>
    </row>
    <row r="1045" spans="2:13" x14ac:dyDescent="0.25">
      <c r="B1045" t="s">
        <v>27</v>
      </c>
      <c r="C1045" s="1" t="s">
        <v>14</v>
      </c>
      <c r="D1045" s="2">
        <v>45012</v>
      </c>
      <c r="E1045" s="8" t="s">
        <v>61</v>
      </c>
      <c r="F1045" s="8" t="s">
        <v>74</v>
      </c>
      <c r="G1045" s="8" t="s">
        <v>75</v>
      </c>
      <c r="H1045" t="s">
        <v>21</v>
      </c>
      <c r="I1045" s="4">
        <v>1200</v>
      </c>
      <c r="J1045" s="8">
        <v>20</v>
      </c>
      <c r="K1045" s="4">
        <v>8400</v>
      </c>
      <c r="L1045" s="4">
        <v>2520</v>
      </c>
      <c r="M1045" s="3">
        <v>0.3</v>
      </c>
    </row>
    <row r="1046" spans="2:13" x14ac:dyDescent="0.25">
      <c r="B1046" t="s">
        <v>13</v>
      </c>
      <c r="C1046" s="1" t="s">
        <v>14</v>
      </c>
      <c r="D1046" s="2">
        <v>45042</v>
      </c>
      <c r="E1046" s="8" t="s">
        <v>61</v>
      </c>
      <c r="F1046" s="8" t="s">
        <v>74</v>
      </c>
      <c r="G1046" s="8" t="s">
        <v>75</v>
      </c>
      <c r="H1046" t="s">
        <v>29</v>
      </c>
      <c r="I1046" s="4">
        <v>5340</v>
      </c>
      <c r="J1046" s="8">
        <v>10</v>
      </c>
      <c r="K1046" s="4">
        <v>53400</v>
      </c>
      <c r="L1046" s="4">
        <v>16020</v>
      </c>
      <c r="M1046" s="3">
        <v>0.3</v>
      </c>
    </row>
    <row r="1047" spans="2:13" x14ac:dyDescent="0.25">
      <c r="B1047" t="s">
        <v>24</v>
      </c>
      <c r="C1047" s="1" t="s">
        <v>14</v>
      </c>
      <c r="D1047" s="2">
        <v>45072</v>
      </c>
      <c r="E1047" s="8" t="s">
        <v>61</v>
      </c>
      <c r="F1047" s="8" t="s">
        <v>74</v>
      </c>
      <c r="G1047" s="8" t="s">
        <v>75</v>
      </c>
      <c r="H1047" t="s">
        <v>23</v>
      </c>
      <c r="I1047" s="4">
        <v>5130</v>
      </c>
      <c r="J1047" s="8">
        <v>8</v>
      </c>
      <c r="K1047" s="4">
        <v>41040</v>
      </c>
      <c r="L1047" s="4">
        <v>16416</v>
      </c>
      <c r="M1047" s="3">
        <v>0.4</v>
      </c>
    </row>
    <row r="1048" spans="2:13" x14ac:dyDescent="0.25">
      <c r="B1048" t="s">
        <v>13</v>
      </c>
      <c r="C1048" s="1" t="s">
        <v>20</v>
      </c>
      <c r="D1048" s="2">
        <v>45102</v>
      </c>
      <c r="E1048" s="8" t="s">
        <v>61</v>
      </c>
      <c r="F1048" s="8" t="s">
        <v>74</v>
      </c>
      <c r="G1048" s="8" t="s">
        <v>75</v>
      </c>
      <c r="H1048" t="s">
        <v>33</v>
      </c>
      <c r="I1048" s="4">
        <v>4600</v>
      </c>
      <c r="J1048" s="8">
        <v>15</v>
      </c>
      <c r="K1048" s="4">
        <v>23000</v>
      </c>
      <c r="L1048" s="4">
        <v>5750</v>
      </c>
      <c r="M1048" s="3">
        <v>0.25</v>
      </c>
    </row>
    <row r="1049" spans="2:13" x14ac:dyDescent="0.25">
      <c r="B1049" t="s">
        <v>34</v>
      </c>
      <c r="C1049" s="1" t="s">
        <v>20</v>
      </c>
      <c r="D1049" s="2">
        <v>45132</v>
      </c>
      <c r="E1049" s="8" t="s">
        <v>61</v>
      </c>
      <c r="F1049" s="8" t="s">
        <v>74</v>
      </c>
      <c r="G1049" s="8" t="s">
        <v>75</v>
      </c>
      <c r="H1049" t="s">
        <v>32</v>
      </c>
      <c r="I1049" s="4">
        <v>3200</v>
      </c>
      <c r="J1049" s="8">
        <v>3</v>
      </c>
      <c r="K1049" s="4">
        <v>9600</v>
      </c>
      <c r="L1049" s="4">
        <v>1920</v>
      </c>
      <c r="M1049" s="3">
        <v>0.2</v>
      </c>
    </row>
    <row r="1050" spans="2:13" x14ac:dyDescent="0.25">
      <c r="B1050" t="s">
        <v>22</v>
      </c>
      <c r="C1050" s="1" t="s">
        <v>14</v>
      </c>
      <c r="D1050" s="2">
        <v>44562</v>
      </c>
      <c r="E1050" s="8" t="s">
        <v>76</v>
      </c>
      <c r="F1050" s="8" t="s">
        <v>77</v>
      </c>
      <c r="G1050" s="8" t="s">
        <v>78</v>
      </c>
      <c r="H1050" t="s">
        <v>25</v>
      </c>
      <c r="I1050" s="4">
        <v>300</v>
      </c>
      <c r="J1050" s="8">
        <v>7</v>
      </c>
      <c r="K1050" s="4">
        <f t="shared" ref="K1050:K1113" si="26">I1050*J1050</f>
        <v>2100</v>
      </c>
      <c r="L1050" s="4">
        <f t="shared" ref="L1050:L1113" si="27">K1050*M1050</f>
        <v>315</v>
      </c>
      <c r="M1050" s="3">
        <v>0.15</v>
      </c>
    </row>
    <row r="1051" spans="2:13" x14ac:dyDescent="0.25">
      <c r="B1051" t="s">
        <v>22</v>
      </c>
      <c r="C1051" s="1" t="s">
        <v>14</v>
      </c>
      <c r="D1051" s="2">
        <v>44577</v>
      </c>
      <c r="E1051" s="8" t="s">
        <v>76</v>
      </c>
      <c r="F1051" s="8" t="s">
        <v>77</v>
      </c>
      <c r="G1051" s="8" t="s">
        <v>78</v>
      </c>
      <c r="H1051" t="s">
        <v>28</v>
      </c>
      <c r="I1051" s="4">
        <v>1500</v>
      </c>
      <c r="J1051" s="8">
        <v>10</v>
      </c>
      <c r="K1051" s="4">
        <f t="shared" si="26"/>
        <v>15000</v>
      </c>
      <c r="L1051" s="4">
        <f t="shared" si="27"/>
        <v>6000</v>
      </c>
      <c r="M1051" s="3">
        <v>0.4</v>
      </c>
    </row>
    <row r="1052" spans="2:13" x14ac:dyDescent="0.25">
      <c r="B1052" t="s">
        <v>34</v>
      </c>
      <c r="C1052" s="1" t="s">
        <v>14</v>
      </c>
      <c r="D1052" s="2">
        <v>44584</v>
      </c>
      <c r="E1052" s="8" t="s">
        <v>76</v>
      </c>
      <c r="F1052" s="8" t="s">
        <v>79</v>
      </c>
      <c r="G1052" s="8" t="s">
        <v>80</v>
      </c>
      <c r="H1052" t="s">
        <v>25</v>
      </c>
      <c r="I1052" s="4">
        <v>300</v>
      </c>
      <c r="J1052" s="8">
        <v>11</v>
      </c>
      <c r="K1052" s="4">
        <f t="shared" si="26"/>
        <v>3300</v>
      </c>
      <c r="L1052" s="4">
        <f t="shared" si="27"/>
        <v>495</v>
      </c>
      <c r="M1052" s="3">
        <v>0.15</v>
      </c>
    </row>
    <row r="1053" spans="2:13" x14ac:dyDescent="0.25">
      <c r="B1053" t="s">
        <v>13</v>
      </c>
      <c r="C1053" s="1" t="s">
        <v>20</v>
      </c>
      <c r="D1053" s="2">
        <v>44591</v>
      </c>
      <c r="E1053" s="8" t="s">
        <v>76</v>
      </c>
      <c r="F1053" s="8" t="s">
        <v>77</v>
      </c>
      <c r="G1053" s="8" t="s">
        <v>78</v>
      </c>
      <c r="H1053" t="s">
        <v>23</v>
      </c>
      <c r="I1053" s="4">
        <v>5130</v>
      </c>
      <c r="J1053" s="8">
        <v>9</v>
      </c>
      <c r="K1053" s="4">
        <f t="shared" si="26"/>
        <v>46170</v>
      </c>
      <c r="L1053" s="4">
        <f t="shared" si="27"/>
        <v>18468</v>
      </c>
      <c r="M1053" s="3">
        <v>0.4</v>
      </c>
    </row>
    <row r="1054" spans="2:13" x14ac:dyDescent="0.25">
      <c r="B1054" t="s">
        <v>27</v>
      </c>
      <c r="C1054" s="1" t="s">
        <v>20</v>
      </c>
      <c r="D1054" s="2">
        <v>44598</v>
      </c>
      <c r="E1054" s="8" t="s">
        <v>76</v>
      </c>
      <c r="F1054" s="8" t="s">
        <v>77</v>
      </c>
      <c r="G1054" s="8" t="s">
        <v>78</v>
      </c>
      <c r="H1054" t="s">
        <v>23</v>
      </c>
      <c r="I1054" s="4">
        <v>5130</v>
      </c>
      <c r="J1054" s="8">
        <v>4</v>
      </c>
      <c r="K1054" s="4">
        <f t="shared" si="26"/>
        <v>20520</v>
      </c>
      <c r="L1054" s="4">
        <f t="shared" si="27"/>
        <v>8208</v>
      </c>
      <c r="M1054" s="3">
        <v>0.4</v>
      </c>
    </row>
    <row r="1055" spans="2:13" x14ac:dyDescent="0.25">
      <c r="B1055" t="s">
        <v>27</v>
      </c>
      <c r="C1055" s="1" t="s">
        <v>14</v>
      </c>
      <c r="D1055" s="2">
        <v>44605</v>
      </c>
      <c r="E1055" s="8" t="s">
        <v>76</v>
      </c>
      <c r="F1055" s="8" t="s">
        <v>77</v>
      </c>
      <c r="G1055" s="8" t="s">
        <v>78</v>
      </c>
      <c r="H1055" t="s">
        <v>26</v>
      </c>
      <c r="I1055" s="4">
        <v>1700</v>
      </c>
      <c r="J1055" s="8">
        <v>8</v>
      </c>
      <c r="K1055" s="4">
        <f t="shared" si="26"/>
        <v>13600</v>
      </c>
      <c r="L1055" s="4">
        <f t="shared" si="27"/>
        <v>6800</v>
      </c>
      <c r="M1055" s="3">
        <v>0.5</v>
      </c>
    </row>
    <row r="1056" spans="2:13" x14ac:dyDescent="0.25">
      <c r="B1056" t="s">
        <v>27</v>
      </c>
      <c r="C1056" s="1" t="s">
        <v>20</v>
      </c>
      <c r="D1056" s="2">
        <v>44612</v>
      </c>
      <c r="E1056" s="8" t="s">
        <v>76</v>
      </c>
      <c r="F1056" s="8" t="s">
        <v>77</v>
      </c>
      <c r="G1056" s="8" t="s">
        <v>78</v>
      </c>
      <c r="H1056" t="s">
        <v>35</v>
      </c>
      <c r="I1056" s="4">
        <v>4500</v>
      </c>
      <c r="J1056" s="8">
        <v>9</v>
      </c>
      <c r="K1056" s="4">
        <f t="shared" si="26"/>
        <v>40500</v>
      </c>
      <c r="L1056" s="4">
        <f t="shared" si="27"/>
        <v>10125</v>
      </c>
      <c r="M1056" s="3">
        <v>0.25</v>
      </c>
    </row>
    <row r="1057" spans="2:13" x14ac:dyDescent="0.25">
      <c r="B1057" t="s">
        <v>13</v>
      </c>
      <c r="C1057" s="1" t="s">
        <v>14</v>
      </c>
      <c r="D1057" s="2">
        <v>44619</v>
      </c>
      <c r="E1057" s="8" t="s">
        <v>76</v>
      </c>
      <c r="F1057" s="8" t="s">
        <v>77</v>
      </c>
      <c r="G1057" s="8" t="s">
        <v>78</v>
      </c>
      <c r="H1057" t="s">
        <v>32</v>
      </c>
      <c r="I1057" s="4">
        <v>3200</v>
      </c>
      <c r="J1057" s="8">
        <v>9</v>
      </c>
      <c r="K1057" s="4">
        <f t="shared" si="26"/>
        <v>28800</v>
      </c>
      <c r="L1057" s="4">
        <f t="shared" si="27"/>
        <v>5760</v>
      </c>
      <c r="M1057" s="3">
        <v>0.2</v>
      </c>
    </row>
    <row r="1058" spans="2:13" x14ac:dyDescent="0.25">
      <c r="B1058" t="s">
        <v>13</v>
      </c>
      <c r="C1058" s="1" t="s">
        <v>14</v>
      </c>
      <c r="D1058" s="2">
        <v>44626</v>
      </c>
      <c r="E1058" s="8" t="s">
        <v>76</v>
      </c>
      <c r="F1058" s="8" t="s">
        <v>77</v>
      </c>
      <c r="G1058" s="8" t="s">
        <v>78</v>
      </c>
      <c r="H1058" t="s">
        <v>32</v>
      </c>
      <c r="I1058" s="4">
        <v>3200</v>
      </c>
      <c r="J1058" s="8">
        <v>2</v>
      </c>
      <c r="K1058" s="4">
        <f t="shared" si="26"/>
        <v>6400</v>
      </c>
      <c r="L1058" s="4">
        <f t="shared" si="27"/>
        <v>1280</v>
      </c>
      <c r="M1058" s="3">
        <v>0.2</v>
      </c>
    </row>
    <row r="1059" spans="2:13" x14ac:dyDescent="0.25">
      <c r="B1059" t="s">
        <v>13</v>
      </c>
      <c r="C1059" s="1" t="s">
        <v>14</v>
      </c>
      <c r="D1059" s="2">
        <v>44633</v>
      </c>
      <c r="E1059" s="8" t="s">
        <v>76</v>
      </c>
      <c r="F1059" s="8" t="s">
        <v>77</v>
      </c>
      <c r="G1059" s="8" t="s">
        <v>78</v>
      </c>
      <c r="H1059" t="s">
        <v>18</v>
      </c>
      <c r="I1059" s="4">
        <v>8902</v>
      </c>
      <c r="J1059" s="8">
        <v>6</v>
      </c>
      <c r="K1059" s="4">
        <f t="shared" si="26"/>
        <v>53412</v>
      </c>
      <c r="L1059" s="4">
        <f t="shared" si="27"/>
        <v>18694.199999999997</v>
      </c>
      <c r="M1059" s="3">
        <v>0.35</v>
      </c>
    </row>
    <row r="1060" spans="2:13" x14ac:dyDescent="0.25">
      <c r="B1060" t="s">
        <v>13</v>
      </c>
      <c r="C1060" s="1" t="s">
        <v>20</v>
      </c>
      <c r="D1060" s="2">
        <v>44640</v>
      </c>
      <c r="E1060" s="8" t="s">
        <v>76</v>
      </c>
      <c r="F1060" s="8" t="s">
        <v>77</v>
      </c>
      <c r="G1060" s="8" t="s">
        <v>78</v>
      </c>
      <c r="H1060" t="s">
        <v>30</v>
      </c>
      <c r="I1060" s="4">
        <v>3400</v>
      </c>
      <c r="J1060" s="8">
        <v>11</v>
      </c>
      <c r="K1060" s="4">
        <f t="shared" si="26"/>
        <v>37400</v>
      </c>
      <c r="L1060" s="4">
        <f t="shared" si="27"/>
        <v>13090</v>
      </c>
      <c r="M1060" s="3">
        <v>0.35</v>
      </c>
    </row>
    <row r="1061" spans="2:13" x14ac:dyDescent="0.25">
      <c r="B1061" t="s">
        <v>13</v>
      </c>
      <c r="C1061" s="1" t="s">
        <v>20</v>
      </c>
      <c r="D1061" s="2">
        <v>44647</v>
      </c>
      <c r="E1061" s="8" t="s">
        <v>76</v>
      </c>
      <c r="F1061" s="8" t="s">
        <v>77</v>
      </c>
      <c r="G1061" s="8" t="s">
        <v>78</v>
      </c>
      <c r="H1061" t="s">
        <v>18</v>
      </c>
      <c r="I1061" s="4">
        <v>8902</v>
      </c>
      <c r="J1061" s="8">
        <v>6</v>
      </c>
      <c r="K1061" s="4">
        <f t="shared" si="26"/>
        <v>53412</v>
      </c>
      <c r="L1061" s="4">
        <f t="shared" si="27"/>
        <v>18694.199999999997</v>
      </c>
      <c r="M1061" s="3">
        <v>0.35</v>
      </c>
    </row>
    <row r="1062" spans="2:13" x14ac:dyDescent="0.25">
      <c r="B1062" t="s">
        <v>13</v>
      </c>
      <c r="C1062" s="1" t="s">
        <v>14</v>
      </c>
      <c r="D1062" s="2">
        <v>44654</v>
      </c>
      <c r="E1062" s="8" t="s">
        <v>76</v>
      </c>
      <c r="F1062" s="8" t="s">
        <v>77</v>
      </c>
      <c r="G1062" s="8" t="s">
        <v>78</v>
      </c>
      <c r="H1062" t="s">
        <v>32</v>
      </c>
      <c r="I1062" s="4">
        <v>3200</v>
      </c>
      <c r="J1062" s="8">
        <v>9</v>
      </c>
      <c r="K1062" s="4">
        <f t="shared" si="26"/>
        <v>28800</v>
      </c>
      <c r="L1062" s="4">
        <f t="shared" si="27"/>
        <v>5760</v>
      </c>
      <c r="M1062" s="3">
        <v>0.2</v>
      </c>
    </row>
    <row r="1063" spans="2:13" x14ac:dyDescent="0.25">
      <c r="B1063" t="s">
        <v>24</v>
      </c>
      <c r="C1063" s="1" t="s">
        <v>20</v>
      </c>
      <c r="D1063" s="2">
        <v>44661</v>
      </c>
      <c r="E1063" s="8" t="s">
        <v>76</v>
      </c>
      <c r="F1063" s="8" t="s">
        <v>77</v>
      </c>
      <c r="G1063" s="8" t="s">
        <v>78</v>
      </c>
      <c r="H1063" t="s">
        <v>32</v>
      </c>
      <c r="I1063" s="4">
        <v>3200</v>
      </c>
      <c r="J1063" s="8">
        <v>12</v>
      </c>
      <c r="K1063" s="4">
        <f t="shared" si="26"/>
        <v>38400</v>
      </c>
      <c r="L1063" s="4">
        <f t="shared" si="27"/>
        <v>7680</v>
      </c>
      <c r="M1063" s="3">
        <v>0.2</v>
      </c>
    </row>
    <row r="1064" spans="2:13" x14ac:dyDescent="0.25">
      <c r="B1064" t="s">
        <v>27</v>
      </c>
      <c r="C1064" s="1" t="s">
        <v>14</v>
      </c>
      <c r="D1064" s="2">
        <v>44668</v>
      </c>
      <c r="E1064" s="8" t="s">
        <v>76</v>
      </c>
      <c r="F1064" s="8" t="s">
        <v>77</v>
      </c>
      <c r="G1064" s="8" t="s">
        <v>78</v>
      </c>
      <c r="H1064" t="s">
        <v>35</v>
      </c>
      <c r="I1064" s="4">
        <v>4500</v>
      </c>
      <c r="J1064" s="8">
        <v>1</v>
      </c>
      <c r="K1064" s="4">
        <f t="shared" si="26"/>
        <v>4500</v>
      </c>
      <c r="L1064" s="4">
        <f t="shared" si="27"/>
        <v>1125</v>
      </c>
      <c r="M1064" s="3">
        <v>0.25</v>
      </c>
    </row>
    <row r="1065" spans="2:13" x14ac:dyDescent="0.25">
      <c r="B1065" t="s">
        <v>13</v>
      </c>
      <c r="C1065" s="1" t="s">
        <v>20</v>
      </c>
      <c r="D1065" s="2">
        <v>44675</v>
      </c>
      <c r="E1065" s="8" t="s">
        <v>76</v>
      </c>
      <c r="F1065" s="8" t="s">
        <v>77</v>
      </c>
      <c r="G1065" s="8" t="s">
        <v>78</v>
      </c>
      <c r="H1065" t="s">
        <v>21</v>
      </c>
      <c r="I1065" s="4">
        <v>1200</v>
      </c>
      <c r="J1065" s="8">
        <v>10</v>
      </c>
      <c r="K1065" s="4">
        <f t="shared" si="26"/>
        <v>12000</v>
      </c>
      <c r="L1065" s="4">
        <f t="shared" si="27"/>
        <v>3600</v>
      </c>
      <c r="M1065" s="3">
        <v>0.3</v>
      </c>
    </row>
    <row r="1066" spans="2:13" x14ac:dyDescent="0.25">
      <c r="B1066" t="s">
        <v>27</v>
      </c>
      <c r="C1066" s="1" t="s">
        <v>14</v>
      </c>
      <c r="D1066" s="2">
        <v>44682</v>
      </c>
      <c r="E1066" s="8" t="s">
        <v>76</v>
      </c>
      <c r="F1066" s="8" t="s">
        <v>77</v>
      </c>
      <c r="G1066" s="8" t="s">
        <v>78</v>
      </c>
      <c r="H1066" t="s">
        <v>23</v>
      </c>
      <c r="I1066" s="4">
        <v>5130</v>
      </c>
      <c r="J1066" s="8">
        <v>5</v>
      </c>
      <c r="K1066" s="4">
        <f t="shared" si="26"/>
        <v>25650</v>
      </c>
      <c r="L1066" s="4">
        <f t="shared" si="27"/>
        <v>10260</v>
      </c>
      <c r="M1066" s="3">
        <v>0.4</v>
      </c>
    </row>
    <row r="1067" spans="2:13" x14ac:dyDescent="0.25">
      <c r="B1067" t="s">
        <v>13</v>
      </c>
      <c r="C1067" s="1" t="s">
        <v>20</v>
      </c>
      <c r="D1067" s="2">
        <v>44689</v>
      </c>
      <c r="E1067" s="8" t="s">
        <v>76</v>
      </c>
      <c r="F1067" s="8" t="s">
        <v>77</v>
      </c>
      <c r="G1067" s="8" t="s">
        <v>78</v>
      </c>
      <c r="H1067" t="s">
        <v>25</v>
      </c>
      <c r="I1067" s="4">
        <v>300</v>
      </c>
      <c r="J1067" s="8">
        <v>4</v>
      </c>
      <c r="K1067" s="4">
        <f t="shared" si="26"/>
        <v>1200</v>
      </c>
      <c r="L1067" s="4">
        <f t="shared" si="27"/>
        <v>180</v>
      </c>
      <c r="M1067" s="3">
        <v>0.15</v>
      </c>
    </row>
    <row r="1068" spans="2:13" x14ac:dyDescent="0.25">
      <c r="B1068" t="s">
        <v>13</v>
      </c>
      <c r="C1068" s="1" t="s">
        <v>20</v>
      </c>
      <c r="D1068" s="2">
        <v>44696</v>
      </c>
      <c r="E1068" s="8" t="s">
        <v>76</v>
      </c>
      <c r="F1068" s="8" t="s">
        <v>77</v>
      </c>
      <c r="G1068" s="8" t="s">
        <v>78</v>
      </c>
      <c r="H1068" t="s">
        <v>29</v>
      </c>
      <c r="I1068" s="4">
        <v>5340</v>
      </c>
      <c r="J1068" s="8">
        <v>9</v>
      </c>
      <c r="K1068" s="4">
        <f t="shared" si="26"/>
        <v>48060</v>
      </c>
      <c r="L1068" s="4">
        <f t="shared" si="27"/>
        <v>14418</v>
      </c>
      <c r="M1068" s="3">
        <v>0.3</v>
      </c>
    </row>
    <row r="1069" spans="2:13" x14ac:dyDescent="0.25">
      <c r="B1069" t="s">
        <v>27</v>
      </c>
      <c r="C1069" s="1" t="s">
        <v>14</v>
      </c>
      <c r="D1069" s="2">
        <v>44703</v>
      </c>
      <c r="E1069" s="8" t="s">
        <v>76</v>
      </c>
      <c r="F1069" s="8" t="s">
        <v>77</v>
      </c>
      <c r="G1069" s="8" t="s">
        <v>78</v>
      </c>
      <c r="H1069" t="s">
        <v>35</v>
      </c>
      <c r="I1069" s="4">
        <v>4500</v>
      </c>
      <c r="J1069" s="8">
        <v>2</v>
      </c>
      <c r="K1069" s="4">
        <f t="shared" si="26"/>
        <v>9000</v>
      </c>
      <c r="L1069" s="4">
        <f t="shared" si="27"/>
        <v>2250</v>
      </c>
      <c r="M1069" s="3">
        <v>0.25</v>
      </c>
    </row>
    <row r="1070" spans="2:13" x14ac:dyDescent="0.25">
      <c r="B1070" t="s">
        <v>22</v>
      </c>
      <c r="C1070" s="1" t="s">
        <v>20</v>
      </c>
      <c r="D1070" s="2">
        <v>44710</v>
      </c>
      <c r="E1070" s="8" t="s">
        <v>76</v>
      </c>
      <c r="F1070" s="8" t="s">
        <v>77</v>
      </c>
      <c r="G1070" s="8" t="s">
        <v>78</v>
      </c>
      <c r="H1070" t="s">
        <v>25</v>
      </c>
      <c r="I1070" s="4">
        <v>300</v>
      </c>
      <c r="J1070" s="8">
        <v>11</v>
      </c>
      <c r="K1070" s="4">
        <f t="shared" si="26"/>
        <v>3300</v>
      </c>
      <c r="L1070" s="4">
        <f t="shared" si="27"/>
        <v>495</v>
      </c>
      <c r="M1070" s="3">
        <v>0.15</v>
      </c>
    </row>
    <row r="1071" spans="2:13" x14ac:dyDescent="0.25">
      <c r="B1071" t="s">
        <v>24</v>
      </c>
      <c r="C1071" s="1" t="s">
        <v>14</v>
      </c>
      <c r="D1071" s="2">
        <v>44717</v>
      </c>
      <c r="E1071" s="8" t="s">
        <v>76</v>
      </c>
      <c r="F1071" s="8" t="s">
        <v>77</v>
      </c>
      <c r="G1071" s="8" t="s">
        <v>78</v>
      </c>
      <c r="H1071" t="s">
        <v>21</v>
      </c>
      <c r="I1071" s="4">
        <v>1200</v>
      </c>
      <c r="J1071" s="8">
        <v>9</v>
      </c>
      <c r="K1071" s="4">
        <f t="shared" si="26"/>
        <v>10800</v>
      </c>
      <c r="L1071" s="4">
        <f t="shared" si="27"/>
        <v>3240</v>
      </c>
      <c r="M1071" s="3">
        <v>0.3</v>
      </c>
    </row>
    <row r="1072" spans="2:13" x14ac:dyDescent="0.25">
      <c r="B1072" t="s">
        <v>34</v>
      </c>
      <c r="C1072" s="1" t="s">
        <v>20</v>
      </c>
      <c r="D1072" s="2">
        <v>44724</v>
      </c>
      <c r="E1072" s="8" t="s">
        <v>76</v>
      </c>
      <c r="F1072" s="8" t="s">
        <v>77</v>
      </c>
      <c r="G1072" s="8" t="s">
        <v>78</v>
      </c>
      <c r="H1072" t="s">
        <v>25</v>
      </c>
      <c r="I1072" s="4">
        <v>300</v>
      </c>
      <c r="J1072" s="8">
        <v>9</v>
      </c>
      <c r="K1072" s="4">
        <f t="shared" si="26"/>
        <v>2700</v>
      </c>
      <c r="L1072" s="4">
        <f t="shared" si="27"/>
        <v>405</v>
      </c>
      <c r="M1072" s="3">
        <v>0.15</v>
      </c>
    </row>
    <row r="1073" spans="2:13" x14ac:dyDescent="0.25">
      <c r="B1073" t="s">
        <v>13</v>
      </c>
      <c r="C1073" s="1" t="s">
        <v>20</v>
      </c>
      <c r="D1073" s="2">
        <v>44731</v>
      </c>
      <c r="E1073" s="8" t="s">
        <v>76</v>
      </c>
      <c r="F1073" s="8" t="s">
        <v>77</v>
      </c>
      <c r="G1073" s="8" t="s">
        <v>78</v>
      </c>
      <c r="H1073" t="s">
        <v>18</v>
      </c>
      <c r="I1073" s="4">
        <v>8902</v>
      </c>
      <c r="J1073" s="8">
        <v>10</v>
      </c>
      <c r="K1073" s="4">
        <f t="shared" si="26"/>
        <v>89020</v>
      </c>
      <c r="L1073" s="4">
        <f t="shared" si="27"/>
        <v>31156.999999999996</v>
      </c>
      <c r="M1073" s="3">
        <v>0.35</v>
      </c>
    </row>
    <row r="1074" spans="2:13" x14ac:dyDescent="0.25">
      <c r="B1074" t="s">
        <v>13</v>
      </c>
      <c r="C1074" s="1" t="s">
        <v>20</v>
      </c>
      <c r="D1074" s="2">
        <v>44738</v>
      </c>
      <c r="E1074" s="8" t="s">
        <v>76</v>
      </c>
      <c r="F1074" s="8" t="s">
        <v>77</v>
      </c>
      <c r="G1074" s="8" t="s">
        <v>78</v>
      </c>
      <c r="H1074" t="s">
        <v>25</v>
      </c>
      <c r="I1074" s="4">
        <v>300</v>
      </c>
      <c r="J1074" s="8">
        <v>12</v>
      </c>
      <c r="K1074" s="4">
        <f t="shared" si="26"/>
        <v>3600</v>
      </c>
      <c r="L1074" s="4">
        <f t="shared" si="27"/>
        <v>540</v>
      </c>
      <c r="M1074" s="3">
        <v>0.15</v>
      </c>
    </row>
    <row r="1075" spans="2:13" x14ac:dyDescent="0.25">
      <c r="B1075" t="s">
        <v>13</v>
      </c>
      <c r="C1075" s="1" t="s">
        <v>20</v>
      </c>
      <c r="D1075" s="2">
        <v>44745</v>
      </c>
      <c r="E1075" s="8" t="s">
        <v>76</v>
      </c>
      <c r="F1075" s="8" t="s">
        <v>77</v>
      </c>
      <c r="G1075" s="8" t="s">
        <v>78</v>
      </c>
      <c r="H1075" t="s">
        <v>35</v>
      </c>
      <c r="I1075" s="4">
        <v>4500</v>
      </c>
      <c r="J1075" s="8">
        <v>1</v>
      </c>
      <c r="K1075" s="4">
        <f t="shared" si="26"/>
        <v>4500</v>
      </c>
      <c r="L1075" s="4">
        <f t="shared" si="27"/>
        <v>1125</v>
      </c>
      <c r="M1075" s="3">
        <v>0.25</v>
      </c>
    </row>
    <row r="1076" spans="2:13" x14ac:dyDescent="0.25">
      <c r="B1076" t="s">
        <v>13</v>
      </c>
      <c r="C1076" s="1" t="s">
        <v>20</v>
      </c>
      <c r="D1076" s="2">
        <v>44752</v>
      </c>
      <c r="E1076" s="8" t="s">
        <v>76</v>
      </c>
      <c r="F1076" s="8" t="s">
        <v>77</v>
      </c>
      <c r="G1076" s="8" t="s">
        <v>78</v>
      </c>
      <c r="H1076" t="s">
        <v>19</v>
      </c>
      <c r="I1076" s="4">
        <v>500</v>
      </c>
      <c r="J1076" s="8">
        <v>4</v>
      </c>
      <c r="K1076" s="4">
        <f t="shared" si="26"/>
        <v>2000</v>
      </c>
      <c r="L1076" s="4">
        <f t="shared" si="27"/>
        <v>500</v>
      </c>
      <c r="M1076" s="3">
        <v>0.25</v>
      </c>
    </row>
    <row r="1077" spans="2:13" x14ac:dyDescent="0.25">
      <c r="B1077" t="s">
        <v>22</v>
      </c>
      <c r="C1077" s="1" t="s">
        <v>14</v>
      </c>
      <c r="D1077" s="2">
        <v>44759</v>
      </c>
      <c r="E1077" s="8" t="s">
        <v>76</v>
      </c>
      <c r="F1077" s="8" t="s">
        <v>77</v>
      </c>
      <c r="G1077" s="8" t="s">
        <v>78</v>
      </c>
      <c r="H1077" t="s">
        <v>30</v>
      </c>
      <c r="I1077" s="4">
        <v>3400</v>
      </c>
      <c r="J1077" s="8">
        <v>5</v>
      </c>
      <c r="K1077" s="4">
        <f t="shared" si="26"/>
        <v>17000</v>
      </c>
      <c r="L1077" s="4">
        <f t="shared" si="27"/>
        <v>5950</v>
      </c>
      <c r="M1077" s="3">
        <v>0.35</v>
      </c>
    </row>
    <row r="1078" spans="2:13" x14ac:dyDescent="0.25">
      <c r="B1078" t="s">
        <v>27</v>
      </c>
      <c r="C1078" s="1" t="s">
        <v>20</v>
      </c>
      <c r="D1078" s="2">
        <v>44766</v>
      </c>
      <c r="E1078" s="8" t="s">
        <v>76</v>
      </c>
      <c r="F1078" s="8" t="s">
        <v>77</v>
      </c>
      <c r="G1078" s="8" t="s">
        <v>78</v>
      </c>
      <c r="H1078" t="s">
        <v>26</v>
      </c>
      <c r="I1078" s="4">
        <v>1700</v>
      </c>
      <c r="J1078" s="8">
        <v>7</v>
      </c>
      <c r="K1078" s="4">
        <f t="shared" si="26"/>
        <v>11900</v>
      </c>
      <c r="L1078" s="4">
        <f t="shared" si="27"/>
        <v>5950</v>
      </c>
      <c r="M1078" s="3">
        <v>0.5</v>
      </c>
    </row>
    <row r="1079" spans="2:13" x14ac:dyDescent="0.25">
      <c r="B1079" t="s">
        <v>27</v>
      </c>
      <c r="C1079" s="1" t="s">
        <v>14</v>
      </c>
      <c r="D1079" s="2">
        <v>44766</v>
      </c>
      <c r="E1079" s="8" t="s">
        <v>76</v>
      </c>
      <c r="F1079" s="8" t="s">
        <v>79</v>
      </c>
      <c r="G1079" s="8" t="s">
        <v>80</v>
      </c>
      <c r="H1079" t="s">
        <v>21</v>
      </c>
      <c r="I1079" s="4">
        <v>1200</v>
      </c>
      <c r="J1079" s="8">
        <v>11</v>
      </c>
      <c r="K1079" s="4">
        <f t="shared" si="26"/>
        <v>13200</v>
      </c>
      <c r="L1079" s="4">
        <f t="shared" si="27"/>
        <v>3960</v>
      </c>
      <c r="M1079" s="3">
        <v>0.3</v>
      </c>
    </row>
    <row r="1080" spans="2:13" x14ac:dyDescent="0.25">
      <c r="B1080" t="s">
        <v>24</v>
      </c>
      <c r="C1080" s="1" t="s">
        <v>14</v>
      </c>
      <c r="D1080" s="2">
        <v>44773</v>
      </c>
      <c r="E1080" s="8" t="s">
        <v>76</v>
      </c>
      <c r="F1080" s="8" t="s">
        <v>77</v>
      </c>
      <c r="G1080" s="8" t="s">
        <v>78</v>
      </c>
      <c r="H1080" t="s">
        <v>19</v>
      </c>
      <c r="I1080" s="4">
        <v>500</v>
      </c>
      <c r="J1080" s="8">
        <v>12</v>
      </c>
      <c r="K1080" s="4">
        <f t="shared" si="26"/>
        <v>6000</v>
      </c>
      <c r="L1080" s="4">
        <f t="shared" si="27"/>
        <v>1500</v>
      </c>
      <c r="M1080" s="3">
        <v>0.25</v>
      </c>
    </row>
    <row r="1081" spans="2:13" x14ac:dyDescent="0.25">
      <c r="B1081" t="s">
        <v>13</v>
      </c>
      <c r="C1081" s="1" t="s">
        <v>14</v>
      </c>
      <c r="D1081" s="2">
        <v>44780</v>
      </c>
      <c r="E1081" s="8" t="s">
        <v>76</v>
      </c>
      <c r="F1081" s="8" t="s">
        <v>79</v>
      </c>
      <c r="G1081" s="8" t="s">
        <v>80</v>
      </c>
      <c r="H1081" t="s">
        <v>18</v>
      </c>
      <c r="I1081" s="4">
        <v>8902</v>
      </c>
      <c r="J1081" s="8">
        <v>10</v>
      </c>
      <c r="K1081" s="4">
        <f t="shared" si="26"/>
        <v>89020</v>
      </c>
      <c r="L1081" s="4">
        <f t="shared" si="27"/>
        <v>31156.999999999996</v>
      </c>
      <c r="M1081" s="3">
        <v>0.35</v>
      </c>
    </row>
    <row r="1082" spans="2:13" x14ac:dyDescent="0.25">
      <c r="B1082" t="s">
        <v>13</v>
      </c>
      <c r="C1082" s="1" t="s">
        <v>20</v>
      </c>
      <c r="D1082" s="2">
        <v>44787</v>
      </c>
      <c r="E1082" s="8" t="s">
        <v>76</v>
      </c>
      <c r="F1082" s="8" t="s">
        <v>79</v>
      </c>
      <c r="G1082" s="8" t="s">
        <v>80</v>
      </c>
      <c r="H1082" t="s">
        <v>18</v>
      </c>
      <c r="I1082" s="4">
        <v>8902</v>
      </c>
      <c r="J1082" s="8">
        <v>6</v>
      </c>
      <c r="K1082" s="4">
        <f t="shared" si="26"/>
        <v>53412</v>
      </c>
      <c r="L1082" s="4">
        <f t="shared" si="27"/>
        <v>18694.199999999997</v>
      </c>
      <c r="M1082" s="3">
        <v>0.35</v>
      </c>
    </row>
    <row r="1083" spans="2:13" x14ac:dyDescent="0.25">
      <c r="B1083" t="s">
        <v>27</v>
      </c>
      <c r="C1083" s="1" t="s">
        <v>20</v>
      </c>
      <c r="D1083" s="2">
        <v>44794</v>
      </c>
      <c r="E1083" s="8" t="s">
        <v>76</v>
      </c>
      <c r="F1083" s="8" t="s">
        <v>77</v>
      </c>
      <c r="G1083" s="8" t="s">
        <v>78</v>
      </c>
      <c r="H1083" t="s">
        <v>30</v>
      </c>
      <c r="I1083" s="4">
        <v>3400</v>
      </c>
      <c r="J1083" s="8">
        <v>10</v>
      </c>
      <c r="K1083" s="4">
        <f t="shared" si="26"/>
        <v>34000</v>
      </c>
      <c r="L1083" s="4">
        <f t="shared" si="27"/>
        <v>11900</v>
      </c>
      <c r="M1083" s="3">
        <v>0.35</v>
      </c>
    </row>
    <row r="1084" spans="2:13" x14ac:dyDescent="0.25">
      <c r="B1084" t="s">
        <v>27</v>
      </c>
      <c r="C1084" s="1" t="s">
        <v>20</v>
      </c>
      <c r="D1084" s="2">
        <v>44801</v>
      </c>
      <c r="E1084" s="8" t="s">
        <v>76</v>
      </c>
      <c r="F1084" s="8" t="s">
        <v>77</v>
      </c>
      <c r="G1084" s="8" t="s">
        <v>78</v>
      </c>
      <c r="H1084" t="s">
        <v>21</v>
      </c>
      <c r="I1084" s="4">
        <v>1200</v>
      </c>
      <c r="J1084" s="8">
        <v>8</v>
      </c>
      <c r="K1084" s="4">
        <f t="shared" si="26"/>
        <v>9600</v>
      </c>
      <c r="L1084" s="4">
        <f t="shared" si="27"/>
        <v>2880</v>
      </c>
      <c r="M1084" s="3">
        <v>0.3</v>
      </c>
    </row>
    <row r="1085" spans="2:13" x14ac:dyDescent="0.25">
      <c r="B1085" t="s">
        <v>13</v>
      </c>
      <c r="C1085" s="1" t="s">
        <v>20</v>
      </c>
      <c r="D1085" s="2">
        <v>44808</v>
      </c>
      <c r="E1085" s="8" t="s">
        <v>76</v>
      </c>
      <c r="F1085" s="8" t="s">
        <v>77</v>
      </c>
      <c r="G1085" s="8" t="s">
        <v>78</v>
      </c>
      <c r="H1085" t="s">
        <v>33</v>
      </c>
      <c r="I1085" s="4">
        <v>4600</v>
      </c>
      <c r="J1085" s="8">
        <v>1</v>
      </c>
      <c r="K1085" s="4">
        <f t="shared" si="26"/>
        <v>4600</v>
      </c>
      <c r="L1085" s="4">
        <f t="shared" si="27"/>
        <v>1150</v>
      </c>
      <c r="M1085" s="3">
        <v>0.25</v>
      </c>
    </row>
    <row r="1086" spans="2:13" x14ac:dyDescent="0.25">
      <c r="B1086" t="s">
        <v>13</v>
      </c>
      <c r="C1086" s="1" t="s">
        <v>20</v>
      </c>
      <c r="D1086" s="2">
        <v>44815</v>
      </c>
      <c r="E1086" s="8" t="s">
        <v>76</v>
      </c>
      <c r="F1086" s="8" t="s">
        <v>77</v>
      </c>
      <c r="G1086" s="8" t="s">
        <v>78</v>
      </c>
      <c r="H1086" t="s">
        <v>33</v>
      </c>
      <c r="I1086" s="4">
        <v>4600</v>
      </c>
      <c r="J1086" s="8">
        <v>4</v>
      </c>
      <c r="K1086" s="4">
        <f t="shared" si="26"/>
        <v>18400</v>
      </c>
      <c r="L1086" s="4">
        <f t="shared" si="27"/>
        <v>4600</v>
      </c>
      <c r="M1086" s="3">
        <v>0.25</v>
      </c>
    </row>
    <row r="1087" spans="2:13" x14ac:dyDescent="0.25">
      <c r="B1087" t="s">
        <v>27</v>
      </c>
      <c r="C1087" s="1" t="s">
        <v>20</v>
      </c>
      <c r="D1087" s="2">
        <v>44822</v>
      </c>
      <c r="E1087" s="8" t="s">
        <v>76</v>
      </c>
      <c r="F1087" s="8" t="s">
        <v>77</v>
      </c>
      <c r="G1087" s="8" t="s">
        <v>78</v>
      </c>
      <c r="H1087" t="s">
        <v>23</v>
      </c>
      <c r="I1087" s="4">
        <v>5130</v>
      </c>
      <c r="J1087" s="8">
        <v>4</v>
      </c>
      <c r="K1087" s="4">
        <f t="shared" si="26"/>
        <v>20520</v>
      </c>
      <c r="L1087" s="4">
        <f t="shared" si="27"/>
        <v>8208</v>
      </c>
      <c r="M1087" s="3">
        <v>0.4</v>
      </c>
    </row>
    <row r="1088" spans="2:13" x14ac:dyDescent="0.25">
      <c r="B1088" t="s">
        <v>27</v>
      </c>
      <c r="C1088" s="1" t="s">
        <v>14</v>
      </c>
      <c r="D1088" s="2">
        <v>44829</v>
      </c>
      <c r="E1088" s="8" t="s">
        <v>76</v>
      </c>
      <c r="F1088" s="8" t="s">
        <v>77</v>
      </c>
      <c r="G1088" s="8" t="s">
        <v>78</v>
      </c>
      <c r="H1088" t="s">
        <v>25</v>
      </c>
      <c r="I1088" s="4">
        <v>300</v>
      </c>
      <c r="J1088" s="8">
        <v>1</v>
      </c>
      <c r="K1088" s="4">
        <f t="shared" si="26"/>
        <v>300</v>
      </c>
      <c r="L1088" s="4">
        <f t="shared" si="27"/>
        <v>45</v>
      </c>
      <c r="M1088" s="3">
        <v>0.15</v>
      </c>
    </row>
    <row r="1089" spans="2:13" x14ac:dyDescent="0.25">
      <c r="B1089" t="s">
        <v>13</v>
      </c>
      <c r="C1089" s="1" t="s">
        <v>14</v>
      </c>
      <c r="D1089" s="2">
        <v>44836</v>
      </c>
      <c r="E1089" s="8" t="s">
        <v>76</v>
      </c>
      <c r="F1089" s="8" t="s">
        <v>77</v>
      </c>
      <c r="G1089" s="8" t="s">
        <v>78</v>
      </c>
      <c r="H1089" t="s">
        <v>33</v>
      </c>
      <c r="I1089" s="4">
        <v>4600</v>
      </c>
      <c r="J1089" s="8">
        <v>5</v>
      </c>
      <c r="K1089" s="4">
        <f t="shared" si="26"/>
        <v>23000</v>
      </c>
      <c r="L1089" s="4">
        <f t="shared" si="27"/>
        <v>5750</v>
      </c>
      <c r="M1089" s="3">
        <v>0.25</v>
      </c>
    </row>
    <row r="1090" spans="2:13" x14ac:dyDescent="0.25">
      <c r="B1090" t="s">
        <v>24</v>
      </c>
      <c r="C1090" s="1" t="s">
        <v>20</v>
      </c>
      <c r="D1090" s="2">
        <v>44843</v>
      </c>
      <c r="E1090" s="8" t="s">
        <v>76</v>
      </c>
      <c r="F1090" s="8" t="s">
        <v>77</v>
      </c>
      <c r="G1090" s="8" t="s">
        <v>78</v>
      </c>
      <c r="H1090" t="s">
        <v>19</v>
      </c>
      <c r="I1090" s="4">
        <v>500</v>
      </c>
      <c r="J1090" s="8">
        <v>8</v>
      </c>
      <c r="K1090" s="4">
        <f t="shared" si="26"/>
        <v>4000</v>
      </c>
      <c r="L1090" s="4">
        <f t="shared" si="27"/>
        <v>1000</v>
      </c>
      <c r="M1090" s="3">
        <v>0.25</v>
      </c>
    </row>
    <row r="1091" spans="2:13" x14ac:dyDescent="0.25">
      <c r="B1091" t="s">
        <v>13</v>
      </c>
      <c r="C1091" s="1" t="s">
        <v>20</v>
      </c>
      <c r="D1091" s="2">
        <v>44850</v>
      </c>
      <c r="E1091" s="8" t="s">
        <v>76</v>
      </c>
      <c r="F1091" s="8" t="s">
        <v>77</v>
      </c>
      <c r="G1091" s="8" t="s">
        <v>78</v>
      </c>
      <c r="H1091" t="s">
        <v>28</v>
      </c>
      <c r="I1091" s="4">
        <v>1500</v>
      </c>
      <c r="J1091" s="8">
        <v>3</v>
      </c>
      <c r="K1091" s="4">
        <f t="shared" si="26"/>
        <v>4500</v>
      </c>
      <c r="L1091" s="4">
        <f t="shared" si="27"/>
        <v>1800</v>
      </c>
      <c r="M1091" s="3">
        <v>0.4</v>
      </c>
    </row>
    <row r="1092" spans="2:13" x14ac:dyDescent="0.25">
      <c r="B1092" t="s">
        <v>13</v>
      </c>
      <c r="C1092" s="1" t="s">
        <v>20</v>
      </c>
      <c r="D1092" s="2">
        <v>44857</v>
      </c>
      <c r="E1092" s="8" t="s">
        <v>76</v>
      </c>
      <c r="F1092" s="8" t="s">
        <v>77</v>
      </c>
      <c r="G1092" s="8" t="s">
        <v>78</v>
      </c>
      <c r="H1092" t="s">
        <v>28</v>
      </c>
      <c r="I1092" s="4">
        <v>1500</v>
      </c>
      <c r="J1092" s="8">
        <v>1</v>
      </c>
      <c r="K1092" s="4">
        <f t="shared" si="26"/>
        <v>1500</v>
      </c>
      <c r="L1092" s="4">
        <f t="shared" si="27"/>
        <v>600</v>
      </c>
      <c r="M1092" s="3">
        <v>0.4</v>
      </c>
    </row>
    <row r="1093" spans="2:13" x14ac:dyDescent="0.25">
      <c r="B1093" t="s">
        <v>13</v>
      </c>
      <c r="C1093" s="1" t="s">
        <v>20</v>
      </c>
      <c r="D1093" s="2">
        <v>44864</v>
      </c>
      <c r="E1093" s="8" t="s">
        <v>76</v>
      </c>
      <c r="F1093" s="8" t="s">
        <v>77</v>
      </c>
      <c r="G1093" s="8" t="s">
        <v>78</v>
      </c>
      <c r="H1093" t="s">
        <v>19</v>
      </c>
      <c r="I1093" s="4">
        <v>500</v>
      </c>
      <c r="J1093" s="8">
        <v>11</v>
      </c>
      <c r="K1093" s="4">
        <f t="shared" si="26"/>
        <v>5500</v>
      </c>
      <c r="L1093" s="4">
        <f t="shared" si="27"/>
        <v>1375</v>
      </c>
      <c r="M1093" s="3">
        <v>0.25</v>
      </c>
    </row>
    <row r="1094" spans="2:13" x14ac:dyDescent="0.25">
      <c r="B1094" t="s">
        <v>13</v>
      </c>
      <c r="C1094" s="1" t="s">
        <v>20</v>
      </c>
      <c r="D1094" s="2">
        <v>44871</v>
      </c>
      <c r="E1094" s="8" t="s">
        <v>76</v>
      </c>
      <c r="F1094" s="8" t="s">
        <v>77</v>
      </c>
      <c r="G1094" s="8" t="s">
        <v>78</v>
      </c>
      <c r="H1094" t="s">
        <v>26</v>
      </c>
      <c r="I1094" s="4">
        <v>1700</v>
      </c>
      <c r="J1094" s="8">
        <v>12</v>
      </c>
      <c r="K1094" s="4">
        <f t="shared" si="26"/>
        <v>20400</v>
      </c>
      <c r="L1094" s="4">
        <f t="shared" si="27"/>
        <v>10200</v>
      </c>
      <c r="M1094" s="3">
        <v>0.5</v>
      </c>
    </row>
    <row r="1095" spans="2:13" x14ac:dyDescent="0.25">
      <c r="B1095" t="s">
        <v>24</v>
      </c>
      <c r="C1095" s="1" t="s">
        <v>14</v>
      </c>
      <c r="D1095" s="2">
        <v>44878</v>
      </c>
      <c r="E1095" s="8" t="s">
        <v>76</v>
      </c>
      <c r="F1095" s="8" t="s">
        <v>77</v>
      </c>
      <c r="G1095" s="8" t="s">
        <v>78</v>
      </c>
      <c r="H1095" t="s">
        <v>21</v>
      </c>
      <c r="I1095" s="4">
        <v>1200</v>
      </c>
      <c r="J1095" s="8">
        <v>4</v>
      </c>
      <c r="K1095" s="4">
        <f t="shared" si="26"/>
        <v>4800</v>
      </c>
      <c r="L1095" s="4">
        <f t="shared" si="27"/>
        <v>1440</v>
      </c>
      <c r="M1095" s="3">
        <v>0.3</v>
      </c>
    </row>
    <row r="1096" spans="2:13" x14ac:dyDescent="0.25">
      <c r="B1096" t="s">
        <v>13</v>
      </c>
      <c r="C1096" s="1" t="s">
        <v>20</v>
      </c>
      <c r="D1096" s="2">
        <v>44885</v>
      </c>
      <c r="E1096" s="8" t="s">
        <v>76</v>
      </c>
      <c r="F1096" s="8" t="s">
        <v>77</v>
      </c>
      <c r="G1096" s="8" t="s">
        <v>78</v>
      </c>
      <c r="H1096" t="s">
        <v>30</v>
      </c>
      <c r="I1096" s="4">
        <v>3400</v>
      </c>
      <c r="J1096" s="8">
        <v>1</v>
      </c>
      <c r="K1096" s="4">
        <f t="shared" si="26"/>
        <v>3400</v>
      </c>
      <c r="L1096" s="4">
        <f t="shared" si="27"/>
        <v>1190</v>
      </c>
      <c r="M1096" s="3">
        <v>0.35</v>
      </c>
    </row>
    <row r="1097" spans="2:13" x14ac:dyDescent="0.25">
      <c r="B1097" t="s">
        <v>22</v>
      </c>
      <c r="C1097" s="1" t="s">
        <v>20</v>
      </c>
      <c r="D1097" s="2">
        <v>44892</v>
      </c>
      <c r="E1097" s="8" t="s">
        <v>76</v>
      </c>
      <c r="F1097" s="8" t="s">
        <v>77</v>
      </c>
      <c r="G1097" s="8" t="s">
        <v>78</v>
      </c>
      <c r="H1097" t="s">
        <v>32</v>
      </c>
      <c r="I1097" s="4">
        <v>3200</v>
      </c>
      <c r="J1097" s="8">
        <v>10</v>
      </c>
      <c r="K1097" s="4">
        <f t="shared" si="26"/>
        <v>32000</v>
      </c>
      <c r="L1097" s="4">
        <f t="shared" si="27"/>
        <v>6400</v>
      </c>
      <c r="M1097" s="3">
        <v>0.2</v>
      </c>
    </row>
    <row r="1098" spans="2:13" x14ac:dyDescent="0.25">
      <c r="B1098" t="s">
        <v>27</v>
      </c>
      <c r="C1098" s="1" t="s">
        <v>20</v>
      </c>
      <c r="D1098" s="2">
        <v>44899</v>
      </c>
      <c r="E1098" s="8" t="s">
        <v>76</v>
      </c>
      <c r="F1098" s="8" t="s">
        <v>77</v>
      </c>
      <c r="G1098" s="8" t="s">
        <v>78</v>
      </c>
      <c r="H1098" t="s">
        <v>25</v>
      </c>
      <c r="I1098" s="4">
        <v>300</v>
      </c>
      <c r="J1098" s="8">
        <v>7</v>
      </c>
      <c r="K1098" s="4">
        <f t="shared" si="26"/>
        <v>2100</v>
      </c>
      <c r="L1098" s="4">
        <f t="shared" si="27"/>
        <v>315</v>
      </c>
      <c r="M1098" s="3">
        <v>0.15</v>
      </c>
    </row>
    <row r="1099" spans="2:13" x14ac:dyDescent="0.25">
      <c r="B1099" t="s">
        <v>27</v>
      </c>
      <c r="C1099" s="1" t="s">
        <v>20</v>
      </c>
      <c r="D1099" s="2">
        <v>44906</v>
      </c>
      <c r="E1099" s="8" t="s">
        <v>76</v>
      </c>
      <c r="F1099" s="8" t="s">
        <v>77</v>
      </c>
      <c r="G1099" s="8" t="s">
        <v>78</v>
      </c>
      <c r="H1099" t="s">
        <v>21</v>
      </c>
      <c r="I1099" s="4">
        <v>1200</v>
      </c>
      <c r="J1099" s="8">
        <v>5</v>
      </c>
      <c r="K1099" s="4">
        <f t="shared" si="26"/>
        <v>6000</v>
      </c>
      <c r="L1099" s="4">
        <f t="shared" si="27"/>
        <v>1800</v>
      </c>
      <c r="M1099" s="3">
        <v>0.3</v>
      </c>
    </row>
    <row r="1100" spans="2:13" x14ac:dyDescent="0.25">
      <c r="B1100" t="s">
        <v>34</v>
      </c>
      <c r="C1100" s="1" t="s">
        <v>20</v>
      </c>
      <c r="D1100" s="2">
        <v>44913</v>
      </c>
      <c r="E1100" s="8" t="s">
        <v>76</v>
      </c>
      <c r="F1100" s="8" t="s">
        <v>77</v>
      </c>
      <c r="G1100" s="8" t="s">
        <v>78</v>
      </c>
      <c r="H1100" t="s">
        <v>35</v>
      </c>
      <c r="I1100" s="4">
        <v>4500</v>
      </c>
      <c r="J1100" s="8">
        <v>3</v>
      </c>
      <c r="K1100" s="4">
        <f t="shared" si="26"/>
        <v>13500</v>
      </c>
      <c r="L1100" s="4">
        <f t="shared" si="27"/>
        <v>3375</v>
      </c>
      <c r="M1100" s="3">
        <v>0.25</v>
      </c>
    </row>
    <row r="1101" spans="2:13" x14ac:dyDescent="0.25">
      <c r="B1101" t="s">
        <v>22</v>
      </c>
      <c r="C1101" s="1" t="s">
        <v>14</v>
      </c>
      <c r="D1101" s="2">
        <v>44920</v>
      </c>
      <c r="E1101" s="8" t="s">
        <v>76</v>
      </c>
      <c r="F1101" s="8" t="s">
        <v>77</v>
      </c>
      <c r="G1101" s="8" t="s">
        <v>78</v>
      </c>
      <c r="H1101" t="s">
        <v>29</v>
      </c>
      <c r="I1101" s="4">
        <v>5340</v>
      </c>
      <c r="J1101" s="8">
        <v>5</v>
      </c>
      <c r="K1101" s="4">
        <f t="shared" si="26"/>
        <v>26700</v>
      </c>
      <c r="L1101" s="4">
        <f t="shared" si="27"/>
        <v>8010</v>
      </c>
      <c r="M1101" s="3">
        <v>0.3</v>
      </c>
    </row>
    <row r="1102" spans="2:13" x14ac:dyDescent="0.25">
      <c r="B1102" t="s">
        <v>24</v>
      </c>
      <c r="C1102" s="1" t="s">
        <v>14</v>
      </c>
      <c r="D1102" s="2">
        <v>44927</v>
      </c>
      <c r="E1102" s="8" t="s">
        <v>76</v>
      </c>
      <c r="F1102" s="8" t="s">
        <v>77</v>
      </c>
      <c r="G1102" s="8" t="s">
        <v>78</v>
      </c>
      <c r="H1102" t="s">
        <v>25</v>
      </c>
      <c r="I1102" s="4">
        <v>300</v>
      </c>
      <c r="J1102" s="8">
        <v>8</v>
      </c>
      <c r="K1102" s="4">
        <f t="shared" si="26"/>
        <v>2400</v>
      </c>
      <c r="L1102" s="4">
        <f t="shared" si="27"/>
        <v>360</v>
      </c>
      <c r="M1102" s="3">
        <v>0.15</v>
      </c>
    </row>
    <row r="1103" spans="2:13" x14ac:dyDescent="0.25">
      <c r="B1103" t="s">
        <v>27</v>
      </c>
      <c r="C1103" s="1" t="s">
        <v>20</v>
      </c>
      <c r="D1103" s="2">
        <v>44934</v>
      </c>
      <c r="E1103" s="8" t="s">
        <v>76</v>
      </c>
      <c r="F1103" s="8" t="s">
        <v>77</v>
      </c>
      <c r="G1103" s="8" t="s">
        <v>78</v>
      </c>
      <c r="H1103" t="s">
        <v>32</v>
      </c>
      <c r="I1103" s="4">
        <v>3200</v>
      </c>
      <c r="J1103" s="8">
        <v>6</v>
      </c>
      <c r="K1103" s="4">
        <f t="shared" si="26"/>
        <v>19200</v>
      </c>
      <c r="L1103" s="4">
        <f t="shared" si="27"/>
        <v>3840</v>
      </c>
      <c r="M1103" s="3">
        <v>0.2</v>
      </c>
    </row>
    <row r="1104" spans="2:13" x14ac:dyDescent="0.25">
      <c r="B1104" t="s">
        <v>27</v>
      </c>
      <c r="C1104" s="1" t="s">
        <v>14</v>
      </c>
      <c r="D1104" s="2">
        <v>44941</v>
      </c>
      <c r="E1104" s="8" t="s">
        <v>76</v>
      </c>
      <c r="F1104" s="8" t="s">
        <v>77</v>
      </c>
      <c r="G1104" s="8" t="s">
        <v>78</v>
      </c>
      <c r="H1104" t="s">
        <v>31</v>
      </c>
      <c r="I1104" s="4">
        <v>5300</v>
      </c>
      <c r="J1104" s="8">
        <v>8</v>
      </c>
      <c r="K1104" s="4">
        <f t="shared" si="26"/>
        <v>42400</v>
      </c>
      <c r="L1104" s="4">
        <f t="shared" si="27"/>
        <v>12720</v>
      </c>
      <c r="M1104" s="3">
        <v>0.3</v>
      </c>
    </row>
    <row r="1105" spans="2:13" x14ac:dyDescent="0.25">
      <c r="B1105" t="s">
        <v>13</v>
      </c>
      <c r="C1105" s="1" t="s">
        <v>20</v>
      </c>
      <c r="D1105" s="2">
        <v>44948</v>
      </c>
      <c r="E1105" s="8" t="s">
        <v>76</v>
      </c>
      <c r="F1105" s="8" t="s">
        <v>77</v>
      </c>
      <c r="G1105" s="8" t="s">
        <v>78</v>
      </c>
      <c r="H1105" t="s">
        <v>23</v>
      </c>
      <c r="I1105" s="4">
        <v>5130</v>
      </c>
      <c r="J1105" s="8">
        <v>4</v>
      </c>
      <c r="K1105" s="4">
        <f t="shared" si="26"/>
        <v>20520</v>
      </c>
      <c r="L1105" s="4">
        <f t="shared" si="27"/>
        <v>8208</v>
      </c>
      <c r="M1105" s="3">
        <v>0.4</v>
      </c>
    </row>
    <row r="1106" spans="2:13" x14ac:dyDescent="0.25">
      <c r="B1106" t="s">
        <v>22</v>
      </c>
      <c r="C1106" s="1" t="s">
        <v>20</v>
      </c>
      <c r="D1106" s="2">
        <v>44955</v>
      </c>
      <c r="E1106" s="8" t="s">
        <v>76</v>
      </c>
      <c r="F1106" s="8" t="s">
        <v>77</v>
      </c>
      <c r="G1106" s="8" t="s">
        <v>78</v>
      </c>
      <c r="H1106" t="s">
        <v>28</v>
      </c>
      <c r="I1106" s="4">
        <v>1500</v>
      </c>
      <c r="J1106" s="8">
        <v>7</v>
      </c>
      <c r="K1106" s="4">
        <f t="shared" si="26"/>
        <v>10500</v>
      </c>
      <c r="L1106" s="4">
        <f t="shared" si="27"/>
        <v>4200</v>
      </c>
      <c r="M1106" s="3">
        <v>0.4</v>
      </c>
    </row>
    <row r="1107" spans="2:13" x14ac:dyDescent="0.25">
      <c r="B1107" t="s">
        <v>13</v>
      </c>
      <c r="C1107" s="1" t="s">
        <v>20</v>
      </c>
      <c r="D1107" s="2">
        <v>44962</v>
      </c>
      <c r="E1107" s="8" t="s">
        <v>76</v>
      </c>
      <c r="F1107" s="8" t="s">
        <v>77</v>
      </c>
      <c r="G1107" s="8" t="s">
        <v>78</v>
      </c>
      <c r="H1107" t="s">
        <v>18</v>
      </c>
      <c r="I1107" s="4">
        <v>8902</v>
      </c>
      <c r="J1107" s="8">
        <v>2</v>
      </c>
      <c r="K1107" s="4">
        <f t="shared" si="26"/>
        <v>17804</v>
      </c>
      <c r="L1107" s="4">
        <f t="shared" si="27"/>
        <v>6231.4</v>
      </c>
      <c r="M1107" s="3">
        <v>0.35</v>
      </c>
    </row>
    <row r="1108" spans="2:13" x14ac:dyDescent="0.25">
      <c r="B1108" t="s">
        <v>22</v>
      </c>
      <c r="C1108" s="1" t="s">
        <v>20</v>
      </c>
      <c r="D1108" s="2">
        <v>44969</v>
      </c>
      <c r="E1108" s="8" t="s">
        <v>76</v>
      </c>
      <c r="F1108" s="8" t="s">
        <v>77</v>
      </c>
      <c r="G1108" s="8" t="s">
        <v>78</v>
      </c>
      <c r="H1108" t="s">
        <v>23</v>
      </c>
      <c r="I1108" s="4">
        <v>5130</v>
      </c>
      <c r="J1108" s="8">
        <v>9</v>
      </c>
      <c r="K1108" s="4">
        <f t="shared" si="26"/>
        <v>46170</v>
      </c>
      <c r="L1108" s="4">
        <f t="shared" si="27"/>
        <v>18468</v>
      </c>
      <c r="M1108" s="3">
        <v>0.4</v>
      </c>
    </row>
    <row r="1109" spans="2:13" x14ac:dyDescent="0.25">
      <c r="B1109" t="s">
        <v>22</v>
      </c>
      <c r="C1109" s="1" t="s">
        <v>14</v>
      </c>
      <c r="D1109" s="2">
        <v>44976</v>
      </c>
      <c r="E1109" s="8" t="s">
        <v>76</v>
      </c>
      <c r="F1109" s="8" t="s">
        <v>77</v>
      </c>
      <c r="G1109" s="8" t="s">
        <v>78</v>
      </c>
      <c r="H1109" t="s">
        <v>31</v>
      </c>
      <c r="I1109" s="4">
        <v>5300</v>
      </c>
      <c r="J1109" s="8">
        <v>1</v>
      </c>
      <c r="K1109" s="4">
        <f t="shared" si="26"/>
        <v>5300</v>
      </c>
      <c r="L1109" s="4">
        <f t="shared" si="27"/>
        <v>1590</v>
      </c>
      <c r="M1109" s="3">
        <v>0.3</v>
      </c>
    </row>
    <row r="1110" spans="2:13" x14ac:dyDescent="0.25">
      <c r="B1110" t="s">
        <v>13</v>
      </c>
      <c r="C1110" s="1" t="s">
        <v>20</v>
      </c>
      <c r="D1110" s="2">
        <v>44983</v>
      </c>
      <c r="E1110" s="8" t="s">
        <v>76</v>
      </c>
      <c r="F1110" s="8" t="s">
        <v>77</v>
      </c>
      <c r="G1110" s="8" t="s">
        <v>78</v>
      </c>
      <c r="H1110" t="s">
        <v>19</v>
      </c>
      <c r="I1110" s="4">
        <v>500</v>
      </c>
      <c r="J1110" s="8">
        <v>3</v>
      </c>
      <c r="K1110" s="4">
        <f t="shared" si="26"/>
        <v>1500</v>
      </c>
      <c r="L1110" s="4">
        <f t="shared" si="27"/>
        <v>375</v>
      </c>
      <c r="M1110" s="3">
        <v>0.25</v>
      </c>
    </row>
    <row r="1111" spans="2:13" x14ac:dyDescent="0.25">
      <c r="B1111" t="s">
        <v>13</v>
      </c>
      <c r="C1111" s="1" t="s">
        <v>14</v>
      </c>
      <c r="D1111" s="2">
        <v>44990</v>
      </c>
      <c r="E1111" s="8" t="s">
        <v>76</v>
      </c>
      <c r="F1111" s="8" t="s">
        <v>77</v>
      </c>
      <c r="G1111" s="8" t="s">
        <v>78</v>
      </c>
      <c r="H1111" t="s">
        <v>33</v>
      </c>
      <c r="I1111" s="4">
        <v>4600</v>
      </c>
      <c r="J1111" s="8">
        <v>11</v>
      </c>
      <c r="K1111" s="4">
        <f t="shared" si="26"/>
        <v>50600</v>
      </c>
      <c r="L1111" s="4">
        <f t="shared" si="27"/>
        <v>12650</v>
      </c>
      <c r="M1111" s="3">
        <v>0.25</v>
      </c>
    </row>
    <row r="1112" spans="2:13" x14ac:dyDescent="0.25">
      <c r="B1112" t="s">
        <v>13</v>
      </c>
      <c r="C1112" s="1" t="s">
        <v>20</v>
      </c>
      <c r="D1112" s="2">
        <v>44997</v>
      </c>
      <c r="E1112" s="8" t="s">
        <v>76</v>
      </c>
      <c r="F1112" s="8" t="s">
        <v>77</v>
      </c>
      <c r="G1112" s="8" t="s">
        <v>78</v>
      </c>
      <c r="H1112" t="s">
        <v>35</v>
      </c>
      <c r="I1112" s="4">
        <v>4500</v>
      </c>
      <c r="J1112" s="8">
        <v>10</v>
      </c>
      <c r="K1112" s="4">
        <f t="shared" si="26"/>
        <v>45000</v>
      </c>
      <c r="L1112" s="4">
        <f t="shared" si="27"/>
        <v>11250</v>
      </c>
      <c r="M1112" s="3">
        <v>0.25</v>
      </c>
    </row>
    <row r="1113" spans="2:13" x14ac:dyDescent="0.25">
      <c r="B1113" t="s">
        <v>13</v>
      </c>
      <c r="C1113" s="1" t="s">
        <v>20</v>
      </c>
      <c r="D1113" s="2">
        <v>45004</v>
      </c>
      <c r="E1113" s="8" t="s">
        <v>76</v>
      </c>
      <c r="F1113" s="8" t="s">
        <v>77</v>
      </c>
      <c r="G1113" s="8" t="s">
        <v>78</v>
      </c>
      <c r="H1113" t="s">
        <v>28</v>
      </c>
      <c r="I1113" s="4">
        <v>1500</v>
      </c>
      <c r="J1113" s="8">
        <v>2</v>
      </c>
      <c r="K1113" s="4">
        <f t="shared" si="26"/>
        <v>3000</v>
      </c>
      <c r="L1113" s="4">
        <f t="shared" si="27"/>
        <v>1200</v>
      </c>
      <c r="M1113" s="3">
        <v>0.4</v>
      </c>
    </row>
    <row r="1114" spans="2:13" x14ac:dyDescent="0.25">
      <c r="B1114" t="s">
        <v>22</v>
      </c>
      <c r="C1114" s="1" t="s">
        <v>20</v>
      </c>
      <c r="D1114" s="2">
        <v>45011</v>
      </c>
      <c r="E1114" s="8" t="s">
        <v>76</v>
      </c>
      <c r="F1114" s="8" t="s">
        <v>77</v>
      </c>
      <c r="G1114" s="8" t="s">
        <v>78</v>
      </c>
      <c r="H1114" t="s">
        <v>23</v>
      </c>
      <c r="I1114" s="4">
        <v>5130</v>
      </c>
      <c r="J1114" s="8">
        <v>7</v>
      </c>
      <c r="K1114" s="4">
        <f t="shared" ref="K1114:K1177" si="28">I1114*J1114</f>
        <v>35910</v>
      </c>
      <c r="L1114" s="4">
        <f t="shared" ref="L1114:L1177" si="29">K1114*M1114</f>
        <v>14364</v>
      </c>
      <c r="M1114" s="3">
        <v>0.4</v>
      </c>
    </row>
    <row r="1115" spans="2:13" x14ac:dyDescent="0.25">
      <c r="B1115" t="s">
        <v>27</v>
      </c>
      <c r="C1115" s="1" t="s">
        <v>14</v>
      </c>
      <c r="D1115" s="2">
        <v>45018</v>
      </c>
      <c r="E1115" s="8" t="s">
        <v>76</v>
      </c>
      <c r="F1115" s="8" t="s">
        <v>77</v>
      </c>
      <c r="G1115" s="8" t="s">
        <v>78</v>
      </c>
      <c r="H1115" t="s">
        <v>31</v>
      </c>
      <c r="I1115" s="4">
        <v>5300</v>
      </c>
      <c r="J1115" s="8">
        <v>9</v>
      </c>
      <c r="K1115" s="4">
        <f t="shared" si="28"/>
        <v>47700</v>
      </c>
      <c r="L1115" s="4">
        <f t="shared" si="29"/>
        <v>14310</v>
      </c>
      <c r="M1115" s="3">
        <v>0.3</v>
      </c>
    </row>
    <row r="1116" spans="2:13" x14ac:dyDescent="0.25">
      <c r="B1116" t="s">
        <v>13</v>
      </c>
      <c r="C1116" s="1" t="s">
        <v>20</v>
      </c>
      <c r="D1116" s="2">
        <v>45025</v>
      </c>
      <c r="E1116" s="8" t="s">
        <v>76</v>
      </c>
      <c r="F1116" s="8" t="s">
        <v>77</v>
      </c>
      <c r="G1116" s="8" t="s">
        <v>78</v>
      </c>
      <c r="H1116" t="s">
        <v>18</v>
      </c>
      <c r="I1116" s="4">
        <v>8902</v>
      </c>
      <c r="J1116" s="8">
        <v>3</v>
      </c>
      <c r="K1116" s="4">
        <f t="shared" si="28"/>
        <v>26706</v>
      </c>
      <c r="L1116" s="4">
        <f t="shared" si="29"/>
        <v>9347.0999999999985</v>
      </c>
      <c r="M1116" s="3">
        <v>0.35</v>
      </c>
    </row>
    <row r="1117" spans="2:13" x14ac:dyDescent="0.25">
      <c r="B1117" t="s">
        <v>13</v>
      </c>
      <c r="C1117" s="1" t="s">
        <v>20</v>
      </c>
      <c r="D1117" s="2">
        <v>45032</v>
      </c>
      <c r="E1117" s="8" t="s">
        <v>76</v>
      </c>
      <c r="F1117" s="8" t="s">
        <v>77</v>
      </c>
      <c r="G1117" s="8" t="s">
        <v>78</v>
      </c>
      <c r="H1117" t="s">
        <v>33</v>
      </c>
      <c r="I1117" s="4">
        <v>4600</v>
      </c>
      <c r="J1117" s="8">
        <v>1</v>
      </c>
      <c r="K1117" s="4">
        <f t="shared" si="28"/>
        <v>4600</v>
      </c>
      <c r="L1117" s="4">
        <f t="shared" si="29"/>
        <v>1150</v>
      </c>
      <c r="M1117" s="3">
        <v>0.25</v>
      </c>
    </row>
    <row r="1118" spans="2:13" x14ac:dyDescent="0.25">
      <c r="B1118" t="s">
        <v>13</v>
      </c>
      <c r="C1118" s="1" t="s">
        <v>20</v>
      </c>
      <c r="D1118" s="2">
        <v>45039</v>
      </c>
      <c r="E1118" s="8" t="s">
        <v>76</v>
      </c>
      <c r="F1118" s="8" t="s">
        <v>77</v>
      </c>
      <c r="G1118" s="8" t="s">
        <v>78</v>
      </c>
      <c r="H1118" t="s">
        <v>29</v>
      </c>
      <c r="I1118" s="4">
        <v>5340</v>
      </c>
      <c r="J1118" s="8">
        <v>6</v>
      </c>
      <c r="K1118" s="4">
        <f t="shared" si="28"/>
        <v>32040</v>
      </c>
      <c r="L1118" s="4">
        <f t="shared" si="29"/>
        <v>9612</v>
      </c>
      <c r="M1118" s="3">
        <v>0.3</v>
      </c>
    </row>
    <row r="1119" spans="2:13" x14ac:dyDescent="0.25">
      <c r="B1119" t="s">
        <v>13</v>
      </c>
      <c r="C1119" s="1" t="s">
        <v>14</v>
      </c>
      <c r="D1119" s="2">
        <v>45046</v>
      </c>
      <c r="E1119" s="8" t="s">
        <v>76</v>
      </c>
      <c r="F1119" s="8" t="s">
        <v>77</v>
      </c>
      <c r="G1119" s="8" t="s">
        <v>78</v>
      </c>
      <c r="H1119" t="s">
        <v>23</v>
      </c>
      <c r="I1119" s="4">
        <v>5130</v>
      </c>
      <c r="J1119" s="8">
        <v>4</v>
      </c>
      <c r="K1119" s="4">
        <f t="shared" si="28"/>
        <v>20520</v>
      </c>
      <c r="L1119" s="4">
        <f t="shared" si="29"/>
        <v>8208</v>
      </c>
      <c r="M1119" s="3">
        <v>0.4</v>
      </c>
    </row>
    <row r="1120" spans="2:13" x14ac:dyDescent="0.25">
      <c r="B1120" t="s">
        <v>13</v>
      </c>
      <c r="C1120" s="1" t="s">
        <v>20</v>
      </c>
      <c r="D1120" s="2">
        <v>45053</v>
      </c>
      <c r="E1120" s="8" t="s">
        <v>76</v>
      </c>
      <c r="F1120" s="8" t="s">
        <v>77</v>
      </c>
      <c r="G1120" s="8" t="s">
        <v>78</v>
      </c>
      <c r="H1120" t="s">
        <v>23</v>
      </c>
      <c r="I1120" s="4">
        <v>5130</v>
      </c>
      <c r="J1120" s="8">
        <v>12</v>
      </c>
      <c r="K1120" s="4">
        <f t="shared" si="28"/>
        <v>61560</v>
      </c>
      <c r="L1120" s="4">
        <f t="shared" si="29"/>
        <v>24624</v>
      </c>
      <c r="M1120" s="3">
        <v>0.4</v>
      </c>
    </row>
    <row r="1121" spans="2:13" x14ac:dyDescent="0.25">
      <c r="B1121" t="s">
        <v>24</v>
      </c>
      <c r="C1121" s="1" t="s">
        <v>20</v>
      </c>
      <c r="D1121" s="2">
        <v>45060</v>
      </c>
      <c r="E1121" s="8" t="s">
        <v>76</v>
      </c>
      <c r="F1121" s="8" t="s">
        <v>77</v>
      </c>
      <c r="G1121" s="8" t="s">
        <v>78</v>
      </c>
      <c r="H1121" t="s">
        <v>25</v>
      </c>
      <c r="I1121" s="4">
        <v>300</v>
      </c>
      <c r="J1121" s="8">
        <v>9</v>
      </c>
      <c r="K1121" s="4">
        <f t="shared" si="28"/>
        <v>2700</v>
      </c>
      <c r="L1121" s="4">
        <f t="shared" si="29"/>
        <v>405</v>
      </c>
      <c r="M1121" s="3">
        <v>0.15</v>
      </c>
    </row>
    <row r="1122" spans="2:13" x14ac:dyDescent="0.25">
      <c r="B1122" t="s">
        <v>22</v>
      </c>
      <c r="C1122" s="1" t="s">
        <v>20</v>
      </c>
      <c r="D1122" s="2">
        <v>45067</v>
      </c>
      <c r="E1122" s="8" t="s">
        <v>76</v>
      </c>
      <c r="F1122" s="8" t="s">
        <v>77</v>
      </c>
      <c r="G1122" s="8" t="s">
        <v>78</v>
      </c>
      <c r="H1122" t="s">
        <v>31</v>
      </c>
      <c r="I1122" s="4">
        <v>5300</v>
      </c>
      <c r="J1122" s="8">
        <v>11</v>
      </c>
      <c r="K1122" s="4">
        <f t="shared" si="28"/>
        <v>58300</v>
      </c>
      <c r="L1122" s="4">
        <f t="shared" si="29"/>
        <v>17490</v>
      </c>
      <c r="M1122" s="3">
        <v>0.3</v>
      </c>
    </row>
    <row r="1123" spans="2:13" x14ac:dyDescent="0.25">
      <c r="B1123" t="s">
        <v>13</v>
      </c>
      <c r="C1123" s="1" t="s">
        <v>14</v>
      </c>
      <c r="D1123" s="2">
        <v>45074</v>
      </c>
      <c r="E1123" s="8" t="s">
        <v>76</v>
      </c>
      <c r="F1123" s="8" t="s">
        <v>77</v>
      </c>
      <c r="G1123" s="8" t="s">
        <v>78</v>
      </c>
      <c r="H1123" t="s">
        <v>25</v>
      </c>
      <c r="I1123" s="4">
        <v>300</v>
      </c>
      <c r="J1123" s="8">
        <v>2</v>
      </c>
      <c r="K1123" s="4">
        <f t="shared" si="28"/>
        <v>600</v>
      </c>
      <c r="L1123" s="4">
        <f t="shared" si="29"/>
        <v>90</v>
      </c>
      <c r="M1123" s="3">
        <v>0.15</v>
      </c>
    </row>
    <row r="1124" spans="2:13" x14ac:dyDescent="0.25">
      <c r="B1124" t="s">
        <v>27</v>
      </c>
      <c r="C1124" s="1" t="s">
        <v>20</v>
      </c>
      <c r="D1124" s="2">
        <v>45081</v>
      </c>
      <c r="E1124" s="8" t="s">
        <v>76</v>
      </c>
      <c r="F1124" s="8" t="s">
        <v>77</v>
      </c>
      <c r="G1124" s="8" t="s">
        <v>78</v>
      </c>
      <c r="H1124" t="s">
        <v>32</v>
      </c>
      <c r="I1124" s="4">
        <v>3200</v>
      </c>
      <c r="J1124" s="8">
        <v>10</v>
      </c>
      <c r="K1124" s="4">
        <f t="shared" si="28"/>
        <v>32000</v>
      </c>
      <c r="L1124" s="4">
        <f t="shared" si="29"/>
        <v>6400</v>
      </c>
      <c r="M1124" s="3">
        <v>0.2</v>
      </c>
    </row>
    <row r="1125" spans="2:13" x14ac:dyDescent="0.25">
      <c r="B1125" t="s">
        <v>13</v>
      </c>
      <c r="C1125" s="1" t="s">
        <v>20</v>
      </c>
      <c r="D1125" s="2">
        <v>45088</v>
      </c>
      <c r="E1125" s="8" t="s">
        <v>76</v>
      </c>
      <c r="F1125" s="8" t="s">
        <v>77</v>
      </c>
      <c r="G1125" s="8" t="s">
        <v>78</v>
      </c>
      <c r="H1125" t="s">
        <v>29</v>
      </c>
      <c r="I1125" s="4">
        <v>5340</v>
      </c>
      <c r="J1125" s="8">
        <v>3</v>
      </c>
      <c r="K1125" s="4">
        <f t="shared" si="28"/>
        <v>16020</v>
      </c>
      <c r="L1125" s="4">
        <f t="shared" si="29"/>
        <v>4806</v>
      </c>
      <c r="M1125" s="3">
        <v>0.3</v>
      </c>
    </row>
    <row r="1126" spans="2:13" x14ac:dyDescent="0.25">
      <c r="B1126" t="s">
        <v>24</v>
      </c>
      <c r="C1126" s="1" t="s">
        <v>20</v>
      </c>
      <c r="D1126" s="2">
        <v>45095</v>
      </c>
      <c r="E1126" s="8" t="s">
        <v>76</v>
      </c>
      <c r="F1126" s="8" t="s">
        <v>77</v>
      </c>
      <c r="G1126" s="8" t="s">
        <v>78</v>
      </c>
      <c r="H1126" t="s">
        <v>32</v>
      </c>
      <c r="I1126" s="4">
        <v>3200</v>
      </c>
      <c r="J1126" s="8">
        <v>20</v>
      </c>
      <c r="K1126" s="4">
        <f t="shared" si="28"/>
        <v>64000</v>
      </c>
      <c r="L1126" s="4">
        <f t="shared" si="29"/>
        <v>12800</v>
      </c>
      <c r="M1126" s="3">
        <v>0.2</v>
      </c>
    </row>
    <row r="1127" spans="2:13" x14ac:dyDescent="0.25">
      <c r="B1127" t="s">
        <v>13</v>
      </c>
      <c r="C1127" s="1" t="s">
        <v>14</v>
      </c>
      <c r="D1127" s="2">
        <v>45102</v>
      </c>
      <c r="E1127" s="8" t="s">
        <v>76</v>
      </c>
      <c r="F1127" s="8" t="s">
        <v>77</v>
      </c>
      <c r="G1127" s="8" t="s">
        <v>78</v>
      </c>
      <c r="H1127" t="s">
        <v>33</v>
      </c>
      <c r="I1127" s="4">
        <v>4600</v>
      </c>
      <c r="J1127" s="8">
        <v>10</v>
      </c>
      <c r="K1127" s="4">
        <f t="shared" si="28"/>
        <v>46000</v>
      </c>
      <c r="L1127" s="4">
        <f t="shared" si="29"/>
        <v>11500</v>
      </c>
      <c r="M1127" s="3">
        <v>0.25</v>
      </c>
    </row>
    <row r="1128" spans="2:13" x14ac:dyDescent="0.25">
      <c r="B1128" t="s">
        <v>34</v>
      </c>
      <c r="C1128" s="1" t="s">
        <v>14</v>
      </c>
      <c r="D1128" s="2">
        <v>45109</v>
      </c>
      <c r="E1128" s="8" t="s">
        <v>76</v>
      </c>
      <c r="F1128" s="8" t="s">
        <v>77</v>
      </c>
      <c r="G1128" s="8" t="s">
        <v>78</v>
      </c>
      <c r="H1128" t="s">
        <v>31</v>
      </c>
      <c r="I1128" s="4">
        <v>5300</v>
      </c>
      <c r="J1128" s="8">
        <v>12</v>
      </c>
      <c r="K1128" s="4">
        <f t="shared" si="28"/>
        <v>63600</v>
      </c>
      <c r="L1128" s="4">
        <f t="shared" si="29"/>
        <v>19080</v>
      </c>
      <c r="M1128" s="3">
        <v>0.3</v>
      </c>
    </row>
    <row r="1129" spans="2:13" x14ac:dyDescent="0.25">
      <c r="B1129" t="s">
        <v>13</v>
      </c>
      <c r="C1129" s="1" t="s">
        <v>20</v>
      </c>
      <c r="D1129" s="2">
        <v>45116</v>
      </c>
      <c r="E1129" s="8" t="s">
        <v>76</v>
      </c>
      <c r="F1129" s="8" t="s">
        <v>77</v>
      </c>
      <c r="G1129" s="8" t="s">
        <v>78</v>
      </c>
      <c r="H1129" t="s">
        <v>21</v>
      </c>
      <c r="I1129" s="4">
        <v>1200</v>
      </c>
      <c r="J1129" s="8">
        <v>8</v>
      </c>
      <c r="K1129" s="4">
        <f t="shared" si="28"/>
        <v>9600</v>
      </c>
      <c r="L1129" s="4">
        <f t="shared" si="29"/>
        <v>2880</v>
      </c>
      <c r="M1129" s="3">
        <v>0.3</v>
      </c>
    </row>
    <row r="1130" spans="2:13" x14ac:dyDescent="0.25">
      <c r="B1130" t="s">
        <v>27</v>
      </c>
      <c r="C1130" s="1" t="s">
        <v>14</v>
      </c>
      <c r="D1130" s="2">
        <v>45123</v>
      </c>
      <c r="E1130" s="8" t="s">
        <v>76</v>
      </c>
      <c r="F1130" s="8" t="s">
        <v>77</v>
      </c>
      <c r="G1130" s="8" t="s">
        <v>78</v>
      </c>
      <c r="H1130" t="s">
        <v>31</v>
      </c>
      <c r="I1130" s="4">
        <v>5300</v>
      </c>
      <c r="J1130" s="8">
        <v>11</v>
      </c>
      <c r="K1130" s="4">
        <f t="shared" si="28"/>
        <v>58300</v>
      </c>
      <c r="L1130" s="4">
        <f t="shared" si="29"/>
        <v>17490</v>
      </c>
      <c r="M1130" s="3">
        <v>0.3</v>
      </c>
    </row>
    <row r="1131" spans="2:13" x14ac:dyDescent="0.25">
      <c r="B1131" t="s">
        <v>13</v>
      </c>
      <c r="C1131" s="1" t="s">
        <v>20</v>
      </c>
      <c r="D1131" s="2">
        <v>45130</v>
      </c>
      <c r="E1131" s="8" t="s">
        <v>76</v>
      </c>
      <c r="F1131" s="8" t="s">
        <v>77</v>
      </c>
      <c r="G1131" s="8" t="s">
        <v>78</v>
      </c>
      <c r="H1131" t="s">
        <v>31</v>
      </c>
      <c r="I1131" s="4">
        <v>5300</v>
      </c>
      <c r="J1131" s="8">
        <v>9</v>
      </c>
      <c r="K1131" s="4">
        <f t="shared" si="28"/>
        <v>47700</v>
      </c>
      <c r="L1131" s="4">
        <f t="shared" si="29"/>
        <v>14310</v>
      </c>
      <c r="M1131" s="3">
        <v>0.3</v>
      </c>
    </row>
    <row r="1132" spans="2:13" x14ac:dyDescent="0.25">
      <c r="B1132" t="s">
        <v>34</v>
      </c>
      <c r="C1132" s="1" t="s">
        <v>20</v>
      </c>
      <c r="D1132" s="2">
        <v>45137</v>
      </c>
      <c r="E1132" s="8" t="s">
        <v>76</v>
      </c>
      <c r="F1132" s="8" t="s">
        <v>77</v>
      </c>
      <c r="G1132" s="8" t="s">
        <v>78</v>
      </c>
      <c r="H1132" t="s">
        <v>25</v>
      </c>
      <c r="I1132" s="4">
        <v>300</v>
      </c>
      <c r="J1132" s="8">
        <v>5</v>
      </c>
      <c r="K1132" s="4">
        <f t="shared" si="28"/>
        <v>1500</v>
      </c>
      <c r="L1132" s="4">
        <f t="shared" si="29"/>
        <v>225</v>
      </c>
      <c r="M1132" s="3">
        <v>0.15</v>
      </c>
    </row>
    <row r="1133" spans="2:13" x14ac:dyDescent="0.25">
      <c r="B1133" t="s">
        <v>34</v>
      </c>
      <c r="C1133" s="1" t="s">
        <v>14</v>
      </c>
      <c r="D1133" s="2">
        <v>45144</v>
      </c>
      <c r="E1133" s="8" t="s">
        <v>76</v>
      </c>
      <c r="F1133" s="8" t="s">
        <v>77</v>
      </c>
      <c r="G1133" s="8" t="s">
        <v>78</v>
      </c>
      <c r="H1133" t="s">
        <v>18</v>
      </c>
      <c r="I1133" s="4">
        <v>8902</v>
      </c>
      <c r="J1133" s="8">
        <v>8</v>
      </c>
      <c r="K1133" s="4">
        <f t="shared" si="28"/>
        <v>71216</v>
      </c>
      <c r="L1133" s="4">
        <f t="shared" si="29"/>
        <v>24925.599999999999</v>
      </c>
      <c r="M1133" s="3">
        <v>0.35</v>
      </c>
    </row>
    <row r="1134" spans="2:13" x14ac:dyDescent="0.25">
      <c r="B1134" t="s">
        <v>22</v>
      </c>
      <c r="C1134" s="1" t="s">
        <v>20</v>
      </c>
      <c r="D1134" s="2">
        <v>45151</v>
      </c>
      <c r="E1134" s="8" t="s">
        <v>76</v>
      </c>
      <c r="F1134" s="8" t="s">
        <v>77</v>
      </c>
      <c r="G1134" s="8" t="s">
        <v>78</v>
      </c>
      <c r="H1134" t="s">
        <v>30</v>
      </c>
      <c r="I1134" s="4">
        <v>3400</v>
      </c>
      <c r="J1134" s="8">
        <v>6</v>
      </c>
      <c r="K1134" s="4">
        <f t="shared" si="28"/>
        <v>20400</v>
      </c>
      <c r="L1134" s="4">
        <f t="shared" si="29"/>
        <v>7140</v>
      </c>
      <c r="M1134" s="3">
        <v>0.35</v>
      </c>
    </row>
    <row r="1135" spans="2:13" x14ac:dyDescent="0.25">
      <c r="B1135" t="s">
        <v>24</v>
      </c>
      <c r="C1135" s="1" t="s">
        <v>20</v>
      </c>
      <c r="D1135" s="2">
        <v>45158</v>
      </c>
      <c r="E1135" s="8" t="s">
        <v>76</v>
      </c>
      <c r="F1135" s="8" t="s">
        <v>77</v>
      </c>
      <c r="G1135" s="8" t="s">
        <v>78</v>
      </c>
      <c r="H1135" t="s">
        <v>28</v>
      </c>
      <c r="I1135" s="4">
        <v>1500</v>
      </c>
      <c r="J1135" s="8">
        <v>11</v>
      </c>
      <c r="K1135" s="4">
        <f t="shared" si="28"/>
        <v>16500</v>
      </c>
      <c r="L1135" s="4">
        <f t="shared" si="29"/>
        <v>6600</v>
      </c>
      <c r="M1135" s="3">
        <v>0.4</v>
      </c>
    </row>
    <row r="1136" spans="2:13" x14ac:dyDescent="0.25">
      <c r="B1136" t="s">
        <v>13</v>
      </c>
      <c r="C1136" s="1" t="s">
        <v>20</v>
      </c>
      <c r="D1136" s="2">
        <v>45165</v>
      </c>
      <c r="E1136" s="8" t="s">
        <v>76</v>
      </c>
      <c r="F1136" s="8" t="s">
        <v>77</v>
      </c>
      <c r="G1136" s="8" t="s">
        <v>78</v>
      </c>
      <c r="H1136" t="s">
        <v>30</v>
      </c>
      <c r="I1136" s="4">
        <v>3400</v>
      </c>
      <c r="J1136" s="8">
        <v>7</v>
      </c>
      <c r="K1136" s="4">
        <f t="shared" si="28"/>
        <v>23800</v>
      </c>
      <c r="L1136" s="4">
        <f t="shared" si="29"/>
        <v>8330</v>
      </c>
      <c r="M1136" s="3">
        <v>0.35</v>
      </c>
    </row>
    <row r="1137" spans="2:13" x14ac:dyDescent="0.25">
      <c r="B1137" t="s">
        <v>13</v>
      </c>
      <c r="C1137" s="1" t="s">
        <v>20</v>
      </c>
      <c r="D1137" s="2">
        <v>44562</v>
      </c>
      <c r="E1137" s="8" t="s">
        <v>76</v>
      </c>
      <c r="F1137" s="8" t="s">
        <v>81</v>
      </c>
      <c r="G1137" s="8" t="s">
        <v>81</v>
      </c>
      <c r="H1137" t="s">
        <v>21</v>
      </c>
      <c r="I1137" s="4">
        <v>1200</v>
      </c>
      <c r="J1137" s="8">
        <v>2</v>
      </c>
      <c r="K1137" s="4">
        <f t="shared" si="28"/>
        <v>2400</v>
      </c>
      <c r="L1137" s="4">
        <f t="shared" si="29"/>
        <v>720</v>
      </c>
      <c r="M1137" s="3">
        <v>0.3</v>
      </c>
    </row>
    <row r="1138" spans="2:13" x14ac:dyDescent="0.25">
      <c r="B1138" t="s">
        <v>24</v>
      </c>
      <c r="C1138" s="1" t="s">
        <v>20</v>
      </c>
      <c r="D1138" s="2">
        <v>44562</v>
      </c>
      <c r="E1138" s="8" t="s">
        <v>76</v>
      </c>
      <c r="F1138" s="8" t="s">
        <v>81</v>
      </c>
      <c r="G1138" s="8" t="s">
        <v>81</v>
      </c>
      <c r="H1138" t="s">
        <v>32</v>
      </c>
      <c r="I1138" s="4">
        <v>3200</v>
      </c>
      <c r="J1138" s="8">
        <v>6</v>
      </c>
      <c r="K1138" s="4">
        <f t="shared" si="28"/>
        <v>19200</v>
      </c>
      <c r="L1138" s="4">
        <f t="shared" si="29"/>
        <v>3840</v>
      </c>
      <c r="M1138" s="3">
        <v>0.2</v>
      </c>
    </row>
    <row r="1139" spans="2:13" x14ac:dyDescent="0.25">
      <c r="B1139" t="s">
        <v>27</v>
      </c>
      <c r="C1139" s="1" t="s">
        <v>20</v>
      </c>
      <c r="D1139" s="2">
        <v>44562</v>
      </c>
      <c r="E1139" s="8" t="s">
        <v>76</v>
      </c>
      <c r="F1139" s="8" t="s">
        <v>81</v>
      </c>
      <c r="G1139" s="8" t="s">
        <v>81</v>
      </c>
      <c r="H1139" t="s">
        <v>30</v>
      </c>
      <c r="I1139" s="4">
        <v>3400</v>
      </c>
      <c r="J1139" s="8">
        <v>6</v>
      </c>
      <c r="K1139" s="4">
        <f t="shared" si="28"/>
        <v>20400</v>
      </c>
      <c r="L1139" s="4">
        <f t="shared" si="29"/>
        <v>7140</v>
      </c>
      <c r="M1139" s="3">
        <v>0.35</v>
      </c>
    </row>
    <row r="1140" spans="2:13" x14ac:dyDescent="0.25">
      <c r="B1140" t="s">
        <v>22</v>
      </c>
      <c r="C1140" s="1" t="s">
        <v>14</v>
      </c>
      <c r="D1140" s="2">
        <v>44577</v>
      </c>
      <c r="E1140" s="8" t="s">
        <v>76</v>
      </c>
      <c r="F1140" s="8" t="s">
        <v>81</v>
      </c>
      <c r="G1140" s="8" t="s">
        <v>81</v>
      </c>
      <c r="H1140" t="s">
        <v>23</v>
      </c>
      <c r="I1140" s="4">
        <v>5130</v>
      </c>
      <c r="J1140" s="8">
        <v>4</v>
      </c>
      <c r="K1140" s="4">
        <f t="shared" si="28"/>
        <v>20520</v>
      </c>
      <c r="L1140" s="4">
        <f t="shared" si="29"/>
        <v>8208</v>
      </c>
      <c r="M1140" s="3">
        <v>0.4</v>
      </c>
    </row>
    <row r="1141" spans="2:13" x14ac:dyDescent="0.25">
      <c r="B1141" t="s">
        <v>24</v>
      </c>
      <c r="C1141" s="1" t="s">
        <v>20</v>
      </c>
      <c r="D1141" s="2">
        <v>44577</v>
      </c>
      <c r="E1141" s="8" t="s">
        <v>76</v>
      </c>
      <c r="F1141" s="8" t="s">
        <v>81</v>
      </c>
      <c r="G1141" s="8" t="s">
        <v>81</v>
      </c>
      <c r="H1141" t="s">
        <v>30</v>
      </c>
      <c r="I1141" s="4">
        <v>3400</v>
      </c>
      <c r="J1141" s="8">
        <v>8</v>
      </c>
      <c r="K1141" s="4">
        <f t="shared" si="28"/>
        <v>27200</v>
      </c>
      <c r="L1141" s="4">
        <f t="shared" si="29"/>
        <v>9520</v>
      </c>
      <c r="M1141" s="3">
        <v>0.35</v>
      </c>
    </row>
    <row r="1142" spans="2:13" x14ac:dyDescent="0.25">
      <c r="B1142" t="s">
        <v>24</v>
      </c>
      <c r="C1142" s="1" t="s">
        <v>20</v>
      </c>
      <c r="D1142" s="2">
        <v>44577</v>
      </c>
      <c r="E1142" s="8" t="s">
        <v>76</v>
      </c>
      <c r="F1142" s="8" t="s">
        <v>81</v>
      </c>
      <c r="G1142" s="8" t="s">
        <v>81</v>
      </c>
      <c r="H1142" t="s">
        <v>30</v>
      </c>
      <c r="I1142" s="4">
        <v>3400</v>
      </c>
      <c r="J1142" s="8">
        <v>8</v>
      </c>
      <c r="K1142" s="4">
        <f t="shared" si="28"/>
        <v>27200</v>
      </c>
      <c r="L1142" s="4">
        <f t="shared" si="29"/>
        <v>9520</v>
      </c>
      <c r="M1142" s="3">
        <v>0.35</v>
      </c>
    </row>
    <row r="1143" spans="2:13" x14ac:dyDescent="0.25">
      <c r="B1143" t="s">
        <v>24</v>
      </c>
      <c r="C1143" s="1" t="s">
        <v>14</v>
      </c>
      <c r="D1143" s="2">
        <v>44584</v>
      </c>
      <c r="E1143" s="8" t="s">
        <v>76</v>
      </c>
      <c r="F1143" s="8" t="s">
        <v>81</v>
      </c>
      <c r="G1143" s="8" t="s">
        <v>81</v>
      </c>
      <c r="H1143" t="s">
        <v>21</v>
      </c>
      <c r="I1143" s="4">
        <v>1200</v>
      </c>
      <c r="J1143" s="8">
        <v>12</v>
      </c>
      <c r="K1143" s="4">
        <f t="shared" si="28"/>
        <v>14400</v>
      </c>
      <c r="L1143" s="4">
        <f t="shared" si="29"/>
        <v>4320</v>
      </c>
      <c r="M1143" s="3">
        <v>0.3</v>
      </c>
    </row>
    <row r="1144" spans="2:13" x14ac:dyDescent="0.25">
      <c r="B1144" t="s">
        <v>13</v>
      </c>
      <c r="C1144" s="1" t="s">
        <v>14</v>
      </c>
      <c r="D1144" s="2">
        <v>44584</v>
      </c>
      <c r="E1144" s="8" t="s">
        <v>76</v>
      </c>
      <c r="F1144" s="8" t="s">
        <v>81</v>
      </c>
      <c r="G1144" s="8" t="s">
        <v>81</v>
      </c>
      <c r="H1144" t="s">
        <v>31</v>
      </c>
      <c r="I1144" s="4">
        <v>5300</v>
      </c>
      <c r="J1144" s="8">
        <v>4</v>
      </c>
      <c r="K1144" s="4">
        <f t="shared" si="28"/>
        <v>21200</v>
      </c>
      <c r="L1144" s="4">
        <f t="shared" si="29"/>
        <v>6360</v>
      </c>
      <c r="M1144" s="3">
        <v>0.3</v>
      </c>
    </row>
    <row r="1145" spans="2:13" x14ac:dyDescent="0.25">
      <c r="B1145" t="s">
        <v>27</v>
      </c>
      <c r="C1145" s="1" t="s">
        <v>20</v>
      </c>
      <c r="D1145" s="2">
        <v>44584</v>
      </c>
      <c r="E1145" s="8" t="s">
        <v>76</v>
      </c>
      <c r="F1145" s="8" t="s">
        <v>81</v>
      </c>
      <c r="G1145" s="8" t="s">
        <v>81</v>
      </c>
      <c r="H1145" t="s">
        <v>31</v>
      </c>
      <c r="I1145" s="4">
        <v>5300</v>
      </c>
      <c r="J1145" s="8">
        <v>9</v>
      </c>
      <c r="K1145" s="4">
        <f t="shared" si="28"/>
        <v>47700</v>
      </c>
      <c r="L1145" s="4">
        <f t="shared" si="29"/>
        <v>14310</v>
      </c>
      <c r="M1145" s="3">
        <v>0.3</v>
      </c>
    </row>
    <row r="1146" spans="2:13" x14ac:dyDescent="0.25">
      <c r="B1146" t="s">
        <v>24</v>
      </c>
      <c r="C1146" s="1" t="s">
        <v>14</v>
      </c>
      <c r="D1146" s="2">
        <v>44591</v>
      </c>
      <c r="E1146" s="8" t="s">
        <v>76</v>
      </c>
      <c r="F1146" s="8" t="s">
        <v>81</v>
      </c>
      <c r="G1146" s="8" t="s">
        <v>81</v>
      </c>
      <c r="H1146" t="s">
        <v>26</v>
      </c>
      <c r="I1146" s="4">
        <v>1700</v>
      </c>
      <c r="J1146" s="8">
        <v>6</v>
      </c>
      <c r="K1146" s="4">
        <f t="shared" si="28"/>
        <v>10200</v>
      </c>
      <c r="L1146" s="4">
        <f t="shared" si="29"/>
        <v>5100</v>
      </c>
      <c r="M1146" s="3">
        <v>0.5</v>
      </c>
    </row>
    <row r="1147" spans="2:13" x14ac:dyDescent="0.25">
      <c r="B1147" t="s">
        <v>13</v>
      </c>
      <c r="C1147" s="1" t="s">
        <v>14</v>
      </c>
      <c r="D1147" s="2">
        <v>44591</v>
      </c>
      <c r="E1147" s="8" t="s">
        <v>76</v>
      </c>
      <c r="F1147" s="8" t="s">
        <v>81</v>
      </c>
      <c r="G1147" s="8" t="s">
        <v>81</v>
      </c>
      <c r="H1147" t="s">
        <v>35</v>
      </c>
      <c r="I1147" s="4">
        <v>4500</v>
      </c>
      <c r="J1147" s="8">
        <v>6</v>
      </c>
      <c r="K1147" s="4">
        <f t="shared" si="28"/>
        <v>27000</v>
      </c>
      <c r="L1147" s="4">
        <f t="shared" si="29"/>
        <v>6750</v>
      </c>
      <c r="M1147" s="3">
        <v>0.25</v>
      </c>
    </row>
    <row r="1148" spans="2:13" x14ac:dyDescent="0.25">
      <c r="B1148" t="s">
        <v>27</v>
      </c>
      <c r="C1148" s="1" t="s">
        <v>14</v>
      </c>
      <c r="D1148" s="2">
        <v>44591</v>
      </c>
      <c r="E1148" s="8" t="s">
        <v>76</v>
      </c>
      <c r="F1148" s="8" t="s">
        <v>81</v>
      </c>
      <c r="G1148" s="8" t="s">
        <v>81</v>
      </c>
      <c r="H1148" t="s">
        <v>32</v>
      </c>
      <c r="I1148" s="4">
        <v>3200</v>
      </c>
      <c r="J1148" s="8">
        <v>11</v>
      </c>
      <c r="K1148" s="4">
        <f t="shared" si="28"/>
        <v>35200</v>
      </c>
      <c r="L1148" s="4">
        <f t="shared" si="29"/>
        <v>7040</v>
      </c>
      <c r="M1148" s="3">
        <v>0.2</v>
      </c>
    </row>
    <row r="1149" spans="2:13" x14ac:dyDescent="0.25">
      <c r="B1149" t="s">
        <v>24</v>
      </c>
      <c r="C1149" s="1" t="s">
        <v>14</v>
      </c>
      <c r="D1149" s="2">
        <v>44598</v>
      </c>
      <c r="E1149" s="8" t="s">
        <v>76</v>
      </c>
      <c r="F1149" s="8" t="s">
        <v>81</v>
      </c>
      <c r="G1149" s="8" t="s">
        <v>81</v>
      </c>
      <c r="H1149" t="s">
        <v>19</v>
      </c>
      <c r="I1149" s="4">
        <v>500</v>
      </c>
      <c r="J1149" s="8">
        <v>6</v>
      </c>
      <c r="K1149" s="4">
        <f t="shared" si="28"/>
        <v>3000</v>
      </c>
      <c r="L1149" s="4">
        <f t="shared" si="29"/>
        <v>750</v>
      </c>
      <c r="M1149" s="3">
        <v>0.25</v>
      </c>
    </row>
    <row r="1150" spans="2:13" x14ac:dyDescent="0.25">
      <c r="B1150" t="s">
        <v>27</v>
      </c>
      <c r="C1150" s="1" t="s">
        <v>20</v>
      </c>
      <c r="D1150" s="2">
        <v>44598</v>
      </c>
      <c r="E1150" s="8" t="s">
        <v>76</v>
      </c>
      <c r="F1150" s="8" t="s">
        <v>81</v>
      </c>
      <c r="G1150" s="8" t="s">
        <v>81</v>
      </c>
      <c r="H1150" t="s">
        <v>23</v>
      </c>
      <c r="I1150" s="4">
        <v>5130</v>
      </c>
      <c r="J1150" s="8">
        <v>4</v>
      </c>
      <c r="K1150" s="4">
        <f t="shared" si="28"/>
        <v>20520</v>
      </c>
      <c r="L1150" s="4">
        <f t="shared" si="29"/>
        <v>8208</v>
      </c>
      <c r="M1150" s="3">
        <v>0.4</v>
      </c>
    </row>
    <row r="1151" spans="2:13" x14ac:dyDescent="0.25">
      <c r="B1151" t="s">
        <v>24</v>
      </c>
      <c r="C1151" s="1" t="s">
        <v>20</v>
      </c>
      <c r="D1151" s="2">
        <v>44598</v>
      </c>
      <c r="E1151" s="8" t="s">
        <v>76</v>
      </c>
      <c r="F1151" s="8" t="s">
        <v>81</v>
      </c>
      <c r="G1151" s="8" t="s">
        <v>81</v>
      </c>
      <c r="H1151" t="s">
        <v>29</v>
      </c>
      <c r="I1151" s="4">
        <v>5340</v>
      </c>
      <c r="J1151" s="8">
        <v>12</v>
      </c>
      <c r="K1151" s="4">
        <f t="shared" si="28"/>
        <v>64080</v>
      </c>
      <c r="L1151" s="4">
        <f t="shared" si="29"/>
        <v>19224</v>
      </c>
      <c r="M1151" s="3">
        <v>0.3</v>
      </c>
    </row>
    <row r="1152" spans="2:13" x14ac:dyDescent="0.25">
      <c r="B1152" t="s">
        <v>13</v>
      </c>
      <c r="C1152" s="1" t="s">
        <v>20</v>
      </c>
      <c r="D1152" s="2">
        <v>44605</v>
      </c>
      <c r="E1152" s="8" t="s">
        <v>76</v>
      </c>
      <c r="F1152" s="8" t="s">
        <v>81</v>
      </c>
      <c r="G1152" s="8" t="s">
        <v>81</v>
      </c>
      <c r="H1152" t="s">
        <v>33</v>
      </c>
      <c r="I1152" s="4">
        <v>4600</v>
      </c>
      <c r="J1152" s="8">
        <v>2</v>
      </c>
      <c r="K1152" s="4">
        <f t="shared" si="28"/>
        <v>9200</v>
      </c>
      <c r="L1152" s="4">
        <f t="shared" si="29"/>
        <v>2300</v>
      </c>
      <c r="M1152" s="3">
        <v>0.25</v>
      </c>
    </row>
    <row r="1153" spans="2:13" x14ac:dyDescent="0.25">
      <c r="B1153" t="s">
        <v>22</v>
      </c>
      <c r="C1153" s="1" t="s">
        <v>20</v>
      </c>
      <c r="D1153" s="2">
        <v>44605</v>
      </c>
      <c r="E1153" s="8" t="s">
        <v>76</v>
      </c>
      <c r="F1153" s="8" t="s">
        <v>81</v>
      </c>
      <c r="G1153" s="8" t="s">
        <v>81</v>
      </c>
      <c r="H1153" t="s">
        <v>30</v>
      </c>
      <c r="I1153" s="4">
        <v>3400</v>
      </c>
      <c r="J1153" s="8">
        <v>10</v>
      </c>
      <c r="K1153" s="4">
        <f t="shared" si="28"/>
        <v>34000</v>
      </c>
      <c r="L1153" s="4">
        <f t="shared" si="29"/>
        <v>11900</v>
      </c>
      <c r="M1153" s="3">
        <v>0.35</v>
      </c>
    </row>
    <row r="1154" spans="2:13" x14ac:dyDescent="0.25">
      <c r="B1154" t="s">
        <v>34</v>
      </c>
      <c r="C1154" s="1" t="s">
        <v>20</v>
      </c>
      <c r="D1154" s="2">
        <v>44605</v>
      </c>
      <c r="E1154" s="8" t="s">
        <v>76</v>
      </c>
      <c r="F1154" s="8" t="s">
        <v>81</v>
      </c>
      <c r="G1154" s="8" t="s">
        <v>81</v>
      </c>
      <c r="H1154" t="s">
        <v>32</v>
      </c>
      <c r="I1154" s="4">
        <v>3200</v>
      </c>
      <c r="J1154" s="8">
        <v>12</v>
      </c>
      <c r="K1154" s="4">
        <f t="shared" si="28"/>
        <v>38400</v>
      </c>
      <c r="L1154" s="4">
        <f t="shared" si="29"/>
        <v>7680</v>
      </c>
      <c r="M1154" s="3">
        <v>0.2</v>
      </c>
    </row>
    <row r="1155" spans="2:13" x14ac:dyDescent="0.25">
      <c r="B1155" t="s">
        <v>27</v>
      </c>
      <c r="C1155" s="1" t="s">
        <v>20</v>
      </c>
      <c r="D1155" s="2">
        <v>44612</v>
      </c>
      <c r="E1155" s="8" t="s">
        <v>76</v>
      </c>
      <c r="F1155" s="8" t="s">
        <v>81</v>
      </c>
      <c r="G1155" s="8" t="s">
        <v>81</v>
      </c>
      <c r="H1155" t="s">
        <v>19</v>
      </c>
      <c r="I1155" s="4">
        <v>500</v>
      </c>
      <c r="J1155" s="8">
        <v>9</v>
      </c>
      <c r="K1155" s="4">
        <f t="shared" si="28"/>
        <v>4500</v>
      </c>
      <c r="L1155" s="4">
        <f t="shared" si="29"/>
        <v>1125</v>
      </c>
      <c r="M1155" s="3">
        <v>0.25</v>
      </c>
    </row>
    <row r="1156" spans="2:13" x14ac:dyDescent="0.25">
      <c r="B1156" t="s">
        <v>34</v>
      </c>
      <c r="C1156" s="1" t="s">
        <v>20</v>
      </c>
      <c r="D1156" s="2">
        <v>44612</v>
      </c>
      <c r="E1156" s="8" t="s">
        <v>76</v>
      </c>
      <c r="F1156" s="8" t="s">
        <v>81</v>
      </c>
      <c r="G1156" s="8" t="s">
        <v>81</v>
      </c>
      <c r="H1156" t="s">
        <v>35</v>
      </c>
      <c r="I1156" s="4">
        <v>4500</v>
      </c>
      <c r="J1156" s="8">
        <v>4</v>
      </c>
      <c r="K1156" s="4">
        <f t="shared" si="28"/>
        <v>18000</v>
      </c>
      <c r="L1156" s="4">
        <f t="shared" si="29"/>
        <v>4500</v>
      </c>
      <c r="M1156" s="3">
        <v>0.25</v>
      </c>
    </row>
    <row r="1157" spans="2:13" x14ac:dyDescent="0.25">
      <c r="B1157" t="s">
        <v>27</v>
      </c>
      <c r="C1157" s="1" t="s">
        <v>20</v>
      </c>
      <c r="D1157" s="2">
        <v>44612</v>
      </c>
      <c r="E1157" s="8" t="s">
        <v>76</v>
      </c>
      <c r="F1157" s="8" t="s">
        <v>81</v>
      </c>
      <c r="G1157" s="8" t="s">
        <v>81</v>
      </c>
      <c r="H1157" t="s">
        <v>31</v>
      </c>
      <c r="I1157" s="4">
        <v>5300</v>
      </c>
      <c r="J1157" s="8">
        <v>9</v>
      </c>
      <c r="K1157" s="4">
        <f t="shared" si="28"/>
        <v>47700</v>
      </c>
      <c r="L1157" s="4">
        <f t="shared" si="29"/>
        <v>14310</v>
      </c>
      <c r="M1157" s="3">
        <v>0.3</v>
      </c>
    </row>
    <row r="1158" spans="2:13" x14ac:dyDescent="0.25">
      <c r="B1158" t="s">
        <v>13</v>
      </c>
      <c r="C1158" s="1" t="s">
        <v>20</v>
      </c>
      <c r="D1158" s="2">
        <v>44619</v>
      </c>
      <c r="E1158" s="8" t="s">
        <v>76</v>
      </c>
      <c r="F1158" s="8" t="s">
        <v>81</v>
      </c>
      <c r="G1158" s="8" t="s">
        <v>81</v>
      </c>
      <c r="H1158" t="s">
        <v>19</v>
      </c>
      <c r="I1158" s="4">
        <v>500</v>
      </c>
      <c r="J1158" s="8">
        <v>4</v>
      </c>
      <c r="K1158" s="4">
        <f t="shared" si="28"/>
        <v>2000</v>
      </c>
      <c r="L1158" s="4">
        <f t="shared" si="29"/>
        <v>500</v>
      </c>
      <c r="M1158" s="3">
        <v>0.25</v>
      </c>
    </row>
    <row r="1159" spans="2:13" x14ac:dyDescent="0.25">
      <c r="B1159" t="s">
        <v>24</v>
      </c>
      <c r="C1159" s="1" t="s">
        <v>20</v>
      </c>
      <c r="D1159" s="2">
        <v>44619</v>
      </c>
      <c r="E1159" s="8" t="s">
        <v>76</v>
      </c>
      <c r="F1159" s="8" t="s">
        <v>81</v>
      </c>
      <c r="G1159" s="8" t="s">
        <v>81</v>
      </c>
      <c r="H1159" t="s">
        <v>26</v>
      </c>
      <c r="I1159" s="4">
        <v>1700</v>
      </c>
      <c r="J1159" s="8">
        <v>6</v>
      </c>
      <c r="K1159" s="4">
        <f t="shared" si="28"/>
        <v>10200</v>
      </c>
      <c r="L1159" s="4">
        <f t="shared" si="29"/>
        <v>5100</v>
      </c>
      <c r="M1159" s="3">
        <v>0.5</v>
      </c>
    </row>
    <row r="1160" spans="2:13" x14ac:dyDescent="0.25">
      <c r="B1160" t="s">
        <v>13</v>
      </c>
      <c r="C1160" s="1" t="s">
        <v>20</v>
      </c>
      <c r="D1160" s="2">
        <v>44619</v>
      </c>
      <c r="E1160" s="8" t="s">
        <v>76</v>
      </c>
      <c r="F1160" s="8" t="s">
        <v>81</v>
      </c>
      <c r="G1160" s="8" t="s">
        <v>81</v>
      </c>
      <c r="H1160" t="s">
        <v>28</v>
      </c>
      <c r="I1160" s="4">
        <v>1500</v>
      </c>
      <c r="J1160" s="8">
        <v>8</v>
      </c>
      <c r="K1160" s="4">
        <f t="shared" si="28"/>
        <v>12000</v>
      </c>
      <c r="L1160" s="4">
        <f t="shared" si="29"/>
        <v>4800</v>
      </c>
      <c r="M1160" s="3">
        <v>0.4</v>
      </c>
    </row>
    <row r="1161" spans="2:13" x14ac:dyDescent="0.25">
      <c r="B1161" t="s">
        <v>13</v>
      </c>
      <c r="C1161" s="1" t="s">
        <v>20</v>
      </c>
      <c r="D1161" s="2">
        <v>44626</v>
      </c>
      <c r="E1161" s="8" t="s">
        <v>76</v>
      </c>
      <c r="F1161" s="8" t="s">
        <v>81</v>
      </c>
      <c r="G1161" s="8" t="s">
        <v>81</v>
      </c>
      <c r="H1161" t="s">
        <v>26</v>
      </c>
      <c r="I1161" s="4">
        <v>1700</v>
      </c>
      <c r="J1161" s="8">
        <v>5</v>
      </c>
      <c r="K1161" s="4">
        <f t="shared" si="28"/>
        <v>8500</v>
      </c>
      <c r="L1161" s="4">
        <f t="shared" si="29"/>
        <v>4250</v>
      </c>
      <c r="M1161" s="3">
        <v>0.5</v>
      </c>
    </row>
    <row r="1162" spans="2:13" x14ac:dyDescent="0.25">
      <c r="B1162" t="s">
        <v>27</v>
      </c>
      <c r="C1162" s="1" t="s">
        <v>14</v>
      </c>
      <c r="D1162" s="2">
        <v>44626</v>
      </c>
      <c r="E1162" s="8" t="s">
        <v>76</v>
      </c>
      <c r="F1162" s="8" t="s">
        <v>79</v>
      </c>
      <c r="G1162" s="8" t="s">
        <v>80</v>
      </c>
      <c r="H1162" t="s">
        <v>26</v>
      </c>
      <c r="I1162" s="4">
        <v>1700</v>
      </c>
      <c r="J1162" s="8">
        <v>8</v>
      </c>
      <c r="K1162" s="4">
        <f t="shared" si="28"/>
        <v>13600</v>
      </c>
      <c r="L1162" s="4">
        <f t="shared" si="29"/>
        <v>6800</v>
      </c>
      <c r="M1162" s="3">
        <v>0.5</v>
      </c>
    </row>
    <row r="1163" spans="2:13" x14ac:dyDescent="0.25">
      <c r="B1163" t="s">
        <v>27</v>
      </c>
      <c r="C1163" s="1" t="s">
        <v>20</v>
      </c>
      <c r="D1163" s="2">
        <v>44626</v>
      </c>
      <c r="E1163" s="8" t="s">
        <v>76</v>
      </c>
      <c r="F1163" s="8" t="s">
        <v>81</v>
      </c>
      <c r="G1163" s="8" t="s">
        <v>81</v>
      </c>
      <c r="H1163" t="s">
        <v>31</v>
      </c>
      <c r="I1163" s="4">
        <v>5300</v>
      </c>
      <c r="J1163" s="8">
        <v>9</v>
      </c>
      <c r="K1163" s="4">
        <f t="shared" si="28"/>
        <v>47700</v>
      </c>
      <c r="L1163" s="4">
        <f t="shared" si="29"/>
        <v>14310</v>
      </c>
      <c r="M1163" s="3">
        <v>0.3</v>
      </c>
    </row>
    <row r="1164" spans="2:13" x14ac:dyDescent="0.25">
      <c r="B1164" t="s">
        <v>24</v>
      </c>
      <c r="C1164" s="1" t="s">
        <v>14</v>
      </c>
      <c r="D1164" s="2">
        <v>44633</v>
      </c>
      <c r="E1164" s="8" t="s">
        <v>76</v>
      </c>
      <c r="F1164" s="8" t="s">
        <v>81</v>
      </c>
      <c r="G1164" s="8" t="s">
        <v>81</v>
      </c>
      <c r="H1164" t="s">
        <v>25</v>
      </c>
      <c r="I1164" s="4">
        <v>300</v>
      </c>
      <c r="J1164" s="8">
        <v>11</v>
      </c>
      <c r="K1164" s="4">
        <f t="shared" si="28"/>
        <v>3300</v>
      </c>
      <c r="L1164" s="4">
        <f t="shared" si="29"/>
        <v>495</v>
      </c>
      <c r="M1164" s="3">
        <v>0.15</v>
      </c>
    </row>
    <row r="1165" spans="2:13" x14ac:dyDescent="0.25">
      <c r="B1165" t="s">
        <v>34</v>
      </c>
      <c r="C1165" s="1" t="s">
        <v>20</v>
      </c>
      <c r="D1165" s="2">
        <v>44633</v>
      </c>
      <c r="E1165" s="8" t="s">
        <v>76</v>
      </c>
      <c r="F1165" s="8" t="s">
        <v>81</v>
      </c>
      <c r="G1165" s="8" t="s">
        <v>81</v>
      </c>
      <c r="H1165" t="s">
        <v>28</v>
      </c>
      <c r="I1165" s="4">
        <v>1500</v>
      </c>
      <c r="J1165" s="8">
        <v>12</v>
      </c>
      <c r="K1165" s="4">
        <f t="shared" si="28"/>
        <v>18000</v>
      </c>
      <c r="L1165" s="4">
        <f t="shared" si="29"/>
        <v>7200</v>
      </c>
      <c r="M1165" s="3">
        <v>0.4</v>
      </c>
    </row>
    <row r="1166" spans="2:13" x14ac:dyDescent="0.25">
      <c r="B1166" t="s">
        <v>27</v>
      </c>
      <c r="C1166" s="1" t="s">
        <v>20</v>
      </c>
      <c r="D1166" s="2">
        <v>44633</v>
      </c>
      <c r="E1166" s="8" t="s">
        <v>76</v>
      </c>
      <c r="F1166" s="8" t="s">
        <v>81</v>
      </c>
      <c r="G1166" s="8" t="s">
        <v>81</v>
      </c>
      <c r="H1166" t="s">
        <v>29</v>
      </c>
      <c r="I1166" s="4">
        <v>5340</v>
      </c>
      <c r="J1166" s="8">
        <v>7</v>
      </c>
      <c r="K1166" s="4">
        <f t="shared" si="28"/>
        <v>37380</v>
      </c>
      <c r="L1166" s="4">
        <f t="shared" si="29"/>
        <v>11214</v>
      </c>
      <c r="M1166" s="3">
        <v>0.3</v>
      </c>
    </row>
    <row r="1167" spans="2:13" x14ac:dyDescent="0.25">
      <c r="B1167" t="s">
        <v>13</v>
      </c>
      <c r="C1167" s="1" t="s">
        <v>14</v>
      </c>
      <c r="D1167" s="2">
        <v>44640</v>
      </c>
      <c r="E1167" s="8" t="s">
        <v>76</v>
      </c>
      <c r="F1167" s="8" t="s">
        <v>81</v>
      </c>
      <c r="G1167" s="8" t="s">
        <v>81</v>
      </c>
      <c r="H1167" t="s">
        <v>21</v>
      </c>
      <c r="I1167" s="4">
        <v>1200</v>
      </c>
      <c r="J1167" s="8">
        <v>5</v>
      </c>
      <c r="K1167" s="4">
        <f t="shared" si="28"/>
        <v>6000</v>
      </c>
      <c r="L1167" s="4">
        <f t="shared" si="29"/>
        <v>1800</v>
      </c>
      <c r="M1167" s="3">
        <v>0.3</v>
      </c>
    </row>
    <row r="1168" spans="2:13" x14ac:dyDescent="0.25">
      <c r="B1168" t="s">
        <v>27</v>
      </c>
      <c r="C1168" s="1" t="s">
        <v>20</v>
      </c>
      <c r="D1168" s="2">
        <v>44640</v>
      </c>
      <c r="E1168" s="8" t="s">
        <v>76</v>
      </c>
      <c r="F1168" s="8" t="s">
        <v>81</v>
      </c>
      <c r="G1168" s="8" t="s">
        <v>81</v>
      </c>
      <c r="H1168" t="s">
        <v>23</v>
      </c>
      <c r="I1168" s="4">
        <v>5130</v>
      </c>
      <c r="J1168" s="8">
        <v>5</v>
      </c>
      <c r="K1168" s="4">
        <f t="shared" si="28"/>
        <v>25650</v>
      </c>
      <c r="L1168" s="4">
        <f t="shared" si="29"/>
        <v>10260</v>
      </c>
      <c r="M1168" s="3">
        <v>0.4</v>
      </c>
    </row>
    <row r="1169" spans="2:13" x14ac:dyDescent="0.25">
      <c r="B1169" t="s">
        <v>13</v>
      </c>
      <c r="C1169" s="1" t="s">
        <v>14</v>
      </c>
      <c r="D1169" s="2">
        <v>44640</v>
      </c>
      <c r="E1169" s="8" t="s">
        <v>76</v>
      </c>
      <c r="F1169" s="8" t="s">
        <v>81</v>
      </c>
      <c r="G1169" s="8" t="s">
        <v>81</v>
      </c>
      <c r="H1169" t="s">
        <v>18</v>
      </c>
      <c r="I1169" s="4">
        <v>8902</v>
      </c>
      <c r="J1169" s="8">
        <v>10</v>
      </c>
      <c r="K1169" s="4">
        <f t="shared" si="28"/>
        <v>89020</v>
      </c>
      <c r="L1169" s="4">
        <f t="shared" si="29"/>
        <v>31156.999999999996</v>
      </c>
      <c r="M1169" s="3">
        <v>0.35</v>
      </c>
    </row>
    <row r="1170" spans="2:13" x14ac:dyDescent="0.25">
      <c r="B1170" t="s">
        <v>24</v>
      </c>
      <c r="C1170" s="1" t="s">
        <v>14</v>
      </c>
      <c r="D1170" s="2">
        <v>44647</v>
      </c>
      <c r="E1170" s="8" t="s">
        <v>76</v>
      </c>
      <c r="F1170" s="8" t="s">
        <v>81</v>
      </c>
      <c r="G1170" s="8" t="s">
        <v>81</v>
      </c>
      <c r="H1170" t="s">
        <v>19</v>
      </c>
      <c r="I1170" s="4">
        <v>500</v>
      </c>
      <c r="J1170" s="8">
        <v>7</v>
      </c>
      <c r="K1170" s="4">
        <f t="shared" si="28"/>
        <v>3500</v>
      </c>
      <c r="L1170" s="4">
        <f t="shared" si="29"/>
        <v>875</v>
      </c>
      <c r="M1170" s="3">
        <v>0.25</v>
      </c>
    </row>
    <row r="1171" spans="2:13" x14ac:dyDescent="0.25">
      <c r="B1171" t="s">
        <v>24</v>
      </c>
      <c r="C1171" s="1" t="s">
        <v>14</v>
      </c>
      <c r="D1171" s="2">
        <v>44647</v>
      </c>
      <c r="E1171" s="8" t="s">
        <v>76</v>
      </c>
      <c r="F1171" s="8" t="s">
        <v>81</v>
      </c>
      <c r="G1171" s="8" t="s">
        <v>81</v>
      </c>
      <c r="H1171" t="s">
        <v>31</v>
      </c>
      <c r="I1171" s="4">
        <v>5300</v>
      </c>
      <c r="J1171" s="8">
        <v>3</v>
      </c>
      <c r="K1171" s="4">
        <f t="shared" si="28"/>
        <v>15900</v>
      </c>
      <c r="L1171" s="4">
        <f t="shared" si="29"/>
        <v>4770</v>
      </c>
      <c r="M1171" s="3">
        <v>0.3</v>
      </c>
    </row>
    <row r="1172" spans="2:13" x14ac:dyDescent="0.25">
      <c r="B1172" t="s">
        <v>24</v>
      </c>
      <c r="C1172" s="1" t="s">
        <v>14</v>
      </c>
      <c r="D1172" s="2">
        <v>44647</v>
      </c>
      <c r="E1172" s="8" t="s">
        <v>76</v>
      </c>
      <c r="F1172" s="8" t="s">
        <v>81</v>
      </c>
      <c r="G1172" s="8" t="s">
        <v>81</v>
      </c>
      <c r="H1172" t="s">
        <v>31</v>
      </c>
      <c r="I1172" s="4">
        <v>5300</v>
      </c>
      <c r="J1172" s="8">
        <v>7</v>
      </c>
      <c r="K1172" s="4">
        <f t="shared" si="28"/>
        <v>37100</v>
      </c>
      <c r="L1172" s="4">
        <f t="shared" si="29"/>
        <v>11130</v>
      </c>
      <c r="M1172" s="3">
        <v>0.3</v>
      </c>
    </row>
    <row r="1173" spans="2:13" x14ac:dyDescent="0.25">
      <c r="B1173" t="s">
        <v>22</v>
      </c>
      <c r="C1173" s="1" t="s">
        <v>14</v>
      </c>
      <c r="D1173" s="2">
        <v>44654</v>
      </c>
      <c r="E1173" s="8" t="s">
        <v>76</v>
      </c>
      <c r="F1173" s="8" t="s">
        <v>81</v>
      </c>
      <c r="G1173" s="8" t="s">
        <v>81</v>
      </c>
      <c r="H1173" t="s">
        <v>19</v>
      </c>
      <c r="I1173" s="4">
        <v>500</v>
      </c>
      <c r="J1173" s="8">
        <v>7</v>
      </c>
      <c r="K1173" s="4">
        <f t="shared" si="28"/>
        <v>3500</v>
      </c>
      <c r="L1173" s="4">
        <f t="shared" si="29"/>
        <v>875</v>
      </c>
      <c r="M1173" s="3">
        <v>0.25</v>
      </c>
    </row>
    <row r="1174" spans="2:13" x14ac:dyDescent="0.25">
      <c r="B1174" t="s">
        <v>34</v>
      </c>
      <c r="C1174" s="1" t="s">
        <v>20</v>
      </c>
      <c r="D1174" s="2">
        <v>44654</v>
      </c>
      <c r="E1174" s="8" t="s">
        <v>76</v>
      </c>
      <c r="F1174" s="8" t="s">
        <v>81</v>
      </c>
      <c r="G1174" s="8" t="s">
        <v>81</v>
      </c>
      <c r="H1174" t="s">
        <v>21</v>
      </c>
      <c r="I1174" s="4">
        <v>1200</v>
      </c>
      <c r="J1174" s="8">
        <v>4</v>
      </c>
      <c r="K1174" s="4">
        <f t="shared" si="28"/>
        <v>4800</v>
      </c>
      <c r="L1174" s="4">
        <f t="shared" si="29"/>
        <v>1440</v>
      </c>
      <c r="M1174" s="3">
        <v>0.3</v>
      </c>
    </row>
    <row r="1175" spans="2:13" x14ac:dyDescent="0.25">
      <c r="B1175" t="s">
        <v>13</v>
      </c>
      <c r="C1175" s="1" t="s">
        <v>20</v>
      </c>
      <c r="D1175" s="2">
        <v>44654</v>
      </c>
      <c r="E1175" s="8" t="s">
        <v>76</v>
      </c>
      <c r="F1175" s="8" t="s">
        <v>81</v>
      </c>
      <c r="G1175" s="8" t="s">
        <v>81</v>
      </c>
      <c r="H1175" t="s">
        <v>32</v>
      </c>
      <c r="I1175" s="4">
        <v>3200</v>
      </c>
      <c r="J1175" s="8">
        <v>11</v>
      </c>
      <c r="K1175" s="4">
        <f t="shared" si="28"/>
        <v>35200</v>
      </c>
      <c r="L1175" s="4">
        <f t="shared" si="29"/>
        <v>7040</v>
      </c>
      <c r="M1175" s="3">
        <v>0.2</v>
      </c>
    </row>
    <row r="1176" spans="2:13" x14ac:dyDescent="0.25">
      <c r="B1176" t="s">
        <v>13</v>
      </c>
      <c r="C1176" s="1" t="s">
        <v>20</v>
      </c>
      <c r="D1176" s="2">
        <v>44661</v>
      </c>
      <c r="E1176" s="8" t="s">
        <v>76</v>
      </c>
      <c r="F1176" s="8" t="s">
        <v>81</v>
      </c>
      <c r="G1176" s="8" t="s">
        <v>81</v>
      </c>
      <c r="H1176" t="s">
        <v>21</v>
      </c>
      <c r="I1176" s="4">
        <v>1200</v>
      </c>
      <c r="J1176" s="8">
        <v>2</v>
      </c>
      <c r="K1176" s="4">
        <f t="shared" si="28"/>
        <v>2400</v>
      </c>
      <c r="L1176" s="4">
        <f t="shared" si="29"/>
        <v>720</v>
      </c>
      <c r="M1176" s="3">
        <v>0.3</v>
      </c>
    </row>
    <row r="1177" spans="2:13" x14ac:dyDescent="0.25">
      <c r="B1177" t="s">
        <v>22</v>
      </c>
      <c r="C1177" s="1" t="s">
        <v>20</v>
      </c>
      <c r="D1177" s="2">
        <v>44661</v>
      </c>
      <c r="E1177" s="8" t="s">
        <v>76</v>
      </c>
      <c r="F1177" s="8" t="s">
        <v>81</v>
      </c>
      <c r="G1177" s="8" t="s">
        <v>81</v>
      </c>
      <c r="H1177" t="s">
        <v>30</v>
      </c>
      <c r="I1177" s="4">
        <v>3400</v>
      </c>
      <c r="J1177" s="8">
        <v>8</v>
      </c>
      <c r="K1177" s="4">
        <f t="shared" si="28"/>
        <v>27200</v>
      </c>
      <c r="L1177" s="4">
        <f t="shared" si="29"/>
        <v>9520</v>
      </c>
      <c r="M1177" s="3">
        <v>0.35</v>
      </c>
    </row>
    <row r="1178" spans="2:13" x14ac:dyDescent="0.25">
      <c r="B1178" t="s">
        <v>22</v>
      </c>
      <c r="C1178" s="1" t="s">
        <v>20</v>
      </c>
      <c r="D1178" s="2">
        <v>44661</v>
      </c>
      <c r="E1178" s="8" t="s">
        <v>76</v>
      </c>
      <c r="F1178" s="8" t="s">
        <v>81</v>
      </c>
      <c r="G1178" s="8" t="s">
        <v>81</v>
      </c>
      <c r="H1178" t="s">
        <v>31</v>
      </c>
      <c r="I1178" s="4">
        <v>5300</v>
      </c>
      <c r="J1178" s="8">
        <v>11</v>
      </c>
      <c r="K1178" s="4">
        <f t="shared" ref="K1178:K1241" si="30">I1178*J1178</f>
        <v>58300</v>
      </c>
      <c r="L1178" s="4">
        <f t="shared" ref="L1178:L1241" si="31">K1178*M1178</f>
        <v>17490</v>
      </c>
      <c r="M1178" s="3">
        <v>0.3</v>
      </c>
    </row>
    <row r="1179" spans="2:13" x14ac:dyDescent="0.25">
      <c r="B1179" t="s">
        <v>24</v>
      </c>
      <c r="C1179" s="1" t="s">
        <v>14</v>
      </c>
      <c r="D1179" s="2">
        <v>44668</v>
      </c>
      <c r="E1179" s="8" t="s">
        <v>76</v>
      </c>
      <c r="F1179" s="8" t="s">
        <v>81</v>
      </c>
      <c r="G1179" s="8" t="s">
        <v>81</v>
      </c>
      <c r="H1179" t="s">
        <v>26</v>
      </c>
      <c r="I1179" s="4">
        <v>1700</v>
      </c>
      <c r="J1179" s="8">
        <v>1</v>
      </c>
      <c r="K1179" s="4">
        <f t="shared" si="30"/>
        <v>1700</v>
      </c>
      <c r="L1179" s="4">
        <f t="shared" si="31"/>
        <v>850</v>
      </c>
      <c r="M1179" s="3">
        <v>0.5</v>
      </c>
    </row>
    <row r="1180" spans="2:13" x14ac:dyDescent="0.25">
      <c r="B1180" t="s">
        <v>27</v>
      </c>
      <c r="C1180" s="1" t="s">
        <v>20</v>
      </c>
      <c r="D1180" s="2">
        <v>44668</v>
      </c>
      <c r="E1180" s="8" t="s">
        <v>76</v>
      </c>
      <c r="F1180" s="8" t="s">
        <v>81</v>
      </c>
      <c r="G1180" s="8" t="s">
        <v>81</v>
      </c>
      <c r="H1180" t="s">
        <v>30</v>
      </c>
      <c r="I1180" s="4">
        <v>3400</v>
      </c>
      <c r="J1180" s="8">
        <v>1</v>
      </c>
      <c r="K1180" s="4">
        <f t="shared" si="30"/>
        <v>3400</v>
      </c>
      <c r="L1180" s="4">
        <f t="shared" si="31"/>
        <v>1190</v>
      </c>
      <c r="M1180" s="3">
        <v>0.35</v>
      </c>
    </row>
    <row r="1181" spans="2:13" x14ac:dyDescent="0.25">
      <c r="B1181" t="s">
        <v>13</v>
      </c>
      <c r="C1181" s="1" t="s">
        <v>20</v>
      </c>
      <c r="D1181" s="2">
        <v>44668</v>
      </c>
      <c r="E1181" s="8" t="s">
        <v>76</v>
      </c>
      <c r="F1181" s="8" t="s">
        <v>79</v>
      </c>
      <c r="G1181" s="8" t="s">
        <v>80</v>
      </c>
      <c r="H1181" t="s">
        <v>18</v>
      </c>
      <c r="I1181" s="4">
        <v>8902</v>
      </c>
      <c r="J1181" s="8">
        <v>2</v>
      </c>
      <c r="K1181" s="4">
        <f t="shared" si="30"/>
        <v>17804</v>
      </c>
      <c r="L1181" s="4">
        <f t="shared" si="31"/>
        <v>6231.4</v>
      </c>
      <c r="M1181" s="3">
        <v>0.35</v>
      </c>
    </row>
    <row r="1182" spans="2:13" x14ac:dyDescent="0.25">
      <c r="B1182" t="s">
        <v>13</v>
      </c>
      <c r="C1182" s="1" t="s">
        <v>20</v>
      </c>
      <c r="D1182" s="2">
        <v>44675</v>
      </c>
      <c r="E1182" s="8" t="s">
        <v>76</v>
      </c>
      <c r="F1182" s="8" t="s">
        <v>81</v>
      </c>
      <c r="G1182" s="8" t="s">
        <v>81</v>
      </c>
      <c r="H1182" t="s">
        <v>26</v>
      </c>
      <c r="I1182" s="4">
        <v>1700</v>
      </c>
      <c r="J1182" s="8">
        <v>5</v>
      </c>
      <c r="K1182" s="4">
        <f t="shared" si="30"/>
        <v>8500</v>
      </c>
      <c r="L1182" s="4">
        <f t="shared" si="31"/>
        <v>4250</v>
      </c>
      <c r="M1182" s="3">
        <v>0.5</v>
      </c>
    </row>
    <row r="1183" spans="2:13" x14ac:dyDescent="0.25">
      <c r="B1183" t="s">
        <v>13</v>
      </c>
      <c r="C1183" s="1" t="s">
        <v>14</v>
      </c>
      <c r="D1183" s="2">
        <v>44675</v>
      </c>
      <c r="E1183" s="8" t="s">
        <v>76</v>
      </c>
      <c r="F1183" s="8" t="s">
        <v>81</v>
      </c>
      <c r="G1183" s="8" t="s">
        <v>81</v>
      </c>
      <c r="H1183" t="s">
        <v>23</v>
      </c>
      <c r="I1183" s="4">
        <v>5130</v>
      </c>
      <c r="J1183" s="8">
        <v>2</v>
      </c>
      <c r="K1183" s="4">
        <f t="shared" si="30"/>
        <v>10260</v>
      </c>
      <c r="L1183" s="4">
        <f t="shared" si="31"/>
        <v>4104</v>
      </c>
      <c r="M1183" s="3">
        <v>0.4</v>
      </c>
    </row>
    <row r="1184" spans="2:13" x14ac:dyDescent="0.25">
      <c r="B1184" t="s">
        <v>27</v>
      </c>
      <c r="C1184" s="1" t="s">
        <v>14</v>
      </c>
      <c r="D1184" s="2">
        <v>44675</v>
      </c>
      <c r="E1184" s="8" t="s">
        <v>76</v>
      </c>
      <c r="F1184" s="8" t="s">
        <v>81</v>
      </c>
      <c r="G1184" s="8" t="s">
        <v>81</v>
      </c>
      <c r="H1184" t="s">
        <v>23</v>
      </c>
      <c r="I1184" s="4">
        <v>5130</v>
      </c>
      <c r="J1184" s="8">
        <v>6</v>
      </c>
      <c r="K1184" s="4">
        <f t="shared" si="30"/>
        <v>30780</v>
      </c>
      <c r="L1184" s="4">
        <f t="shared" si="31"/>
        <v>12312</v>
      </c>
      <c r="M1184" s="3">
        <v>0.4</v>
      </c>
    </row>
    <row r="1185" spans="2:13" x14ac:dyDescent="0.25">
      <c r="B1185" t="s">
        <v>22</v>
      </c>
      <c r="C1185" s="1" t="s">
        <v>14</v>
      </c>
      <c r="D1185" s="2">
        <v>44682</v>
      </c>
      <c r="E1185" s="8" t="s">
        <v>76</v>
      </c>
      <c r="F1185" s="8" t="s">
        <v>81</v>
      </c>
      <c r="G1185" s="8" t="s">
        <v>81</v>
      </c>
      <c r="H1185" t="s">
        <v>26</v>
      </c>
      <c r="I1185" s="4">
        <v>1700</v>
      </c>
      <c r="J1185" s="8">
        <v>4</v>
      </c>
      <c r="K1185" s="4">
        <f t="shared" si="30"/>
        <v>6800</v>
      </c>
      <c r="L1185" s="4">
        <f t="shared" si="31"/>
        <v>3400</v>
      </c>
      <c r="M1185" s="3">
        <v>0.5</v>
      </c>
    </row>
    <row r="1186" spans="2:13" x14ac:dyDescent="0.25">
      <c r="B1186" t="s">
        <v>13</v>
      </c>
      <c r="C1186" s="1" t="s">
        <v>14</v>
      </c>
      <c r="D1186" s="2">
        <v>44682</v>
      </c>
      <c r="E1186" s="8" t="s">
        <v>76</v>
      </c>
      <c r="F1186" s="8" t="s">
        <v>81</v>
      </c>
      <c r="G1186" s="8" t="s">
        <v>81</v>
      </c>
      <c r="H1186" t="s">
        <v>35</v>
      </c>
      <c r="I1186" s="4">
        <v>4500</v>
      </c>
      <c r="J1186" s="8">
        <v>3</v>
      </c>
      <c r="K1186" s="4">
        <f t="shared" si="30"/>
        <v>13500</v>
      </c>
      <c r="L1186" s="4">
        <f t="shared" si="31"/>
        <v>3375</v>
      </c>
      <c r="M1186" s="3">
        <v>0.25</v>
      </c>
    </row>
    <row r="1187" spans="2:13" x14ac:dyDescent="0.25">
      <c r="B1187" t="s">
        <v>13</v>
      </c>
      <c r="C1187" s="1" t="s">
        <v>14</v>
      </c>
      <c r="D1187" s="2">
        <v>44682</v>
      </c>
      <c r="E1187" s="8" t="s">
        <v>76</v>
      </c>
      <c r="F1187" s="8" t="s">
        <v>81</v>
      </c>
      <c r="G1187" s="8" t="s">
        <v>81</v>
      </c>
      <c r="H1187" t="s">
        <v>31</v>
      </c>
      <c r="I1187" s="4">
        <v>5300</v>
      </c>
      <c r="J1187" s="8">
        <v>12</v>
      </c>
      <c r="K1187" s="4">
        <f t="shared" si="30"/>
        <v>63600</v>
      </c>
      <c r="L1187" s="4">
        <f t="shared" si="31"/>
        <v>19080</v>
      </c>
      <c r="M1187" s="3">
        <v>0.3</v>
      </c>
    </row>
    <row r="1188" spans="2:13" x14ac:dyDescent="0.25">
      <c r="B1188" t="s">
        <v>13</v>
      </c>
      <c r="C1188" s="1" t="s">
        <v>14</v>
      </c>
      <c r="D1188" s="2">
        <v>44689</v>
      </c>
      <c r="E1188" s="8" t="s">
        <v>76</v>
      </c>
      <c r="F1188" s="8" t="s">
        <v>81</v>
      </c>
      <c r="G1188" s="8" t="s">
        <v>81</v>
      </c>
      <c r="H1188" t="s">
        <v>25</v>
      </c>
      <c r="I1188" s="4">
        <v>300</v>
      </c>
      <c r="J1188" s="8">
        <v>4</v>
      </c>
      <c r="K1188" s="4">
        <f t="shared" si="30"/>
        <v>1200</v>
      </c>
      <c r="L1188" s="4">
        <f t="shared" si="31"/>
        <v>180</v>
      </c>
      <c r="M1188" s="3">
        <v>0.15</v>
      </c>
    </row>
    <row r="1189" spans="2:13" x14ac:dyDescent="0.25">
      <c r="B1189" t="s">
        <v>24</v>
      </c>
      <c r="C1189" s="1" t="s">
        <v>14</v>
      </c>
      <c r="D1189" s="2">
        <v>44689</v>
      </c>
      <c r="E1189" s="8" t="s">
        <v>76</v>
      </c>
      <c r="F1189" s="8" t="s">
        <v>81</v>
      </c>
      <c r="G1189" s="8" t="s">
        <v>81</v>
      </c>
      <c r="H1189" t="s">
        <v>35</v>
      </c>
      <c r="I1189" s="4">
        <v>4500</v>
      </c>
      <c r="J1189" s="8">
        <v>4</v>
      </c>
      <c r="K1189" s="4">
        <f t="shared" si="30"/>
        <v>18000</v>
      </c>
      <c r="L1189" s="4">
        <f t="shared" si="31"/>
        <v>4500</v>
      </c>
      <c r="M1189" s="3">
        <v>0.25</v>
      </c>
    </row>
    <row r="1190" spans="2:13" x14ac:dyDescent="0.25">
      <c r="B1190" t="s">
        <v>22</v>
      </c>
      <c r="C1190" s="1" t="s">
        <v>20</v>
      </c>
      <c r="D1190" s="2">
        <v>44689</v>
      </c>
      <c r="E1190" s="8" t="s">
        <v>76</v>
      </c>
      <c r="F1190" s="8" t="s">
        <v>81</v>
      </c>
      <c r="G1190" s="8" t="s">
        <v>81</v>
      </c>
      <c r="H1190" t="s">
        <v>30</v>
      </c>
      <c r="I1190" s="4">
        <v>3400</v>
      </c>
      <c r="J1190" s="8">
        <v>9</v>
      </c>
      <c r="K1190" s="4">
        <f t="shared" si="30"/>
        <v>30600</v>
      </c>
      <c r="L1190" s="4">
        <f t="shared" si="31"/>
        <v>10710</v>
      </c>
      <c r="M1190" s="3">
        <v>0.35</v>
      </c>
    </row>
    <row r="1191" spans="2:13" x14ac:dyDescent="0.25">
      <c r="B1191" t="s">
        <v>24</v>
      </c>
      <c r="C1191" s="1" t="s">
        <v>14</v>
      </c>
      <c r="D1191" s="2">
        <v>44696</v>
      </c>
      <c r="E1191" s="8" t="s">
        <v>76</v>
      </c>
      <c r="F1191" s="8" t="s">
        <v>81</v>
      </c>
      <c r="G1191" s="8" t="s">
        <v>81</v>
      </c>
      <c r="H1191" t="s">
        <v>25</v>
      </c>
      <c r="I1191" s="4">
        <v>300</v>
      </c>
      <c r="J1191" s="8">
        <v>3</v>
      </c>
      <c r="K1191" s="4">
        <f t="shared" si="30"/>
        <v>900</v>
      </c>
      <c r="L1191" s="4">
        <f t="shared" si="31"/>
        <v>135</v>
      </c>
      <c r="M1191" s="3">
        <v>0.15</v>
      </c>
    </row>
    <row r="1192" spans="2:13" x14ac:dyDescent="0.25">
      <c r="B1192" t="s">
        <v>27</v>
      </c>
      <c r="C1192" s="1" t="s">
        <v>20</v>
      </c>
      <c r="D1192" s="2">
        <v>44696</v>
      </c>
      <c r="E1192" s="8" t="s">
        <v>76</v>
      </c>
      <c r="F1192" s="8" t="s">
        <v>81</v>
      </c>
      <c r="G1192" s="8" t="s">
        <v>81</v>
      </c>
      <c r="H1192" t="s">
        <v>18</v>
      </c>
      <c r="I1192" s="4">
        <v>8902</v>
      </c>
      <c r="J1192" s="8">
        <v>3</v>
      </c>
      <c r="K1192" s="4">
        <f t="shared" si="30"/>
        <v>26706</v>
      </c>
      <c r="L1192" s="4">
        <f t="shared" si="31"/>
        <v>9347.0999999999985</v>
      </c>
      <c r="M1192" s="3">
        <v>0.35</v>
      </c>
    </row>
    <row r="1193" spans="2:13" x14ac:dyDescent="0.25">
      <c r="B1193" t="s">
        <v>13</v>
      </c>
      <c r="C1193" s="1" t="s">
        <v>14</v>
      </c>
      <c r="D1193" s="2">
        <v>44696</v>
      </c>
      <c r="E1193" s="8" t="s">
        <v>76</v>
      </c>
      <c r="F1193" s="8" t="s">
        <v>81</v>
      </c>
      <c r="G1193" s="8" t="s">
        <v>81</v>
      </c>
      <c r="H1193" t="s">
        <v>29</v>
      </c>
      <c r="I1193" s="4">
        <v>5340</v>
      </c>
      <c r="J1193" s="8">
        <v>11</v>
      </c>
      <c r="K1193" s="4">
        <f t="shared" si="30"/>
        <v>58740</v>
      </c>
      <c r="L1193" s="4">
        <f t="shared" si="31"/>
        <v>17622</v>
      </c>
      <c r="M1193" s="3">
        <v>0.3</v>
      </c>
    </row>
    <row r="1194" spans="2:13" x14ac:dyDescent="0.25">
      <c r="B1194" t="s">
        <v>24</v>
      </c>
      <c r="C1194" s="1" t="s">
        <v>14</v>
      </c>
      <c r="D1194" s="2">
        <v>44703</v>
      </c>
      <c r="E1194" s="8" t="s">
        <v>76</v>
      </c>
      <c r="F1194" s="8" t="s">
        <v>81</v>
      </c>
      <c r="G1194" s="8" t="s">
        <v>81</v>
      </c>
      <c r="H1194" t="s">
        <v>23</v>
      </c>
      <c r="I1194" s="4">
        <v>5130</v>
      </c>
      <c r="J1194" s="8">
        <v>9</v>
      </c>
      <c r="K1194" s="4">
        <f t="shared" si="30"/>
        <v>46170</v>
      </c>
      <c r="L1194" s="4">
        <f t="shared" si="31"/>
        <v>18468</v>
      </c>
      <c r="M1194" s="3">
        <v>0.4</v>
      </c>
    </row>
    <row r="1195" spans="2:13" x14ac:dyDescent="0.25">
      <c r="B1195" t="s">
        <v>13</v>
      </c>
      <c r="C1195" s="1" t="s">
        <v>20</v>
      </c>
      <c r="D1195" s="2">
        <v>44703</v>
      </c>
      <c r="E1195" s="8" t="s">
        <v>76</v>
      </c>
      <c r="F1195" s="8" t="s">
        <v>81</v>
      </c>
      <c r="G1195" s="8" t="s">
        <v>81</v>
      </c>
      <c r="H1195" t="s">
        <v>29</v>
      </c>
      <c r="I1195" s="4">
        <v>5340</v>
      </c>
      <c r="J1195" s="8">
        <v>9</v>
      </c>
      <c r="K1195" s="4">
        <f t="shared" si="30"/>
        <v>48060</v>
      </c>
      <c r="L1195" s="4">
        <f t="shared" si="31"/>
        <v>14418</v>
      </c>
      <c r="M1195" s="3">
        <v>0.3</v>
      </c>
    </row>
    <row r="1196" spans="2:13" x14ac:dyDescent="0.25">
      <c r="B1196" t="s">
        <v>22</v>
      </c>
      <c r="C1196" s="1" t="s">
        <v>20</v>
      </c>
      <c r="D1196" s="2">
        <v>44703</v>
      </c>
      <c r="E1196" s="8" t="s">
        <v>76</v>
      </c>
      <c r="F1196" s="8" t="s">
        <v>79</v>
      </c>
      <c r="G1196" s="8" t="s">
        <v>80</v>
      </c>
      <c r="H1196" t="s">
        <v>29</v>
      </c>
      <c r="I1196" s="4">
        <v>5340</v>
      </c>
      <c r="J1196" s="8">
        <v>12</v>
      </c>
      <c r="K1196" s="4">
        <f t="shared" si="30"/>
        <v>64080</v>
      </c>
      <c r="L1196" s="4">
        <f t="shared" si="31"/>
        <v>19224</v>
      </c>
      <c r="M1196" s="3">
        <v>0.3</v>
      </c>
    </row>
    <row r="1197" spans="2:13" x14ac:dyDescent="0.25">
      <c r="B1197" t="s">
        <v>13</v>
      </c>
      <c r="C1197" s="1" t="s">
        <v>20</v>
      </c>
      <c r="D1197" s="2">
        <v>44710</v>
      </c>
      <c r="E1197" s="8" t="s">
        <v>76</v>
      </c>
      <c r="F1197" s="8" t="s">
        <v>81</v>
      </c>
      <c r="G1197" s="8" t="s">
        <v>81</v>
      </c>
      <c r="H1197" t="s">
        <v>25</v>
      </c>
      <c r="I1197" s="4">
        <v>300</v>
      </c>
      <c r="J1197" s="8">
        <v>12</v>
      </c>
      <c r="K1197" s="4">
        <f t="shared" si="30"/>
        <v>3600</v>
      </c>
      <c r="L1197" s="4">
        <f t="shared" si="31"/>
        <v>540</v>
      </c>
      <c r="M1197" s="3">
        <v>0.15</v>
      </c>
    </row>
    <row r="1198" spans="2:13" x14ac:dyDescent="0.25">
      <c r="B1198" t="s">
        <v>13</v>
      </c>
      <c r="C1198" s="1" t="s">
        <v>20</v>
      </c>
      <c r="D1198" s="2">
        <v>44710</v>
      </c>
      <c r="E1198" s="8" t="s">
        <v>76</v>
      </c>
      <c r="F1198" s="8" t="s">
        <v>81</v>
      </c>
      <c r="G1198" s="8" t="s">
        <v>81</v>
      </c>
      <c r="H1198" t="s">
        <v>35</v>
      </c>
      <c r="I1198" s="4">
        <v>4500</v>
      </c>
      <c r="J1198" s="8">
        <v>3</v>
      </c>
      <c r="K1198" s="4">
        <f t="shared" si="30"/>
        <v>13500</v>
      </c>
      <c r="L1198" s="4">
        <f t="shared" si="31"/>
        <v>3375</v>
      </c>
      <c r="M1198" s="3">
        <v>0.25</v>
      </c>
    </row>
    <row r="1199" spans="2:13" x14ac:dyDescent="0.25">
      <c r="B1199" t="s">
        <v>13</v>
      </c>
      <c r="C1199" s="1" t="s">
        <v>14</v>
      </c>
      <c r="D1199" s="2">
        <v>44710</v>
      </c>
      <c r="E1199" s="8" t="s">
        <v>76</v>
      </c>
      <c r="F1199" s="8" t="s">
        <v>81</v>
      </c>
      <c r="G1199" s="8" t="s">
        <v>81</v>
      </c>
      <c r="H1199" t="s">
        <v>26</v>
      </c>
      <c r="I1199" s="4">
        <v>1700</v>
      </c>
      <c r="J1199" s="8">
        <v>12</v>
      </c>
      <c r="K1199" s="4">
        <f t="shared" si="30"/>
        <v>20400</v>
      </c>
      <c r="L1199" s="4">
        <f t="shared" si="31"/>
        <v>10200</v>
      </c>
      <c r="M1199" s="3">
        <v>0.5</v>
      </c>
    </row>
    <row r="1200" spans="2:13" x14ac:dyDescent="0.25">
      <c r="B1200" t="s">
        <v>13</v>
      </c>
      <c r="C1200" s="1" t="s">
        <v>20</v>
      </c>
      <c r="D1200" s="2">
        <v>44717</v>
      </c>
      <c r="E1200" s="8" t="s">
        <v>76</v>
      </c>
      <c r="F1200" s="8" t="s">
        <v>81</v>
      </c>
      <c r="G1200" s="8" t="s">
        <v>81</v>
      </c>
      <c r="H1200" t="s">
        <v>19</v>
      </c>
      <c r="I1200" s="4">
        <v>500</v>
      </c>
      <c r="J1200" s="8">
        <v>4</v>
      </c>
      <c r="K1200" s="4">
        <f t="shared" si="30"/>
        <v>2000</v>
      </c>
      <c r="L1200" s="4">
        <f t="shared" si="31"/>
        <v>500</v>
      </c>
      <c r="M1200" s="3">
        <v>0.25</v>
      </c>
    </row>
    <row r="1201" spans="2:13" x14ac:dyDescent="0.25">
      <c r="B1201" t="s">
        <v>34</v>
      </c>
      <c r="C1201" s="1" t="s">
        <v>20</v>
      </c>
      <c r="D1201" s="2">
        <v>44717</v>
      </c>
      <c r="E1201" s="8" t="s">
        <v>76</v>
      </c>
      <c r="F1201" s="8" t="s">
        <v>81</v>
      </c>
      <c r="G1201" s="8" t="s">
        <v>81</v>
      </c>
      <c r="H1201" t="s">
        <v>35</v>
      </c>
      <c r="I1201" s="4">
        <v>4500</v>
      </c>
      <c r="J1201" s="8">
        <v>5</v>
      </c>
      <c r="K1201" s="4">
        <f t="shared" si="30"/>
        <v>22500</v>
      </c>
      <c r="L1201" s="4">
        <f t="shared" si="31"/>
        <v>5625</v>
      </c>
      <c r="M1201" s="3">
        <v>0.25</v>
      </c>
    </row>
    <row r="1202" spans="2:13" x14ac:dyDescent="0.25">
      <c r="B1202" t="s">
        <v>13</v>
      </c>
      <c r="C1202" s="1" t="s">
        <v>20</v>
      </c>
      <c r="D1202" s="2">
        <v>44717</v>
      </c>
      <c r="E1202" s="8" t="s">
        <v>76</v>
      </c>
      <c r="F1202" s="8" t="s">
        <v>81</v>
      </c>
      <c r="G1202" s="8" t="s">
        <v>81</v>
      </c>
      <c r="H1202" t="s">
        <v>29</v>
      </c>
      <c r="I1202" s="4">
        <v>5340</v>
      </c>
      <c r="J1202" s="8">
        <v>11</v>
      </c>
      <c r="K1202" s="4">
        <f t="shared" si="30"/>
        <v>58740</v>
      </c>
      <c r="L1202" s="4">
        <f t="shared" si="31"/>
        <v>17622</v>
      </c>
      <c r="M1202" s="3">
        <v>0.3</v>
      </c>
    </row>
    <row r="1203" spans="2:13" x14ac:dyDescent="0.25">
      <c r="B1203" t="s">
        <v>13</v>
      </c>
      <c r="C1203" s="1" t="s">
        <v>14</v>
      </c>
      <c r="D1203" s="2">
        <v>44724</v>
      </c>
      <c r="E1203" s="8" t="s">
        <v>76</v>
      </c>
      <c r="F1203" s="8" t="s">
        <v>81</v>
      </c>
      <c r="G1203" s="8" t="s">
        <v>81</v>
      </c>
      <c r="H1203" t="s">
        <v>26</v>
      </c>
      <c r="I1203" s="4">
        <v>1700</v>
      </c>
      <c r="J1203" s="8">
        <v>5</v>
      </c>
      <c r="K1203" s="4">
        <f t="shared" si="30"/>
        <v>8500</v>
      </c>
      <c r="L1203" s="4">
        <f t="shared" si="31"/>
        <v>4250</v>
      </c>
      <c r="M1203" s="3">
        <v>0.5</v>
      </c>
    </row>
    <row r="1204" spans="2:13" x14ac:dyDescent="0.25">
      <c r="B1204" t="s">
        <v>24</v>
      </c>
      <c r="C1204" s="1" t="s">
        <v>20</v>
      </c>
      <c r="D1204" s="2">
        <v>44724</v>
      </c>
      <c r="E1204" s="8" t="s">
        <v>76</v>
      </c>
      <c r="F1204" s="8" t="s">
        <v>81</v>
      </c>
      <c r="G1204" s="8" t="s">
        <v>81</v>
      </c>
      <c r="H1204" t="s">
        <v>32</v>
      </c>
      <c r="I1204" s="4">
        <v>3200</v>
      </c>
      <c r="J1204" s="8">
        <v>8</v>
      </c>
      <c r="K1204" s="4">
        <f t="shared" si="30"/>
        <v>25600</v>
      </c>
      <c r="L1204" s="4">
        <f t="shared" si="31"/>
        <v>5120</v>
      </c>
      <c r="M1204" s="3">
        <v>0.2</v>
      </c>
    </row>
    <row r="1205" spans="2:13" x14ac:dyDescent="0.25">
      <c r="B1205" t="s">
        <v>22</v>
      </c>
      <c r="C1205" s="1" t="s">
        <v>20</v>
      </c>
      <c r="D1205" s="2">
        <v>44724</v>
      </c>
      <c r="E1205" s="8" t="s">
        <v>76</v>
      </c>
      <c r="F1205" s="8" t="s">
        <v>81</v>
      </c>
      <c r="G1205" s="8" t="s">
        <v>81</v>
      </c>
      <c r="H1205" t="s">
        <v>29</v>
      </c>
      <c r="I1205" s="4">
        <v>5340</v>
      </c>
      <c r="J1205" s="8">
        <v>12</v>
      </c>
      <c r="K1205" s="4">
        <f t="shared" si="30"/>
        <v>64080</v>
      </c>
      <c r="L1205" s="4">
        <f t="shared" si="31"/>
        <v>19224</v>
      </c>
      <c r="M1205" s="3">
        <v>0.3</v>
      </c>
    </row>
    <row r="1206" spans="2:13" x14ac:dyDescent="0.25">
      <c r="B1206" t="s">
        <v>27</v>
      </c>
      <c r="C1206" s="1" t="s">
        <v>20</v>
      </c>
      <c r="D1206" s="2">
        <v>44731</v>
      </c>
      <c r="E1206" s="8" t="s">
        <v>76</v>
      </c>
      <c r="F1206" s="8" t="s">
        <v>81</v>
      </c>
      <c r="G1206" s="8" t="s">
        <v>81</v>
      </c>
      <c r="H1206" t="s">
        <v>21</v>
      </c>
      <c r="I1206" s="4">
        <v>1200</v>
      </c>
      <c r="J1206" s="8">
        <v>8</v>
      </c>
      <c r="K1206" s="4">
        <f t="shared" si="30"/>
        <v>9600</v>
      </c>
      <c r="L1206" s="4">
        <f t="shared" si="31"/>
        <v>2880</v>
      </c>
      <c r="M1206" s="3">
        <v>0.3</v>
      </c>
    </row>
    <row r="1207" spans="2:13" x14ac:dyDescent="0.25">
      <c r="B1207" t="s">
        <v>22</v>
      </c>
      <c r="C1207" s="1" t="s">
        <v>20</v>
      </c>
      <c r="D1207" s="2">
        <v>44731</v>
      </c>
      <c r="E1207" s="8" t="s">
        <v>76</v>
      </c>
      <c r="F1207" s="8" t="s">
        <v>81</v>
      </c>
      <c r="G1207" s="8" t="s">
        <v>81</v>
      </c>
      <c r="H1207" t="s">
        <v>30</v>
      </c>
      <c r="I1207" s="4">
        <v>3400</v>
      </c>
      <c r="J1207" s="8">
        <v>10</v>
      </c>
      <c r="K1207" s="4">
        <f t="shared" si="30"/>
        <v>34000</v>
      </c>
      <c r="L1207" s="4">
        <f t="shared" si="31"/>
        <v>11900</v>
      </c>
      <c r="M1207" s="3">
        <v>0.35</v>
      </c>
    </row>
    <row r="1208" spans="2:13" x14ac:dyDescent="0.25">
      <c r="B1208" t="s">
        <v>22</v>
      </c>
      <c r="C1208" s="1" t="s">
        <v>20</v>
      </c>
      <c r="D1208" s="2">
        <v>44731</v>
      </c>
      <c r="E1208" s="8" t="s">
        <v>76</v>
      </c>
      <c r="F1208" s="8" t="s">
        <v>81</v>
      </c>
      <c r="G1208" s="8" t="s">
        <v>81</v>
      </c>
      <c r="H1208" t="s">
        <v>35</v>
      </c>
      <c r="I1208" s="4">
        <v>4500</v>
      </c>
      <c r="J1208" s="8">
        <v>12</v>
      </c>
      <c r="K1208" s="4">
        <f t="shared" si="30"/>
        <v>54000</v>
      </c>
      <c r="L1208" s="4">
        <f t="shared" si="31"/>
        <v>13500</v>
      </c>
      <c r="M1208" s="3">
        <v>0.25</v>
      </c>
    </row>
    <row r="1209" spans="2:13" x14ac:dyDescent="0.25">
      <c r="B1209" t="s">
        <v>24</v>
      </c>
      <c r="C1209" s="1" t="s">
        <v>14</v>
      </c>
      <c r="D1209" s="2">
        <v>44738</v>
      </c>
      <c r="E1209" s="8" t="s">
        <v>76</v>
      </c>
      <c r="F1209" s="8" t="s">
        <v>81</v>
      </c>
      <c r="G1209" s="8" t="s">
        <v>81</v>
      </c>
      <c r="H1209" t="s">
        <v>35</v>
      </c>
      <c r="I1209" s="4">
        <v>4500</v>
      </c>
      <c r="J1209" s="8">
        <v>5</v>
      </c>
      <c r="K1209" s="4">
        <f t="shared" si="30"/>
        <v>22500</v>
      </c>
      <c r="L1209" s="4">
        <f t="shared" si="31"/>
        <v>5625</v>
      </c>
      <c r="M1209" s="3">
        <v>0.25</v>
      </c>
    </row>
    <row r="1210" spans="2:13" x14ac:dyDescent="0.25">
      <c r="B1210" t="s">
        <v>13</v>
      </c>
      <c r="C1210" s="1" t="s">
        <v>20</v>
      </c>
      <c r="D1210" s="2">
        <v>44738</v>
      </c>
      <c r="E1210" s="8" t="s">
        <v>76</v>
      </c>
      <c r="F1210" s="8" t="s">
        <v>81</v>
      </c>
      <c r="G1210" s="8" t="s">
        <v>81</v>
      </c>
      <c r="H1210" t="s">
        <v>31</v>
      </c>
      <c r="I1210" s="4">
        <v>5300</v>
      </c>
      <c r="J1210" s="8">
        <v>5</v>
      </c>
      <c r="K1210" s="4">
        <f t="shared" si="30"/>
        <v>26500</v>
      </c>
      <c r="L1210" s="4">
        <f t="shared" si="31"/>
        <v>7950</v>
      </c>
      <c r="M1210" s="3">
        <v>0.3</v>
      </c>
    </row>
    <row r="1211" spans="2:13" x14ac:dyDescent="0.25">
      <c r="B1211" t="s">
        <v>22</v>
      </c>
      <c r="C1211" s="1" t="s">
        <v>20</v>
      </c>
      <c r="D1211" s="2">
        <v>44738</v>
      </c>
      <c r="E1211" s="8" t="s">
        <v>76</v>
      </c>
      <c r="F1211" s="8" t="s">
        <v>81</v>
      </c>
      <c r="G1211" s="8" t="s">
        <v>81</v>
      </c>
      <c r="H1211" t="s">
        <v>31</v>
      </c>
      <c r="I1211" s="4">
        <v>5300</v>
      </c>
      <c r="J1211" s="8">
        <v>10</v>
      </c>
      <c r="K1211" s="4">
        <f t="shared" si="30"/>
        <v>53000</v>
      </c>
      <c r="L1211" s="4">
        <f t="shared" si="31"/>
        <v>15900</v>
      </c>
      <c r="M1211" s="3">
        <v>0.3</v>
      </c>
    </row>
    <row r="1212" spans="2:13" x14ac:dyDescent="0.25">
      <c r="B1212" t="s">
        <v>22</v>
      </c>
      <c r="C1212" s="1" t="s">
        <v>20</v>
      </c>
      <c r="D1212" s="2">
        <v>44745</v>
      </c>
      <c r="E1212" s="8" t="s">
        <v>76</v>
      </c>
      <c r="F1212" s="8" t="s">
        <v>81</v>
      </c>
      <c r="G1212" s="8" t="s">
        <v>81</v>
      </c>
      <c r="H1212" t="s">
        <v>31</v>
      </c>
      <c r="I1212" s="4">
        <v>5300</v>
      </c>
      <c r="J1212" s="8">
        <v>7</v>
      </c>
      <c r="K1212" s="4">
        <f t="shared" si="30"/>
        <v>37100</v>
      </c>
      <c r="L1212" s="4">
        <f t="shared" si="31"/>
        <v>11130</v>
      </c>
      <c r="M1212" s="3">
        <v>0.3</v>
      </c>
    </row>
    <row r="1213" spans="2:13" x14ac:dyDescent="0.25">
      <c r="B1213" t="s">
        <v>24</v>
      </c>
      <c r="C1213" s="1" t="s">
        <v>14</v>
      </c>
      <c r="D1213" s="2">
        <v>44745</v>
      </c>
      <c r="E1213" s="8" t="s">
        <v>76</v>
      </c>
      <c r="F1213" s="8" t="s">
        <v>81</v>
      </c>
      <c r="G1213" s="8" t="s">
        <v>81</v>
      </c>
      <c r="H1213" t="s">
        <v>18</v>
      </c>
      <c r="I1213" s="4">
        <v>8902</v>
      </c>
      <c r="J1213" s="8">
        <v>7</v>
      </c>
      <c r="K1213" s="4">
        <f t="shared" si="30"/>
        <v>62314</v>
      </c>
      <c r="L1213" s="4">
        <f t="shared" si="31"/>
        <v>21809.899999999998</v>
      </c>
      <c r="M1213" s="3">
        <v>0.35</v>
      </c>
    </row>
    <row r="1214" spans="2:13" x14ac:dyDescent="0.25">
      <c r="B1214" t="s">
        <v>27</v>
      </c>
      <c r="C1214" s="1" t="s">
        <v>14</v>
      </c>
      <c r="D1214" s="2">
        <v>44745</v>
      </c>
      <c r="E1214" s="8" t="s">
        <v>76</v>
      </c>
      <c r="F1214" s="8" t="s">
        <v>81</v>
      </c>
      <c r="G1214" s="8" t="s">
        <v>81</v>
      </c>
      <c r="H1214" t="s">
        <v>18</v>
      </c>
      <c r="I1214" s="4">
        <v>8902</v>
      </c>
      <c r="J1214" s="8">
        <v>9</v>
      </c>
      <c r="K1214" s="4">
        <f t="shared" si="30"/>
        <v>80118</v>
      </c>
      <c r="L1214" s="4">
        <f t="shared" si="31"/>
        <v>28041.3</v>
      </c>
      <c r="M1214" s="3">
        <v>0.35</v>
      </c>
    </row>
    <row r="1215" spans="2:13" x14ac:dyDescent="0.25">
      <c r="B1215" t="s">
        <v>27</v>
      </c>
      <c r="C1215" s="1" t="s">
        <v>14</v>
      </c>
      <c r="D1215" s="2">
        <v>44752</v>
      </c>
      <c r="E1215" s="8" t="s">
        <v>76</v>
      </c>
      <c r="F1215" s="8" t="s">
        <v>81</v>
      </c>
      <c r="G1215" s="8" t="s">
        <v>81</v>
      </c>
      <c r="H1215" t="s">
        <v>28</v>
      </c>
      <c r="I1215" s="4">
        <v>1500</v>
      </c>
      <c r="J1215" s="8">
        <v>1</v>
      </c>
      <c r="K1215" s="4">
        <f t="shared" si="30"/>
        <v>1500</v>
      </c>
      <c r="L1215" s="4">
        <f t="shared" si="31"/>
        <v>600</v>
      </c>
      <c r="M1215" s="3">
        <v>0.4</v>
      </c>
    </row>
    <row r="1216" spans="2:13" x14ac:dyDescent="0.25">
      <c r="B1216" t="s">
        <v>13</v>
      </c>
      <c r="C1216" s="1" t="s">
        <v>20</v>
      </c>
      <c r="D1216" s="2">
        <v>44752</v>
      </c>
      <c r="E1216" s="8" t="s">
        <v>76</v>
      </c>
      <c r="F1216" s="8" t="s">
        <v>81</v>
      </c>
      <c r="G1216" s="8" t="s">
        <v>81</v>
      </c>
      <c r="H1216" t="s">
        <v>31</v>
      </c>
      <c r="I1216" s="4">
        <v>5300</v>
      </c>
      <c r="J1216" s="8">
        <v>2</v>
      </c>
      <c r="K1216" s="4">
        <f t="shared" si="30"/>
        <v>10600</v>
      </c>
      <c r="L1216" s="4">
        <f t="shared" si="31"/>
        <v>3180</v>
      </c>
      <c r="M1216" s="3">
        <v>0.3</v>
      </c>
    </row>
    <row r="1217" spans="2:13" x14ac:dyDescent="0.25">
      <c r="B1217" t="s">
        <v>13</v>
      </c>
      <c r="C1217" s="1" t="s">
        <v>20</v>
      </c>
      <c r="D1217" s="2">
        <v>44752</v>
      </c>
      <c r="E1217" s="8" t="s">
        <v>76</v>
      </c>
      <c r="F1217" s="8" t="s">
        <v>79</v>
      </c>
      <c r="G1217" s="8" t="s">
        <v>80</v>
      </c>
      <c r="H1217" t="s">
        <v>18</v>
      </c>
      <c r="I1217" s="4">
        <v>8902</v>
      </c>
      <c r="J1217" s="8">
        <v>10</v>
      </c>
      <c r="K1217" s="4">
        <f t="shared" si="30"/>
        <v>89020</v>
      </c>
      <c r="L1217" s="4">
        <f t="shared" si="31"/>
        <v>31156.999999999996</v>
      </c>
      <c r="M1217" s="3">
        <v>0.35</v>
      </c>
    </row>
    <row r="1218" spans="2:13" x14ac:dyDescent="0.25">
      <c r="B1218" t="s">
        <v>13</v>
      </c>
      <c r="C1218" s="1" t="s">
        <v>14</v>
      </c>
      <c r="D1218" s="2">
        <v>44759</v>
      </c>
      <c r="E1218" s="8" t="s">
        <v>76</v>
      </c>
      <c r="F1218" s="8" t="s">
        <v>81</v>
      </c>
      <c r="G1218" s="8" t="s">
        <v>81</v>
      </c>
      <c r="H1218" t="s">
        <v>28</v>
      </c>
      <c r="I1218" s="4">
        <v>1500</v>
      </c>
      <c r="J1218" s="8">
        <v>3</v>
      </c>
      <c r="K1218" s="4">
        <f t="shared" si="30"/>
        <v>4500</v>
      </c>
      <c r="L1218" s="4">
        <f t="shared" si="31"/>
        <v>1800</v>
      </c>
      <c r="M1218" s="3">
        <v>0.4</v>
      </c>
    </row>
    <row r="1219" spans="2:13" x14ac:dyDescent="0.25">
      <c r="B1219" t="s">
        <v>13</v>
      </c>
      <c r="C1219" s="1" t="s">
        <v>14</v>
      </c>
      <c r="D1219" s="2">
        <v>44759</v>
      </c>
      <c r="E1219" s="8" t="s">
        <v>76</v>
      </c>
      <c r="F1219" s="8" t="s">
        <v>81</v>
      </c>
      <c r="G1219" s="8" t="s">
        <v>81</v>
      </c>
      <c r="H1219" t="s">
        <v>33</v>
      </c>
      <c r="I1219" s="4">
        <v>4600</v>
      </c>
      <c r="J1219" s="8">
        <v>4</v>
      </c>
      <c r="K1219" s="4">
        <f t="shared" si="30"/>
        <v>18400</v>
      </c>
      <c r="L1219" s="4">
        <f t="shared" si="31"/>
        <v>4600</v>
      </c>
      <c r="M1219" s="3">
        <v>0.25</v>
      </c>
    </row>
    <row r="1220" spans="2:13" x14ac:dyDescent="0.25">
      <c r="B1220" t="s">
        <v>34</v>
      </c>
      <c r="C1220" s="1" t="s">
        <v>20</v>
      </c>
      <c r="D1220" s="2">
        <v>44759</v>
      </c>
      <c r="E1220" s="8" t="s">
        <v>76</v>
      </c>
      <c r="F1220" s="8" t="s">
        <v>81</v>
      </c>
      <c r="G1220" s="8" t="s">
        <v>81</v>
      </c>
      <c r="H1220" t="s">
        <v>32</v>
      </c>
      <c r="I1220" s="4">
        <v>3200</v>
      </c>
      <c r="J1220" s="8">
        <v>9</v>
      </c>
      <c r="K1220" s="4">
        <f t="shared" si="30"/>
        <v>28800</v>
      </c>
      <c r="L1220" s="4">
        <f t="shared" si="31"/>
        <v>5760</v>
      </c>
      <c r="M1220" s="3">
        <v>0.2</v>
      </c>
    </row>
    <row r="1221" spans="2:13" x14ac:dyDescent="0.25">
      <c r="B1221" t="s">
        <v>13</v>
      </c>
      <c r="C1221" s="1" t="s">
        <v>20</v>
      </c>
      <c r="D1221" s="2">
        <v>44766</v>
      </c>
      <c r="E1221" s="8" t="s">
        <v>76</v>
      </c>
      <c r="F1221" s="8" t="s">
        <v>81</v>
      </c>
      <c r="G1221" s="8" t="s">
        <v>81</v>
      </c>
      <c r="H1221" t="s">
        <v>21</v>
      </c>
      <c r="I1221" s="4">
        <v>1200</v>
      </c>
      <c r="J1221" s="8">
        <v>1</v>
      </c>
      <c r="K1221" s="4">
        <f t="shared" si="30"/>
        <v>1200</v>
      </c>
      <c r="L1221" s="4">
        <f t="shared" si="31"/>
        <v>360</v>
      </c>
      <c r="M1221" s="3">
        <v>0.3</v>
      </c>
    </row>
    <row r="1222" spans="2:13" x14ac:dyDescent="0.25">
      <c r="B1222" t="s">
        <v>27</v>
      </c>
      <c r="C1222" s="1" t="s">
        <v>14</v>
      </c>
      <c r="D1222" s="2">
        <v>44766</v>
      </c>
      <c r="E1222" s="8" t="s">
        <v>76</v>
      </c>
      <c r="F1222" s="8" t="s">
        <v>81</v>
      </c>
      <c r="G1222" s="8" t="s">
        <v>81</v>
      </c>
      <c r="H1222" t="s">
        <v>28</v>
      </c>
      <c r="I1222" s="4">
        <v>1500</v>
      </c>
      <c r="J1222" s="8">
        <v>1</v>
      </c>
      <c r="K1222" s="4">
        <f t="shared" si="30"/>
        <v>1500</v>
      </c>
      <c r="L1222" s="4">
        <f t="shared" si="31"/>
        <v>600</v>
      </c>
      <c r="M1222" s="3">
        <v>0.4</v>
      </c>
    </row>
    <row r="1223" spans="2:13" x14ac:dyDescent="0.25">
      <c r="B1223" t="s">
        <v>13</v>
      </c>
      <c r="C1223" s="1" t="s">
        <v>20</v>
      </c>
      <c r="D1223" s="2">
        <v>44766</v>
      </c>
      <c r="E1223" s="8" t="s">
        <v>76</v>
      </c>
      <c r="F1223" s="8" t="s">
        <v>81</v>
      </c>
      <c r="G1223" s="8" t="s">
        <v>81</v>
      </c>
      <c r="H1223" t="s">
        <v>35</v>
      </c>
      <c r="I1223" s="4">
        <v>4500</v>
      </c>
      <c r="J1223" s="8">
        <v>3</v>
      </c>
      <c r="K1223" s="4">
        <f t="shared" si="30"/>
        <v>13500</v>
      </c>
      <c r="L1223" s="4">
        <f t="shared" si="31"/>
        <v>3375</v>
      </c>
      <c r="M1223" s="3">
        <v>0.25</v>
      </c>
    </row>
    <row r="1224" spans="2:13" x14ac:dyDescent="0.25">
      <c r="B1224" t="s">
        <v>27</v>
      </c>
      <c r="C1224" s="1" t="s">
        <v>20</v>
      </c>
      <c r="D1224" s="2">
        <v>44766</v>
      </c>
      <c r="E1224" s="8" t="s">
        <v>76</v>
      </c>
      <c r="F1224" s="8" t="s">
        <v>81</v>
      </c>
      <c r="G1224" s="8" t="s">
        <v>81</v>
      </c>
      <c r="H1224" t="s">
        <v>32</v>
      </c>
      <c r="I1224" s="4">
        <v>3200</v>
      </c>
      <c r="J1224" s="8">
        <v>5</v>
      </c>
      <c r="K1224" s="4">
        <f t="shared" si="30"/>
        <v>16000</v>
      </c>
      <c r="L1224" s="4">
        <f t="shared" si="31"/>
        <v>3200</v>
      </c>
      <c r="M1224" s="3">
        <v>0.2</v>
      </c>
    </row>
    <row r="1225" spans="2:13" x14ac:dyDescent="0.25">
      <c r="B1225" t="s">
        <v>27</v>
      </c>
      <c r="C1225" s="1" t="s">
        <v>20</v>
      </c>
      <c r="D1225" s="2">
        <v>44766</v>
      </c>
      <c r="E1225" s="8" t="s">
        <v>76</v>
      </c>
      <c r="F1225" s="8" t="s">
        <v>81</v>
      </c>
      <c r="G1225" s="8" t="s">
        <v>81</v>
      </c>
      <c r="H1225" t="s">
        <v>18</v>
      </c>
      <c r="I1225" s="4">
        <v>8902</v>
      </c>
      <c r="J1225" s="8">
        <v>3</v>
      </c>
      <c r="K1225" s="4">
        <f t="shared" si="30"/>
        <v>26706</v>
      </c>
      <c r="L1225" s="4">
        <f t="shared" si="31"/>
        <v>9347.0999999999985</v>
      </c>
      <c r="M1225" s="3">
        <v>0.35</v>
      </c>
    </row>
    <row r="1226" spans="2:13" x14ac:dyDescent="0.25">
      <c r="B1226" t="s">
        <v>13</v>
      </c>
      <c r="C1226" s="1" t="s">
        <v>20</v>
      </c>
      <c r="D1226" s="2">
        <v>44766</v>
      </c>
      <c r="E1226" s="8" t="s">
        <v>76</v>
      </c>
      <c r="F1226" s="8" t="s">
        <v>81</v>
      </c>
      <c r="G1226" s="8" t="s">
        <v>81</v>
      </c>
      <c r="H1226" t="s">
        <v>23</v>
      </c>
      <c r="I1226" s="4">
        <v>5130</v>
      </c>
      <c r="J1226" s="8">
        <v>6</v>
      </c>
      <c r="K1226" s="4">
        <f t="shared" si="30"/>
        <v>30780</v>
      </c>
      <c r="L1226" s="4">
        <f t="shared" si="31"/>
        <v>12312</v>
      </c>
      <c r="M1226" s="3">
        <v>0.4</v>
      </c>
    </row>
    <row r="1227" spans="2:13" x14ac:dyDescent="0.25">
      <c r="B1227" t="s">
        <v>27</v>
      </c>
      <c r="C1227" s="1" t="s">
        <v>20</v>
      </c>
      <c r="D1227" s="2">
        <v>44773</v>
      </c>
      <c r="E1227" s="8" t="s">
        <v>76</v>
      </c>
      <c r="F1227" s="8" t="s">
        <v>81</v>
      </c>
      <c r="G1227" s="8" t="s">
        <v>81</v>
      </c>
      <c r="H1227" t="s">
        <v>18</v>
      </c>
      <c r="I1227" s="4">
        <v>8902</v>
      </c>
      <c r="J1227" s="8">
        <v>3</v>
      </c>
      <c r="K1227" s="4">
        <f t="shared" si="30"/>
        <v>26706</v>
      </c>
      <c r="L1227" s="4">
        <f t="shared" si="31"/>
        <v>9347.0999999999985</v>
      </c>
      <c r="M1227" s="3">
        <v>0.35</v>
      </c>
    </row>
    <row r="1228" spans="2:13" x14ac:dyDescent="0.25">
      <c r="B1228" t="s">
        <v>34</v>
      </c>
      <c r="C1228" s="1" t="s">
        <v>20</v>
      </c>
      <c r="D1228" s="2">
        <v>44773</v>
      </c>
      <c r="E1228" s="8" t="s">
        <v>76</v>
      </c>
      <c r="F1228" s="8" t="s">
        <v>81</v>
      </c>
      <c r="G1228" s="8" t="s">
        <v>81</v>
      </c>
      <c r="H1228" t="s">
        <v>32</v>
      </c>
      <c r="I1228" s="4">
        <v>3200</v>
      </c>
      <c r="J1228" s="8">
        <v>9</v>
      </c>
      <c r="K1228" s="4">
        <f t="shared" si="30"/>
        <v>28800</v>
      </c>
      <c r="L1228" s="4">
        <f t="shared" si="31"/>
        <v>5760</v>
      </c>
      <c r="M1228" s="3">
        <v>0.2</v>
      </c>
    </row>
    <row r="1229" spans="2:13" x14ac:dyDescent="0.25">
      <c r="B1229" t="s">
        <v>27</v>
      </c>
      <c r="C1229" s="1" t="s">
        <v>20</v>
      </c>
      <c r="D1229" s="2">
        <v>44773</v>
      </c>
      <c r="E1229" s="8" t="s">
        <v>76</v>
      </c>
      <c r="F1229" s="8" t="s">
        <v>81</v>
      </c>
      <c r="G1229" s="8" t="s">
        <v>81</v>
      </c>
      <c r="H1229" t="s">
        <v>35</v>
      </c>
      <c r="I1229" s="4">
        <v>4500</v>
      </c>
      <c r="J1229" s="8">
        <v>9</v>
      </c>
      <c r="K1229" s="4">
        <f t="shared" si="30"/>
        <v>40500</v>
      </c>
      <c r="L1229" s="4">
        <f t="shared" si="31"/>
        <v>10125</v>
      </c>
      <c r="M1229" s="3">
        <v>0.25</v>
      </c>
    </row>
    <row r="1230" spans="2:13" x14ac:dyDescent="0.25">
      <c r="B1230" t="s">
        <v>13</v>
      </c>
      <c r="C1230" s="1" t="s">
        <v>20</v>
      </c>
      <c r="D1230" s="2">
        <v>44780</v>
      </c>
      <c r="E1230" s="8" t="s">
        <v>76</v>
      </c>
      <c r="F1230" s="8" t="s">
        <v>81</v>
      </c>
      <c r="G1230" s="8" t="s">
        <v>81</v>
      </c>
      <c r="H1230" t="s">
        <v>35</v>
      </c>
      <c r="I1230" s="4">
        <v>4500</v>
      </c>
      <c r="J1230" s="8">
        <v>3</v>
      </c>
      <c r="K1230" s="4">
        <f t="shared" si="30"/>
        <v>13500</v>
      </c>
      <c r="L1230" s="4">
        <f t="shared" si="31"/>
        <v>3375</v>
      </c>
      <c r="M1230" s="3">
        <v>0.25</v>
      </c>
    </row>
    <row r="1231" spans="2:13" x14ac:dyDescent="0.25">
      <c r="B1231" t="s">
        <v>13</v>
      </c>
      <c r="C1231" s="1" t="s">
        <v>20</v>
      </c>
      <c r="D1231" s="2">
        <v>44780</v>
      </c>
      <c r="E1231" s="8" t="s">
        <v>76</v>
      </c>
      <c r="F1231" s="8" t="s">
        <v>81</v>
      </c>
      <c r="G1231" s="8" t="s">
        <v>81</v>
      </c>
      <c r="H1231" t="s">
        <v>31</v>
      </c>
      <c r="I1231" s="4">
        <v>5300</v>
      </c>
      <c r="J1231" s="8">
        <v>5</v>
      </c>
      <c r="K1231" s="4">
        <f t="shared" si="30"/>
        <v>26500</v>
      </c>
      <c r="L1231" s="4">
        <f t="shared" si="31"/>
        <v>7950</v>
      </c>
      <c r="M1231" s="3">
        <v>0.3</v>
      </c>
    </row>
    <row r="1232" spans="2:13" x14ac:dyDescent="0.25">
      <c r="B1232" t="s">
        <v>24</v>
      </c>
      <c r="C1232" s="1" t="s">
        <v>14</v>
      </c>
      <c r="D1232" s="2">
        <v>44780</v>
      </c>
      <c r="E1232" s="8" t="s">
        <v>76</v>
      </c>
      <c r="F1232" s="8" t="s">
        <v>81</v>
      </c>
      <c r="G1232" s="8" t="s">
        <v>81</v>
      </c>
      <c r="H1232" t="s">
        <v>32</v>
      </c>
      <c r="I1232" s="4">
        <v>3200</v>
      </c>
      <c r="J1232" s="8">
        <v>9</v>
      </c>
      <c r="K1232" s="4">
        <f t="shared" si="30"/>
        <v>28800</v>
      </c>
      <c r="L1232" s="4">
        <f t="shared" si="31"/>
        <v>5760</v>
      </c>
      <c r="M1232" s="3">
        <v>0.2</v>
      </c>
    </row>
    <row r="1233" spans="2:13" x14ac:dyDescent="0.25">
      <c r="B1233" t="s">
        <v>13</v>
      </c>
      <c r="C1233" s="1" t="s">
        <v>14</v>
      </c>
      <c r="D1233" s="2">
        <v>44787</v>
      </c>
      <c r="E1233" s="8" t="s">
        <v>76</v>
      </c>
      <c r="F1233" s="8" t="s">
        <v>81</v>
      </c>
      <c r="G1233" s="8" t="s">
        <v>81</v>
      </c>
      <c r="H1233" t="s">
        <v>21</v>
      </c>
      <c r="I1233" s="4">
        <v>1200</v>
      </c>
      <c r="J1233" s="8">
        <v>1</v>
      </c>
      <c r="K1233" s="4">
        <f t="shared" si="30"/>
        <v>1200</v>
      </c>
      <c r="L1233" s="4">
        <f t="shared" si="31"/>
        <v>360</v>
      </c>
      <c r="M1233" s="3">
        <v>0.3</v>
      </c>
    </row>
    <row r="1234" spans="2:13" x14ac:dyDescent="0.25">
      <c r="B1234" t="s">
        <v>27</v>
      </c>
      <c r="C1234" s="1" t="s">
        <v>20</v>
      </c>
      <c r="D1234" s="2">
        <v>44787</v>
      </c>
      <c r="E1234" s="8" t="s">
        <v>76</v>
      </c>
      <c r="F1234" s="8" t="s">
        <v>81</v>
      </c>
      <c r="G1234" s="8" t="s">
        <v>81</v>
      </c>
      <c r="H1234" t="s">
        <v>19</v>
      </c>
      <c r="I1234" s="4">
        <v>500</v>
      </c>
      <c r="J1234" s="8">
        <v>3</v>
      </c>
      <c r="K1234" s="4">
        <f t="shared" si="30"/>
        <v>1500</v>
      </c>
      <c r="L1234" s="4">
        <f t="shared" si="31"/>
        <v>375</v>
      </c>
      <c r="M1234" s="3">
        <v>0.25</v>
      </c>
    </row>
    <row r="1235" spans="2:13" x14ac:dyDescent="0.25">
      <c r="B1235" t="s">
        <v>13</v>
      </c>
      <c r="C1235" s="1" t="s">
        <v>20</v>
      </c>
      <c r="D1235" s="2">
        <v>44787</v>
      </c>
      <c r="E1235" s="8" t="s">
        <v>76</v>
      </c>
      <c r="F1235" s="8" t="s">
        <v>79</v>
      </c>
      <c r="G1235" s="8" t="s">
        <v>80</v>
      </c>
      <c r="H1235" t="s">
        <v>35</v>
      </c>
      <c r="I1235" s="4">
        <v>4500</v>
      </c>
      <c r="J1235" s="8">
        <v>1</v>
      </c>
      <c r="K1235" s="4">
        <f t="shared" si="30"/>
        <v>4500</v>
      </c>
      <c r="L1235" s="4">
        <f t="shared" si="31"/>
        <v>1125</v>
      </c>
      <c r="M1235" s="3">
        <v>0.25</v>
      </c>
    </row>
    <row r="1236" spans="2:13" x14ac:dyDescent="0.25">
      <c r="B1236" t="s">
        <v>13</v>
      </c>
      <c r="C1236" s="1" t="s">
        <v>20</v>
      </c>
      <c r="D1236" s="2">
        <v>44794</v>
      </c>
      <c r="E1236" s="8" t="s">
        <v>76</v>
      </c>
      <c r="F1236" s="8" t="s">
        <v>81</v>
      </c>
      <c r="G1236" s="8" t="s">
        <v>81</v>
      </c>
      <c r="H1236" t="s">
        <v>32</v>
      </c>
      <c r="I1236" s="4">
        <v>3200</v>
      </c>
      <c r="J1236" s="8">
        <v>2</v>
      </c>
      <c r="K1236" s="4">
        <f t="shared" si="30"/>
        <v>6400</v>
      </c>
      <c r="L1236" s="4">
        <f t="shared" si="31"/>
        <v>1280</v>
      </c>
      <c r="M1236" s="3">
        <v>0.2</v>
      </c>
    </row>
    <row r="1237" spans="2:13" x14ac:dyDescent="0.25">
      <c r="B1237" t="s">
        <v>13</v>
      </c>
      <c r="C1237" s="1" t="s">
        <v>20</v>
      </c>
      <c r="D1237" s="2">
        <v>44794</v>
      </c>
      <c r="E1237" s="8" t="s">
        <v>76</v>
      </c>
      <c r="F1237" s="8" t="s">
        <v>81</v>
      </c>
      <c r="G1237" s="8" t="s">
        <v>81</v>
      </c>
      <c r="H1237" t="s">
        <v>28</v>
      </c>
      <c r="I1237" s="4">
        <v>1500</v>
      </c>
      <c r="J1237" s="8">
        <v>8</v>
      </c>
      <c r="K1237" s="4">
        <f t="shared" si="30"/>
        <v>12000</v>
      </c>
      <c r="L1237" s="4">
        <f t="shared" si="31"/>
        <v>4800</v>
      </c>
      <c r="M1237" s="3">
        <v>0.4</v>
      </c>
    </row>
    <row r="1238" spans="2:13" x14ac:dyDescent="0.25">
      <c r="B1238" t="s">
        <v>27</v>
      </c>
      <c r="C1238" s="1" t="s">
        <v>14</v>
      </c>
      <c r="D1238" s="2">
        <v>44794</v>
      </c>
      <c r="E1238" s="8" t="s">
        <v>76</v>
      </c>
      <c r="F1238" s="8" t="s">
        <v>81</v>
      </c>
      <c r="G1238" s="8" t="s">
        <v>81</v>
      </c>
      <c r="H1238" t="s">
        <v>18</v>
      </c>
      <c r="I1238" s="4">
        <v>8902</v>
      </c>
      <c r="J1238" s="8">
        <v>5</v>
      </c>
      <c r="K1238" s="4">
        <f t="shared" si="30"/>
        <v>44510</v>
      </c>
      <c r="L1238" s="4">
        <f t="shared" si="31"/>
        <v>15578.499999999998</v>
      </c>
      <c r="M1238" s="3">
        <v>0.35</v>
      </c>
    </row>
    <row r="1239" spans="2:13" x14ac:dyDescent="0.25">
      <c r="B1239" t="s">
        <v>13</v>
      </c>
      <c r="C1239" s="1" t="s">
        <v>20</v>
      </c>
      <c r="D1239" s="2">
        <v>44801</v>
      </c>
      <c r="E1239" s="8" t="s">
        <v>76</v>
      </c>
      <c r="F1239" s="8" t="s">
        <v>81</v>
      </c>
      <c r="G1239" s="8" t="s">
        <v>81</v>
      </c>
      <c r="H1239" t="s">
        <v>28</v>
      </c>
      <c r="I1239" s="4">
        <v>1500</v>
      </c>
      <c r="J1239" s="8">
        <v>1</v>
      </c>
      <c r="K1239" s="4">
        <f t="shared" si="30"/>
        <v>1500</v>
      </c>
      <c r="L1239" s="4">
        <f t="shared" si="31"/>
        <v>600</v>
      </c>
      <c r="M1239" s="3">
        <v>0.4</v>
      </c>
    </row>
    <row r="1240" spans="2:13" x14ac:dyDescent="0.25">
      <c r="B1240" t="s">
        <v>13</v>
      </c>
      <c r="C1240" s="1" t="s">
        <v>20</v>
      </c>
      <c r="D1240" s="2">
        <v>44801</v>
      </c>
      <c r="E1240" s="8" t="s">
        <v>76</v>
      </c>
      <c r="F1240" s="8" t="s">
        <v>81</v>
      </c>
      <c r="G1240" s="8" t="s">
        <v>81</v>
      </c>
      <c r="H1240" t="s">
        <v>31</v>
      </c>
      <c r="I1240" s="4">
        <v>5300</v>
      </c>
      <c r="J1240" s="8">
        <v>5</v>
      </c>
      <c r="K1240" s="4">
        <f t="shared" si="30"/>
        <v>26500</v>
      </c>
      <c r="L1240" s="4">
        <f t="shared" si="31"/>
        <v>7950</v>
      </c>
      <c r="M1240" s="3">
        <v>0.3</v>
      </c>
    </row>
    <row r="1241" spans="2:13" x14ac:dyDescent="0.25">
      <c r="B1241" t="s">
        <v>13</v>
      </c>
      <c r="C1241" s="1" t="s">
        <v>20</v>
      </c>
      <c r="D1241" s="2">
        <v>44801</v>
      </c>
      <c r="E1241" s="8" t="s">
        <v>76</v>
      </c>
      <c r="F1241" s="8" t="s">
        <v>81</v>
      </c>
      <c r="G1241" s="8" t="s">
        <v>81</v>
      </c>
      <c r="H1241" t="s">
        <v>29</v>
      </c>
      <c r="I1241" s="4">
        <v>5340</v>
      </c>
      <c r="J1241" s="8">
        <v>11</v>
      </c>
      <c r="K1241" s="4">
        <f t="shared" si="30"/>
        <v>58740</v>
      </c>
      <c r="L1241" s="4">
        <f t="shared" si="31"/>
        <v>17622</v>
      </c>
      <c r="M1241" s="3">
        <v>0.3</v>
      </c>
    </row>
    <row r="1242" spans="2:13" x14ac:dyDescent="0.25">
      <c r="B1242" t="s">
        <v>13</v>
      </c>
      <c r="C1242" s="1" t="s">
        <v>20</v>
      </c>
      <c r="D1242" s="2">
        <v>44808</v>
      </c>
      <c r="E1242" s="8" t="s">
        <v>76</v>
      </c>
      <c r="F1242" s="8" t="s">
        <v>81</v>
      </c>
      <c r="G1242" s="8" t="s">
        <v>81</v>
      </c>
      <c r="H1242" t="s">
        <v>31</v>
      </c>
      <c r="I1242" s="4">
        <v>5300</v>
      </c>
      <c r="J1242" s="8">
        <v>1</v>
      </c>
      <c r="K1242" s="4">
        <f t="shared" ref="K1242:K1305" si="32">I1242*J1242</f>
        <v>5300</v>
      </c>
      <c r="L1242" s="4">
        <f t="shared" ref="L1242:L1305" si="33">K1242*M1242</f>
        <v>1590</v>
      </c>
      <c r="M1242" s="3">
        <v>0.3</v>
      </c>
    </row>
    <row r="1243" spans="2:13" x14ac:dyDescent="0.25">
      <c r="B1243" t="s">
        <v>24</v>
      </c>
      <c r="C1243" s="1" t="s">
        <v>20</v>
      </c>
      <c r="D1243" s="2">
        <v>44808</v>
      </c>
      <c r="E1243" s="8" t="s">
        <v>76</v>
      </c>
      <c r="F1243" s="8" t="s">
        <v>81</v>
      </c>
      <c r="G1243" s="8" t="s">
        <v>81</v>
      </c>
      <c r="H1243" t="s">
        <v>35</v>
      </c>
      <c r="I1243" s="4">
        <v>4500</v>
      </c>
      <c r="J1243" s="8">
        <v>5</v>
      </c>
      <c r="K1243" s="4">
        <f t="shared" si="32"/>
        <v>22500</v>
      </c>
      <c r="L1243" s="4">
        <f t="shared" si="33"/>
        <v>5625</v>
      </c>
      <c r="M1243" s="3">
        <v>0.25</v>
      </c>
    </row>
    <row r="1244" spans="2:13" x14ac:dyDescent="0.25">
      <c r="B1244" t="s">
        <v>13</v>
      </c>
      <c r="C1244" s="1" t="s">
        <v>14</v>
      </c>
      <c r="D1244" s="2">
        <v>44808</v>
      </c>
      <c r="E1244" s="8" t="s">
        <v>76</v>
      </c>
      <c r="F1244" s="8" t="s">
        <v>81</v>
      </c>
      <c r="G1244" s="8" t="s">
        <v>81</v>
      </c>
      <c r="H1244" t="s">
        <v>18</v>
      </c>
      <c r="I1244" s="4">
        <v>8902</v>
      </c>
      <c r="J1244" s="8">
        <v>3</v>
      </c>
      <c r="K1244" s="4">
        <f t="shared" si="32"/>
        <v>26706</v>
      </c>
      <c r="L1244" s="4">
        <f t="shared" si="33"/>
        <v>9347.0999999999985</v>
      </c>
      <c r="M1244" s="3">
        <v>0.35</v>
      </c>
    </row>
    <row r="1245" spans="2:13" x14ac:dyDescent="0.25">
      <c r="B1245" t="s">
        <v>24</v>
      </c>
      <c r="C1245" s="1" t="s">
        <v>20</v>
      </c>
      <c r="D1245" s="2">
        <v>44815</v>
      </c>
      <c r="E1245" s="8" t="s">
        <v>76</v>
      </c>
      <c r="F1245" s="8" t="s">
        <v>81</v>
      </c>
      <c r="G1245" s="8" t="s">
        <v>81</v>
      </c>
      <c r="H1245" t="s">
        <v>32</v>
      </c>
      <c r="I1245" s="4">
        <v>3200</v>
      </c>
      <c r="J1245" s="8">
        <v>9</v>
      </c>
      <c r="K1245" s="4">
        <f t="shared" si="32"/>
        <v>28800</v>
      </c>
      <c r="L1245" s="4">
        <f t="shared" si="33"/>
        <v>5760</v>
      </c>
      <c r="M1245" s="3">
        <v>0.2</v>
      </c>
    </row>
    <row r="1246" spans="2:13" x14ac:dyDescent="0.25">
      <c r="B1246" t="s">
        <v>13</v>
      </c>
      <c r="C1246" s="1" t="s">
        <v>20</v>
      </c>
      <c r="D1246" s="2">
        <v>44815</v>
      </c>
      <c r="E1246" s="8" t="s">
        <v>76</v>
      </c>
      <c r="F1246" s="8" t="s">
        <v>81</v>
      </c>
      <c r="G1246" s="8" t="s">
        <v>81</v>
      </c>
      <c r="H1246" t="s">
        <v>29</v>
      </c>
      <c r="I1246" s="4">
        <v>5340</v>
      </c>
      <c r="J1246" s="8">
        <v>8</v>
      </c>
      <c r="K1246" s="4">
        <f t="shared" si="32"/>
        <v>42720</v>
      </c>
      <c r="L1246" s="4">
        <f t="shared" si="33"/>
        <v>12816</v>
      </c>
      <c r="M1246" s="3">
        <v>0.3</v>
      </c>
    </row>
    <row r="1247" spans="2:13" x14ac:dyDescent="0.25">
      <c r="B1247" t="s">
        <v>27</v>
      </c>
      <c r="C1247" s="1" t="s">
        <v>20</v>
      </c>
      <c r="D1247" s="2">
        <v>44815</v>
      </c>
      <c r="E1247" s="8" t="s">
        <v>76</v>
      </c>
      <c r="F1247" s="8" t="s">
        <v>81</v>
      </c>
      <c r="G1247" s="8" t="s">
        <v>81</v>
      </c>
      <c r="H1247" t="s">
        <v>18</v>
      </c>
      <c r="I1247" s="4">
        <v>8902</v>
      </c>
      <c r="J1247" s="8">
        <v>9</v>
      </c>
      <c r="K1247" s="4">
        <f t="shared" si="32"/>
        <v>80118</v>
      </c>
      <c r="L1247" s="4">
        <f t="shared" si="33"/>
        <v>28041.3</v>
      </c>
      <c r="M1247" s="3">
        <v>0.35</v>
      </c>
    </row>
    <row r="1248" spans="2:13" x14ac:dyDescent="0.25">
      <c r="B1248" t="s">
        <v>13</v>
      </c>
      <c r="C1248" s="1" t="s">
        <v>20</v>
      </c>
      <c r="D1248" s="2">
        <v>44822</v>
      </c>
      <c r="E1248" s="8" t="s">
        <v>76</v>
      </c>
      <c r="F1248" s="8" t="s">
        <v>81</v>
      </c>
      <c r="G1248" s="8" t="s">
        <v>81</v>
      </c>
      <c r="H1248" t="s">
        <v>33</v>
      </c>
      <c r="I1248" s="4">
        <v>4600</v>
      </c>
      <c r="J1248" s="8">
        <v>1</v>
      </c>
      <c r="K1248" s="4">
        <f t="shared" si="32"/>
        <v>4600</v>
      </c>
      <c r="L1248" s="4">
        <f t="shared" si="33"/>
        <v>1150</v>
      </c>
      <c r="M1248" s="3">
        <v>0.25</v>
      </c>
    </row>
    <row r="1249" spans="2:13" x14ac:dyDescent="0.25">
      <c r="B1249" t="s">
        <v>27</v>
      </c>
      <c r="C1249" s="1" t="s">
        <v>14</v>
      </c>
      <c r="D1249" s="2">
        <v>44822</v>
      </c>
      <c r="E1249" s="8" t="s">
        <v>76</v>
      </c>
      <c r="F1249" s="8" t="s">
        <v>81</v>
      </c>
      <c r="G1249" s="8" t="s">
        <v>81</v>
      </c>
      <c r="H1249" t="s">
        <v>28</v>
      </c>
      <c r="I1249" s="4">
        <v>1500</v>
      </c>
      <c r="J1249" s="8">
        <v>6</v>
      </c>
      <c r="K1249" s="4">
        <f t="shared" si="32"/>
        <v>9000</v>
      </c>
      <c r="L1249" s="4">
        <f t="shared" si="33"/>
        <v>3600</v>
      </c>
      <c r="M1249" s="3">
        <v>0.4</v>
      </c>
    </row>
    <row r="1250" spans="2:13" x14ac:dyDescent="0.25">
      <c r="B1250" t="s">
        <v>13</v>
      </c>
      <c r="C1250" s="1" t="s">
        <v>20</v>
      </c>
      <c r="D1250" s="2">
        <v>44822</v>
      </c>
      <c r="E1250" s="8" t="s">
        <v>76</v>
      </c>
      <c r="F1250" s="8" t="s">
        <v>81</v>
      </c>
      <c r="G1250" s="8" t="s">
        <v>81</v>
      </c>
      <c r="H1250" t="s">
        <v>35</v>
      </c>
      <c r="I1250" s="4">
        <v>4500</v>
      </c>
      <c r="J1250" s="8">
        <v>7</v>
      </c>
      <c r="K1250" s="4">
        <f t="shared" si="32"/>
        <v>31500</v>
      </c>
      <c r="L1250" s="4">
        <f t="shared" si="33"/>
        <v>7875</v>
      </c>
      <c r="M1250" s="3">
        <v>0.25</v>
      </c>
    </row>
    <row r="1251" spans="2:13" x14ac:dyDescent="0.25">
      <c r="B1251" t="s">
        <v>24</v>
      </c>
      <c r="C1251" s="1" t="s">
        <v>20</v>
      </c>
      <c r="D1251" s="2">
        <v>44829</v>
      </c>
      <c r="E1251" s="8" t="s">
        <v>76</v>
      </c>
      <c r="F1251" s="8" t="s">
        <v>81</v>
      </c>
      <c r="G1251" s="8" t="s">
        <v>81</v>
      </c>
      <c r="H1251" t="s">
        <v>25</v>
      </c>
      <c r="I1251" s="4">
        <v>300</v>
      </c>
      <c r="J1251" s="8">
        <v>3</v>
      </c>
      <c r="K1251" s="4">
        <f t="shared" si="32"/>
        <v>900</v>
      </c>
      <c r="L1251" s="4">
        <f t="shared" si="33"/>
        <v>135</v>
      </c>
      <c r="M1251" s="3">
        <v>0.15</v>
      </c>
    </row>
    <row r="1252" spans="2:13" x14ac:dyDescent="0.25">
      <c r="B1252" t="s">
        <v>24</v>
      </c>
      <c r="C1252" s="1" t="s">
        <v>14</v>
      </c>
      <c r="D1252" s="2">
        <v>44829</v>
      </c>
      <c r="E1252" s="8" t="s">
        <v>76</v>
      </c>
      <c r="F1252" s="8" t="s">
        <v>81</v>
      </c>
      <c r="G1252" s="8" t="s">
        <v>81</v>
      </c>
      <c r="H1252" t="s">
        <v>29</v>
      </c>
      <c r="I1252" s="4">
        <v>5340</v>
      </c>
      <c r="J1252" s="8">
        <v>5</v>
      </c>
      <c r="K1252" s="4">
        <f t="shared" si="32"/>
        <v>26700</v>
      </c>
      <c r="L1252" s="4">
        <f t="shared" si="33"/>
        <v>8010</v>
      </c>
      <c r="M1252" s="3">
        <v>0.3</v>
      </c>
    </row>
    <row r="1253" spans="2:13" x14ac:dyDescent="0.25">
      <c r="B1253" t="s">
        <v>22</v>
      </c>
      <c r="C1253" s="1" t="s">
        <v>20</v>
      </c>
      <c r="D1253" s="2">
        <v>44829</v>
      </c>
      <c r="E1253" s="8" t="s">
        <v>76</v>
      </c>
      <c r="F1253" s="8" t="s">
        <v>79</v>
      </c>
      <c r="G1253" s="8" t="s">
        <v>80</v>
      </c>
      <c r="H1253" t="s">
        <v>35</v>
      </c>
      <c r="I1253" s="4">
        <v>4500</v>
      </c>
      <c r="J1253" s="8">
        <v>11</v>
      </c>
      <c r="K1253" s="4">
        <f t="shared" si="32"/>
        <v>49500</v>
      </c>
      <c r="L1253" s="4">
        <f t="shared" si="33"/>
        <v>12375</v>
      </c>
      <c r="M1253" s="3">
        <v>0.25</v>
      </c>
    </row>
    <row r="1254" spans="2:13" x14ac:dyDescent="0.25">
      <c r="B1254" t="s">
        <v>27</v>
      </c>
      <c r="C1254" s="1" t="s">
        <v>20</v>
      </c>
      <c r="D1254" s="2">
        <v>44836</v>
      </c>
      <c r="E1254" s="8" t="s">
        <v>76</v>
      </c>
      <c r="F1254" s="8" t="s">
        <v>81</v>
      </c>
      <c r="G1254" s="8" t="s">
        <v>81</v>
      </c>
      <c r="H1254" t="s">
        <v>19</v>
      </c>
      <c r="I1254" s="4">
        <v>500</v>
      </c>
      <c r="J1254" s="8">
        <v>5</v>
      </c>
      <c r="K1254" s="4">
        <f t="shared" si="32"/>
        <v>2500</v>
      </c>
      <c r="L1254" s="4">
        <f t="shared" si="33"/>
        <v>625</v>
      </c>
      <c r="M1254" s="3">
        <v>0.25</v>
      </c>
    </row>
    <row r="1255" spans="2:13" x14ac:dyDescent="0.25">
      <c r="B1255" t="s">
        <v>13</v>
      </c>
      <c r="C1255" s="1" t="s">
        <v>14</v>
      </c>
      <c r="D1255" s="2">
        <v>44836</v>
      </c>
      <c r="E1255" s="8" t="s">
        <v>76</v>
      </c>
      <c r="F1255" s="8" t="s">
        <v>81</v>
      </c>
      <c r="G1255" s="8" t="s">
        <v>81</v>
      </c>
      <c r="H1255" t="s">
        <v>23</v>
      </c>
      <c r="I1255" s="4">
        <v>5130</v>
      </c>
      <c r="J1255" s="8">
        <v>4</v>
      </c>
      <c r="K1255" s="4">
        <f t="shared" si="32"/>
        <v>20520</v>
      </c>
      <c r="L1255" s="4">
        <f t="shared" si="33"/>
        <v>8208</v>
      </c>
      <c r="M1255" s="3">
        <v>0.4</v>
      </c>
    </row>
    <row r="1256" spans="2:13" x14ac:dyDescent="0.25">
      <c r="B1256" t="s">
        <v>13</v>
      </c>
      <c r="C1256" s="1" t="s">
        <v>20</v>
      </c>
      <c r="D1256" s="2">
        <v>44836</v>
      </c>
      <c r="E1256" s="8" t="s">
        <v>76</v>
      </c>
      <c r="F1256" s="8" t="s">
        <v>81</v>
      </c>
      <c r="G1256" s="8" t="s">
        <v>81</v>
      </c>
      <c r="H1256" t="s">
        <v>18</v>
      </c>
      <c r="I1256" s="4">
        <v>8902</v>
      </c>
      <c r="J1256" s="8">
        <v>8</v>
      </c>
      <c r="K1256" s="4">
        <f t="shared" si="32"/>
        <v>71216</v>
      </c>
      <c r="L1256" s="4">
        <f t="shared" si="33"/>
        <v>24925.599999999999</v>
      </c>
      <c r="M1256" s="3">
        <v>0.35</v>
      </c>
    </row>
    <row r="1257" spans="2:13" x14ac:dyDescent="0.25">
      <c r="B1257" t="s">
        <v>27</v>
      </c>
      <c r="C1257" s="1" t="s">
        <v>20</v>
      </c>
      <c r="D1257" s="2">
        <v>44843</v>
      </c>
      <c r="E1257" s="8" t="s">
        <v>76</v>
      </c>
      <c r="F1257" s="8" t="s">
        <v>81</v>
      </c>
      <c r="G1257" s="8" t="s">
        <v>81</v>
      </c>
      <c r="H1257" t="s">
        <v>21</v>
      </c>
      <c r="I1257" s="4">
        <v>1200</v>
      </c>
      <c r="J1257" s="8">
        <v>7</v>
      </c>
      <c r="K1257" s="4">
        <f t="shared" si="32"/>
        <v>8400</v>
      </c>
      <c r="L1257" s="4">
        <f t="shared" si="33"/>
        <v>2520</v>
      </c>
      <c r="M1257" s="3">
        <v>0.3</v>
      </c>
    </row>
    <row r="1258" spans="2:13" x14ac:dyDescent="0.25">
      <c r="B1258" t="s">
        <v>22</v>
      </c>
      <c r="C1258" s="1" t="s">
        <v>20</v>
      </c>
      <c r="D1258" s="2">
        <v>44843</v>
      </c>
      <c r="E1258" s="8" t="s">
        <v>76</v>
      </c>
      <c r="F1258" s="8" t="s">
        <v>81</v>
      </c>
      <c r="G1258" s="8" t="s">
        <v>81</v>
      </c>
      <c r="H1258" t="s">
        <v>32</v>
      </c>
      <c r="I1258" s="4">
        <v>3200</v>
      </c>
      <c r="J1258" s="8">
        <v>12</v>
      </c>
      <c r="K1258" s="4">
        <f t="shared" si="32"/>
        <v>38400</v>
      </c>
      <c r="L1258" s="4">
        <f t="shared" si="33"/>
        <v>7680</v>
      </c>
      <c r="M1258" s="3">
        <v>0.2</v>
      </c>
    </row>
    <row r="1259" spans="2:13" x14ac:dyDescent="0.25">
      <c r="B1259" t="s">
        <v>13</v>
      </c>
      <c r="C1259" s="1" t="s">
        <v>20</v>
      </c>
      <c r="D1259" s="2">
        <v>44843</v>
      </c>
      <c r="E1259" s="8" t="s">
        <v>76</v>
      </c>
      <c r="F1259" s="8" t="s">
        <v>81</v>
      </c>
      <c r="G1259" s="8" t="s">
        <v>81</v>
      </c>
      <c r="H1259" t="s">
        <v>29</v>
      </c>
      <c r="I1259" s="4">
        <v>5340</v>
      </c>
      <c r="J1259" s="8">
        <v>11</v>
      </c>
      <c r="K1259" s="4">
        <f t="shared" si="32"/>
        <v>58740</v>
      </c>
      <c r="L1259" s="4">
        <f t="shared" si="33"/>
        <v>17622</v>
      </c>
      <c r="M1259" s="3">
        <v>0.3</v>
      </c>
    </row>
    <row r="1260" spans="2:13" x14ac:dyDescent="0.25">
      <c r="B1260" t="s">
        <v>27</v>
      </c>
      <c r="C1260" s="1" t="s">
        <v>20</v>
      </c>
      <c r="D1260" s="2">
        <v>44850</v>
      </c>
      <c r="E1260" s="8" t="s">
        <v>76</v>
      </c>
      <c r="F1260" s="8" t="s">
        <v>81</v>
      </c>
      <c r="G1260" s="8" t="s">
        <v>81</v>
      </c>
      <c r="H1260" t="s">
        <v>19</v>
      </c>
      <c r="I1260" s="4">
        <v>500</v>
      </c>
      <c r="J1260" s="8">
        <v>5</v>
      </c>
      <c r="K1260" s="4">
        <f t="shared" si="32"/>
        <v>2500</v>
      </c>
      <c r="L1260" s="4">
        <f t="shared" si="33"/>
        <v>625</v>
      </c>
      <c r="M1260" s="3">
        <v>0.25</v>
      </c>
    </row>
    <row r="1261" spans="2:13" x14ac:dyDescent="0.25">
      <c r="B1261" t="s">
        <v>34</v>
      </c>
      <c r="C1261" s="1" t="s">
        <v>20</v>
      </c>
      <c r="D1261" s="2">
        <v>44850</v>
      </c>
      <c r="E1261" s="8" t="s">
        <v>76</v>
      </c>
      <c r="F1261" s="8" t="s">
        <v>81</v>
      </c>
      <c r="G1261" s="8" t="s">
        <v>81</v>
      </c>
      <c r="H1261" t="s">
        <v>32</v>
      </c>
      <c r="I1261" s="4">
        <v>3200</v>
      </c>
      <c r="J1261" s="8">
        <v>2</v>
      </c>
      <c r="K1261" s="4">
        <f t="shared" si="32"/>
        <v>6400</v>
      </c>
      <c r="L1261" s="4">
        <f t="shared" si="33"/>
        <v>1280</v>
      </c>
      <c r="M1261" s="3">
        <v>0.2</v>
      </c>
    </row>
    <row r="1262" spans="2:13" x14ac:dyDescent="0.25">
      <c r="B1262" t="s">
        <v>13</v>
      </c>
      <c r="C1262" s="1" t="s">
        <v>20</v>
      </c>
      <c r="D1262" s="2">
        <v>44850</v>
      </c>
      <c r="E1262" s="8" t="s">
        <v>76</v>
      </c>
      <c r="F1262" s="8" t="s">
        <v>81</v>
      </c>
      <c r="G1262" s="8" t="s">
        <v>81</v>
      </c>
      <c r="H1262" t="s">
        <v>29</v>
      </c>
      <c r="I1262" s="4">
        <v>5340</v>
      </c>
      <c r="J1262" s="8">
        <v>6</v>
      </c>
      <c r="K1262" s="4">
        <f t="shared" si="32"/>
        <v>32040</v>
      </c>
      <c r="L1262" s="4">
        <f t="shared" si="33"/>
        <v>9612</v>
      </c>
      <c r="M1262" s="3">
        <v>0.3</v>
      </c>
    </row>
    <row r="1263" spans="2:13" x14ac:dyDescent="0.25">
      <c r="B1263" t="s">
        <v>13</v>
      </c>
      <c r="C1263" s="1" t="s">
        <v>20</v>
      </c>
      <c r="D1263" s="2">
        <v>44857</v>
      </c>
      <c r="E1263" s="8" t="s">
        <v>76</v>
      </c>
      <c r="F1263" s="8" t="s">
        <v>81</v>
      </c>
      <c r="G1263" s="8" t="s">
        <v>81</v>
      </c>
      <c r="H1263" t="s">
        <v>25</v>
      </c>
      <c r="I1263" s="4">
        <v>300</v>
      </c>
      <c r="J1263" s="8">
        <v>6</v>
      </c>
      <c r="K1263" s="4">
        <f t="shared" si="32"/>
        <v>1800</v>
      </c>
      <c r="L1263" s="4">
        <f t="shared" si="33"/>
        <v>270</v>
      </c>
      <c r="M1263" s="3">
        <v>0.15</v>
      </c>
    </row>
    <row r="1264" spans="2:13" x14ac:dyDescent="0.25">
      <c r="B1264" t="s">
        <v>13</v>
      </c>
      <c r="C1264" s="1" t="s">
        <v>20</v>
      </c>
      <c r="D1264" s="2">
        <v>44857</v>
      </c>
      <c r="E1264" s="8" t="s">
        <v>76</v>
      </c>
      <c r="F1264" s="8" t="s">
        <v>81</v>
      </c>
      <c r="G1264" s="8" t="s">
        <v>81</v>
      </c>
      <c r="H1264" t="s">
        <v>23</v>
      </c>
      <c r="I1264" s="4">
        <v>5130</v>
      </c>
      <c r="J1264" s="8">
        <v>1</v>
      </c>
      <c r="K1264" s="4">
        <f t="shared" si="32"/>
        <v>5130</v>
      </c>
      <c r="L1264" s="4">
        <f t="shared" si="33"/>
        <v>2052</v>
      </c>
      <c r="M1264" s="3">
        <v>0.4</v>
      </c>
    </row>
    <row r="1265" spans="2:13" x14ac:dyDescent="0.25">
      <c r="B1265" t="s">
        <v>22</v>
      </c>
      <c r="C1265" s="1" t="s">
        <v>20</v>
      </c>
      <c r="D1265" s="2">
        <v>44857</v>
      </c>
      <c r="E1265" s="8" t="s">
        <v>76</v>
      </c>
      <c r="F1265" s="8" t="s">
        <v>81</v>
      </c>
      <c r="G1265" s="8" t="s">
        <v>81</v>
      </c>
      <c r="H1265" t="s">
        <v>32</v>
      </c>
      <c r="I1265" s="4">
        <v>3200</v>
      </c>
      <c r="J1265" s="8">
        <v>4</v>
      </c>
      <c r="K1265" s="4">
        <f t="shared" si="32"/>
        <v>12800</v>
      </c>
      <c r="L1265" s="4">
        <f t="shared" si="33"/>
        <v>2560</v>
      </c>
      <c r="M1265" s="3">
        <v>0.2</v>
      </c>
    </row>
    <row r="1266" spans="2:13" x14ac:dyDescent="0.25">
      <c r="B1266" t="s">
        <v>13</v>
      </c>
      <c r="C1266" s="1" t="s">
        <v>20</v>
      </c>
      <c r="D1266" s="2">
        <v>44864</v>
      </c>
      <c r="E1266" s="8" t="s">
        <v>76</v>
      </c>
      <c r="F1266" s="8" t="s">
        <v>81</v>
      </c>
      <c r="G1266" s="8" t="s">
        <v>81</v>
      </c>
      <c r="H1266" t="s">
        <v>23</v>
      </c>
      <c r="I1266" s="4">
        <v>5130</v>
      </c>
      <c r="J1266" s="8">
        <v>4</v>
      </c>
      <c r="K1266" s="4">
        <f t="shared" si="32"/>
        <v>20520</v>
      </c>
      <c r="L1266" s="4">
        <f t="shared" si="33"/>
        <v>8208</v>
      </c>
      <c r="M1266" s="3">
        <v>0.4</v>
      </c>
    </row>
    <row r="1267" spans="2:13" x14ac:dyDescent="0.25">
      <c r="B1267" t="s">
        <v>13</v>
      </c>
      <c r="C1267" s="1" t="s">
        <v>14</v>
      </c>
      <c r="D1267" s="2">
        <v>44864</v>
      </c>
      <c r="E1267" s="8" t="s">
        <v>76</v>
      </c>
      <c r="F1267" s="8" t="s">
        <v>81</v>
      </c>
      <c r="G1267" s="8" t="s">
        <v>81</v>
      </c>
      <c r="H1267" t="s">
        <v>33</v>
      </c>
      <c r="I1267" s="4">
        <v>4600</v>
      </c>
      <c r="J1267" s="8">
        <v>7</v>
      </c>
      <c r="K1267" s="4">
        <f t="shared" si="32"/>
        <v>32200</v>
      </c>
      <c r="L1267" s="4">
        <f t="shared" si="33"/>
        <v>8050</v>
      </c>
      <c r="M1267" s="3">
        <v>0.25</v>
      </c>
    </row>
    <row r="1268" spans="2:13" x14ac:dyDescent="0.25">
      <c r="B1268" t="s">
        <v>13</v>
      </c>
      <c r="C1268" s="1" t="s">
        <v>14</v>
      </c>
      <c r="D1268" s="2">
        <v>44864</v>
      </c>
      <c r="E1268" s="8" t="s">
        <v>76</v>
      </c>
      <c r="F1268" s="8" t="s">
        <v>81</v>
      </c>
      <c r="G1268" s="8" t="s">
        <v>81</v>
      </c>
      <c r="H1268" t="s">
        <v>33</v>
      </c>
      <c r="I1268" s="4">
        <v>4600</v>
      </c>
      <c r="J1268" s="8">
        <v>7</v>
      </c>
      <c r="K1268" s="4">
        <f t="shared" si="32"/>
        <v>32200</v>
      </c>
      <c r="L1268" s="4">
        <f t="shared" si="33"/>
        <v>8050</v>
      </c>
      <c r="M1268" s="3">
        <v>0.25</v>
      </c>
    </row>
    <row r="1269" spans="2:13" x14ac:dyDescent="0.25">
      <c r="B1269" t="s">
        <v>34</v>
      </c>
      <c r="C1269" s="1" t="s">
        <v>14</v>
      </c>
      <c r="D1269" s="2">
        <v>44871</v>
      </c>
      <c r="E1269" s="8" t="s">
        <v>76</v>
      </c>
      <c r="F1269" s="8" t="s">
        <v>81</v>
      </c>
      <c r="G1269" s="8" t="s">
        <v>81</v>
      </c>
      <c r="H1269" t="s">
        <v>25</v>
      </c>
      <c r="I1269" s="4">
        <v>300</v>
      </c>
      <c r="J1269" s="8">
        <v>8</v>
      </c>
      <c r="K1269" s="4">
        <f t="shared" si="32"/>
        <v>2400</v>
      </c>
      <c r="L1269" s="4">
        <f t="shared" si="33"/>
        <v>360</v>
      </c>
      <c r="M1269" s="3">
        <v>0.15</v>
      </c>
    </row>
    <row r="1270" spans="2:13" x14ac:dyDescent="0.25">
      <c r="B1270" t="s">
        <v>24</v>
      </c>
      <c r="C1270" s="1" t="s">
        <v>20</v>
      </c>
      <c r="D1270" s="2">
        <v>44871</v>
      </c>
      <c r="E1270" s="8" t="s">
        <v>76</v>
      </c>
      <c r="F1270" s="8" t="s">
        <v>81</v>
      </c>
      <c r="G1270" s="8" t="s">
        <v>81</v>
      </c>
      <c r="H1270" t="s">
        <v>33</v>
      </c>
      <c r="I1270" s="4">
        <v>4600</v>
      </c>
      <c r="J1270" s="8">
        <v>2</v>
      </c>
      <c r="K1270" s="4">
        <f t="shared" si="32"/>
        <v>9200</v>
      </c>
      <c r="L1270" s="4">
        <f t="shared" si="33"/>
        <v>2300</v>
      </c>
      <c r="M1270" s="3">
        <v>0.25</v>
      </c>
    </row>
    <row r="1271" spans="2:13" x14ac:dyDescent="0.25">
      <c r="B1271" t="s">
        <v>13</v>
      </c>
      <c r="C1271" s="1" t="s">
        <v>20</v>
      </c>
      <c r="D1271" s="2">
        <v>44871</v>
      </c>
      <c r="E1271" s="8" t="s">
        <v>76</v>
      </c>
      <c r="F1271" s="8" t="s">
        <v>81</v>
      </c>
      <c r="G1271" s="8" t="s">
        <v>81</v>
      </c>
      <c r="H1271" t="s">
        <v>28</v>
      </c>
      <c r="I1271" s="4">
        <v>1500</v>
      </c>
      <c r="J1271" s="8">
        <v>9</v>
      </c>
      <c r="K1271" s="4">
        <f t="shared" si="32"/>
        <v>13500</v>
      </c>
      <c r="L1271" s="4">
        <f t="shared" si="33"/>
        <v>5400</v>
      </c>
      <c r="M1271" s="3">
        <v>0.4</v>
      </c>
    </row>
    <row r="1272" spans="2:13" x14ac:dyDescent="0.25">
      <c r="B1272" t="s">
        <v>13</v>
      </c>
      <c r="C1272" s="1" t="s">
        <v>14</v>
      </c>
      <c r="D1272" s="2">
        <v>44878</v>
      </c>
      <c r="E1272" s="8" t="s">
        <v>76</v>
      </c>
      <c r="F1272" s="8" t="s">
        <v>81</v>
      </c>
      <c r="G1272" s="8" t="s">
        <v>81</v>
      </c>
      <c r="H1272" t="s">
        <v>33</v>
      </c>
      <c r="I1272" s="4">
        <v>4600</v>
      </c>
      <c r="J1272" s="8">
        <v>4</v>
      </c>
      <c r="K1272" s="4">
        <f t="shared" si="32"/>
        <v>18400</v>
      </c>
      <c r="L1272" s="4">
        <f t="shared" si="33"/>
        <v>4600</v>
      </c>
      <c r="M1272" s="3">
        <v>0.25</v>
      </c>
    </row>
    <row r="1273" spans="2:13" x14ac:dyDescent="0.25">
      <c r="B1273" t="s">
        <v>24</v>
      </c>
      <c r="C1273" s="1" t="s">
        <v>20</v>
      </c>
      <c r="D1273" s="2">
        <v>44878</v>
      </c>
      <c r="E1273" s="8" t="s">
        <v>76</v>
      </c>
      <c r="F1273" s="8" t="s">
        <v>81</v>
      </c>
      <c r="G1273" s="8" t="s">
        <v>81</v>
      </c>
      <c r="H1273" t="s">
        <v>32</v>
      </c>
      <c r="I1273" s="4">
        <v>3200</v>
      </c>
      <c r="J1273" s="8">
        <v>8</v>
      </c>
      <c r="K1273" s="4">
        <f t="shared" si="32"/>
        <v>25600</v>
      </c>
      <c r="L1273" s="4">
        <f t="shared" si="33"/>
        <v>5120</v>
      </c>
      <c r="M1273" s="3">
        <v>0.2</v>
      </c>
    </row>
    <row r="1274" spans="2:13" x14ac:dyDescent="0.25">
      <c r="B1274" t="s">
        <v>13</v>
      </c>
      <c r="C1274" s="1" t="s">
        <v>20</v>
      </c>
      <c r="D1274" s="2">
        <v>44878</v>
      </c>
      <c r="E1274" s="8" t="s">
        <v>76</v>
      </c>
      <c r="F1274" s="8" t="s">
        <v>81</v>
      </c>
      <c r="G1274" s="8" t="s">
        <v>81</v>
      </c>
      <c r="H1274" t="s">
        <v>18</v>
      </c>
      <c r="I1274" s="4">
        <v>8902</v>
      </c>
      <c r="J1274" s="8">
        <v>4</v>
      </c>
      <c r="K1274" s="4">
        <f t="shared" si="32"/>
        <v>35608</v>
      </c>
      <c r="L1274" s="4">
        <f t="shared" si="33"/>
        <v>12462.8</v>
      </c>
      <c r="M1274" s="3">
        <v>0.35</v>
      </c>
    </row>
    <row r="1275" spans="2:13" x14ac:dyDescent="0.25">
      <c r="B1275" t="s">
        <v>27</v>
      </c>
      <c r="C1275" s="1" t="s">
        <v>14</v>
      </c>
      <c r="D1275" s="2">
        <v>44885</v>
      </c>
      <c r="E1275" s="8" t="s">
        <v>76</v>
      </c>
      <c r="F1275" s="8" t="s">
        <v>81</v>
      </c>
      <c r="G1275" s="8" t="s">
        <v>81</v>
      </c>
      <c r="H1275" t="s">
        <v>25</v>
      </c>
      <c r="I1275" s="4">
        <v>300</v>
      </c>
      <c r="J1275" s="8">
        <v>7</v>
      </c>
      <c r="K1275" s="4">
        <f t="shared" si="32"/>
        <v>2100</v>
      </c>
      <c r="L1275" s="4">
        <f t="shared" si="33"/>
        <v>315</v>
      </c>
      <c r="M1275" s="3">
        <v>0.15</v>
      </c>
    </row>
    <row r="1276" spans="2:13" x14ac:dyDescent="0.25">
      <c r="B1276" t="s">
        <v>13</v>
      </c>
      <c r="C1276" s="1" t="s">
        <v>20</v>
      </c>
      <c r="D1276" s="2">
        <v>44885</v>
      </c>
      <c r="E1276" s="8" t="s">
        <v>76</v>
      </c>
      <c r="F1276" s="8" t="s">
        <v>81</v>
      </c>
      <c r="G1276" s="8" t="s">
        <v>81</v>
      </c>
      <c r="H1276" t="s">
        <v>28</v>
      </c>
      <c r="I1276" s="4">
        <v>1500</v>
      </c>
      <c r="J1276" s="8">
        <v>6</v>
      </c>
      <c r="K1276" s="4">
        <f t="shared" si="32"/>
        <v>9000</v>
      </c>
      <c r="L1276" s="4">
        <f t="shared" si="33"/>
        <v>3600</v>
      </c>
      <c r="M1276" s="3">
        <v>0.4</v>
      </c>
    </row>
    <row r="1277" spans="2:13" x14ac:dyDescent="0.25">
      <c r="B1277" t="s">
        <v>22</v>
      </c>
      <c r="C1277" s="1" t="s">
        <v>20</v>
      </c>
      <c r="D1277" s="2">
        <v>44885</v>
      </c>
      <c r="E1277" s="8" t="s">
        <v>76</v>
      </c>
      <c r="F1277" s="8" t="s">
        <v>81</v>
      </c>
      <c r="G1277" s="8" t="s">
        <v>81</v>
      </c>
      <c r="H1277" t="s">
        <v>35</v>
      </c>
      <c r="I1277" s="4">
        <v>4500</v>
      </c>
      <c r="J1277" s="8">
        <v>4</v>
      </c>
      <c r="K1277" s="4">
        <f t="shared" si="32"/>
        <v>18000</v>
      </c>
      <c r="L1277" s="4">
        <f t="shared" si="33"/>
        <v>4500</v>
      </c>
      <c r="M1277" s="3">
        <v>0.25</v>
      </c>
    </row>
    <row r="1278" spans="2:13" x14ac:dyDescent="0.25">
      <c r="B1278" t="s">
        <v>22</v>
      </c>
      <c r="C1278" s="1" t="s">
        <v>20</v>
      </c>
      <c r="D1278" s="2">
        <v>44892</v>
      </c>
      <c r="E1278" s="8" t="s">
        <v>76</v>
      </c>
      <c r="F1278" s="8" t="s">
        <v>81</v>
      </c>
      <c r="G1278" s="8" t="s">
        <v>81</v>
      </c>
      <c r="H1278" t="s">
        <v>19</v>
      </c>
      <c r="I1278" s="4">
        <v>500</v>
      </c>
      <c r="J1278" s="8">
        <v>7</v>
      </c>
      <c r="K1278" s="4">
        <f t="shared" si="32"/>
        <v>3500</v>
      </c>
      <c r="L1278" s="4">
        <f t="shared" si="33"/>
        <v>875</v>
      </c>
      <c r="M1278" s="3">
        <v>0.25</v>
      </c>
    </row>
    <row r="1279" spans="2:13" x14ac:dyDescent="0.25">
      <c r="B1279" t="s">
        <v>34</v>
      </c>
      <c r="C1279" s="1" t="s">
        <v>20</v>
      </c>
      <c r="D1279" s="2">
        <v>44892</v>
      </c>
      <c r="E1279" s="8" t="s">
        <v>76</v>
      </c>
      <c r="F1279" s="8" t="s">
        <v>81</v>
      </c>
      <c r="G1279" s="8" t="s">
        <v>81</v>
      </c>
      <c r="H1279" t="s">
        <v>28</v>
      </c>
      <c r="I1279" s="4">
        <v>1500</v>
      </c>
      <c r="J1279" s="8">
        <v>11</v>
      </c>
      <c r="K1279" s="4">
        <f t="shared" si="32"/>
        <v>16500</v>
      </c>
      <c r="L1279" s="4">
        <f t="shared" si="33"/>
        <v>6600</v>
      </c>
      <c r="M1279" s="3">
        <v>0.4</v>
      </c>
    </row>
    <row r="1280" spans="2:13" x14ac:dyDescent="0.25">
      <c r="B1280" t="s">
        <v>24</v>
      </c>
      <c r="C1280" s="1" t="s">
        <v>20</v>
      </c>
      <c r="D1280" s="2">
        <v>44892</v>
      </c>
      <c r="E1280" s="8" t="s">
        <v>76</v>
      </c>
      <c r="F1280" s="8" t="s">
        <v>81</v>
      </c>
      <c r="G1280" s="8" t="s">
        <v>81</v>
      </c>
      <c r="H1280" t="s">
        <v>31</v>
      </c>
      <c r="I1280" s="4">
        <v>5300</v>
      </c>
      <c r="J1280" s="8">
        <v>4</v>
      </c>
      <c r="K1280" s="4">
        <f t="shared" si="32"/>
        <v>21200</v>
      </c>
      <c r="L1280" s="4">
        <f t="shared" si="33"/>
        <v>6360</v>
      </c>
      <c r="M1280" s="3">
        <v>0.3</v>
      </c>
    </row>
    <row r="1281" spans="2:13" x14ac:dyDescent="0.25">
      <c r="B1281" t="s">
        <v>13</v>
      </c>
      <c r="C1281" s="1" t="s">
        <v>20</v>
      </c>
      <c r="D1281" s="2">
        <v>44899</v>
      </c>
      <c r="E1281" s="8" t="s">
        <v>76</v>
      </c>
      <c r="F1281" s="8" t="s">
        <v>81</v>
      </c>
      <c r="G1281" s="8" t="s">
        <v>81</v>
      </c>
      <c r="H1281" t="s">
        <v>25</v>
      </c>
      <c r="I1281" s="4">
        <v>300</v>
      </c>
      <c r="J1281" s="8">
        <v>5</v>
      </c>
      <c r="K1281" s="4">
        <f t="shared" si="32"/>
        <v>1500</v>
      </c>
      <c r="L1281" s="4">
        <f t="shared" si="33"/>
        <v>225</v>
      </c>
      <c r="M1281" s="3">
        <v>0.15</v>
      </c>
    </row>
    <row r="1282" spans="2:13" x14ac:dyDescent="0.25">
      <c r="B1282" t="s">
        <v>13</v>
      </c>
      <c r="C1282" s="1" t="s">
        <v>20</v>
      </c>
      <c r="D1282" s="2">
        <v>44899</v>
      </c>
      <c r="E1282" s="8" t="s">
        <v>76</v>
      </c>
      <c r="F1282" s="8" t="s">
        <v>81</v>
      </c>
      <c r="G1282" s="8" t="s">
        <v>81</v>
      </c>
      <c r="H1282" t="s">
        <v>30</v>
      </c>
      <c r="I1282" s="4">
        <v>3400</v>
      </c>
      <c r="J1282" s="8">
        <v>6</v>
      </c>
      <c r="K1282" s="4">
        <f t="shared" si="32"/>
        <v>20400</v>
      </c>
      <c r="L1282" s="4">
        <f t="shared" si="33"/>
        <v>7140</v>
      </c>
      <c r="M1282" s="3">
        <v>0.35</v>
      </c>
    </row>
    <row r="1283" spans="2:13" x14ac:dyDescent="0.25">
      <c r="B1283" t="s">
        <v>27</v>
      </c>
      <c r="C1283" s="1" t="s">
        <v>14</v>
      </c>
      <c r="D1283" s="2">
        <v>44899</v>
      </c>
      <c r="E1283" s="8" t="s">
        <v>76</v>
      </c>
      <c r="F1283" s="8" t="s">
        <v>81</v>
      </c>
      <c r="G1283" s="8" t="s">
        <v>81</v>
      </c>
      <c r="H1283" t="s">
        <v>35</v>
      </c>
      <c r="I1283" s="4">
        <v>4500</v>
      </c>
      <c r="J1283" s="8">
        <v>10</v>
      </c>
      <c r="K1283" s="4">
        <f t="shared" si="32"/>
        <v>45000</v>
      </c>
      <c r="L1283" s="4">
        <f t="shared" si="33"/>
        <v>11250</v>
      </c>
      <c r="M1283" s="3">
        <v>0.25</v>
      </c>
    </row>
    <row r="1284" spans="2:13" x14ac:dyDescent="0.25">
      <c r="B1284" t="s">
        <v>24</v>
      </c>
      <c r="C1284" s="1" t="s">
        <v>20</v>
      </c>
      <c r="D1284" s="2">
        <v>44906</v>
      </c>
      <c r="E1284" s="8" t="s">
        <v>76</v>
      </c>
      <c r="F1284" s="8" t="s">
        <v>81</v>
      </c>
      <c r="G1284" s="8" t="s">
        <v>81</v>
      </c>
      <c r="H1284" t="s">
        <v>28</v>
      </c>
      <c r="I1284" s="4">
        <v>1500</v>
      </c>
      <c r="J1284" s="8">
        <v>3</v>
      </c>
      <c r="K1284" s="4">
        <f t="shared" si="32"/>
        <v>4500</v>
      </c>
      <c r="L1284" s="4">
        <f t="shared" si="33"/>
        <v>1800</v>
      </c>
      <c r="M1284" s="3">
        <v>0.4</v>
      </c>
    </row>
    <row r="1285" spans="2:13" x14ac:dyDescent="0.25">
      <c r="B1285" t="s">
        <v>13</v>
      </c>
      <c r="C1285" s="1" t="s">
        <v>14</v>
      </c>
      <c r="D1285" s="2">
        <v>44906</v>
      </c>
      <c r="E1285" s="8" t="s">
        <v>76</v>
      </c>
      <c r="F1285" s="8" t="s">
        <v>81</v>
      </c>
      <c r="G1285" s="8" t="s">
        <v>81</v>
      </c>
      <c r="H1285" t="s">
        <v>33</v>
      </c>
      <c r="I1285" s="4">
        <v>4600</v>
      </c>
      <c r="J1285" s="8">
        <v>1</v>
      </c>
      <c r="K1285" s="4">
        <f t="shared" si="32"/>
        <v>4600</v>
      </c>
      <c r="L1285" s="4">
        <f t="shared" si="33"/>
        <v>1150</v>
      </c>
      <c r="M1285" s="3">
        <v>0.25</v>
      </c>
    </row>
    <row r="1286" spans="2:13" x14ac:dyDescent="0.25">
      <c r="B1286" t="s">
        <v>13</v>
      </c>
      <c r="C1286" s="1" t="s">
        <v>14</v>
      </c>
      <c r="D1286" s="2">
        <v>44906</v>
      </c>
      <c r="E1286" s="8" t="s">
        <v>76</v>
      </c>
      <c r="F1286" s="8" t="s">
        <v>81</v>
      </c>
      <c r="G1286" s="8" t="s">
        <v>81</v>
      </c>
      <c r="H1286" t="s">
        <v>30</v>
      </c>
      <c r="I1286" s="4">
        <v>3400</v>
      </c>
      <c r="J1286" s="8">
        <v>11</v>
      </c>
      <c r="K1286" s="4">
        <f t="shared" si="32"/>
        <v>37400</v>
      </c>
      <c r="L1286" s="4">
        <f t="shared" si="33"/>
        <v>13090</v>
      </c>
      <c r="M1286" s="3">
        <v>0.35</v>
      </c>
    </row>
    <row r="1287" spans="2:13" x14ac:dyDescent="0.25">
      <c r="B1287" t="s">
        <v>22</v>
      </c>
      <c r="C1287" s="1" t="s">
        <v>20</v>
      </c>
      <c r="D1287" s="2">
        <v>44913</v>
      </c>
      <c r="E1287" s="8" t="s">
        <v>76</v>
      </c>
      <c r="F1287" s="8" t="s">
        <v>81</v>
      </c>
      <c r="G1287" s="8" t="s">
        <v>81</v>
      </c>
      <c r="H1287" t="s">
        <v>29</v>
      </c>
      <c r="I1287" s="4">
        <v>5340</v>
      </c>
      <c r="J1287" s="8">
        <v>5</v>
      </c>
      <c r="K1287" s="4">
        <f t="shared" si="32"/>
        <v>26700</v>
      </c>
      <c r="L1287" s="4">
        <f t="shared" si="33"/>
        <v>8010</v>
      </c>
      <c r="M1287" s="3">
        <v>0.3</v>
      </c>
    </row>
    <row r="1288" spans="2:13" x14ac:dyDescent="0.25">
      <c r="B1288" t="s">
        <v>27</v>
      </c>
      <c r="C1288" s="1" t="s">
        <v>14</v>
      </c>
      <c r="D1288" s="2">
        <v>44913</v>
      </c>
      <c r="E1288" s="8" t="s">
        <v>76</v>
      </c>
      <c r="F1288" s="8" t="s">
        <v>81</v>
      </c>
      <c r="G1288" s="8" t="s">
        <v>81</v>
      </c>
      <c r="H1288" t="s">
        <v>35</v>
      </c>
      <c r="I1288" s="4">
        <v>4500</v>
      </c>
      <c r="J1288" s="8">
        <v>12</v>
      </c>
      <c r="K1288" s="4">
        <f t="shared" si="32"/>
        <v>54000</v>
      </c>
      <c r="L1288" s="4">
        <f t="shared" si="33"/>
        <v>13500</v>
      </c>
      <c r="M1288" s="3">
        <v>0.25</v>
      </c>
    </row>
    <row r="1289" spans="2:13" x14ac:dyDescent="0.25">
      <c r="B1289" t="s">
        <v>13</v>
      </c>
      <c r="C1289" s="1" t="s">
        <v>20</v>
      </c>
      <c r="D1289" s="2">
        <v>44913</v>
      </c>
      <c r="E1289" s="8" t="s">
        <v>76</v>
      </c>
      <c r="F1289" s="8" t="s">
        <v>81</v>
      </c>
      <c r="G1289" s="8" t="s">
        <v>81</v>
      </c>
      <c r="H1289" t="s">
        <v>31</v>
      </c>
      <c r="I1289" s="4">
        <v>5300</v>
      </c>
      <c r="J1289" s="8">
        <v>12</v>
      </c>
      <c r="K1289" s="4">
        <f t="shared" si="32"/>
        <v>63600</v>
      </c>
      <c r="L1289" s="4">
        <f t="shared" si="33"/>
        <v>19080</v>
      </c>
      <c r="M1289" s="3">
        <v>0.3</v>
      </c>
    </row>
    <row r="1290" spans="2:13" x14ac:dyDescent="0.25">
      <c r="B1290" t="s">
        <v>13</v>
      </c>
      <c r="C1290" s="1" t="s">
        <v>20</v>
      </c>
      <c r="D1290" s="2">
        <v>44920</v>
      </c>
      <c r="E1290" s="8" t="s">
        <v>76</v>
      </c>
      <c r="F1290" s="8" t="s">
        <v>79</v>
      </c>
      <c r="G1290" s="8" t="s">
        <v>80</v>
      </c>
      <c r="H1290" t="s">
        <v>28</v>
      </c>
      <c r="I1290" s="4">
        <v>1500</v>
      </c>
      <c r="J1290" s="8">
        <v>1</v>
      </c>
      <c r="K1290" s="4">
        <f t="shared" si="32"/>
        <v>1500</v>
      </c>
      <c r="L1290" s="4">
        <f t="shared" si="33"/>
        <v>600</v>
      </c>
      <c r="M1290" s="3">
        <v>0.4</v>
      </c>
    </row>
    <row r="1291" spans="2:13" x14ac:dyDescent="0.25">
      <c r="B1291" t="s">
        <v>27</v>
      </c>
      <c r="C1291" s="1" t="s">
        <v>14</v>
      </c>
      <c r="D1291" s="2">
        <v>44920</v>
      </c>
      <c r="E1291" s="8" t="s">
        <v>76</v>
      </c>
      <c r="F1291" s="8" t="s">
        <v>81</v>
      </c>
      <c r="G1291" s="8" t="s">
        <v>81</v>
      </c>
      <c r="H1291" t="s">
        <v>26</v>
      </c>
      <c r="I1291" s="4">
        <v>1700</v>
      </c>
      <c r="J1291" s="8">
        <v>4</v>
      </c>
      <c r="K1291" s="4">
        <f t="shared" si="32"/>
        <v>6800</v>
      </c>
      <c r="L1291" s="4">
        <f t="shared" si="33"/>
        <v>3400</v>
      </c>
      <c r="M1291" s="3">
        <v>0.5</v>
      </c>
    </row>
    <row r="1292" spans="2:13" x14ac:dyDescent="0.25">
      <c r="B1292" t="s">
        <v>27</v>
      </c>
      <c r="C1292" s="1" t="s">
        <v>20</v>
      </c>
      <c r="D1292" s="2">
        <v>44920</v>
      </c>
      <c r="E1292" s="8" t="s">
        <v>76</v>
      </c>
      <c r="F1292" s="8" t="s">
        <v>81</v>
      </c>
      <c r="G1292" s="8" t="s">
        <v>81</v>
      </c>
      <c r="H1292" t="s">
        <v>29</v>
      </c>
      <c r="I1292" s="4">
        <v>5340</v>
      </c>
      <c r="J1292" s="8">
        <v>12</v>
      </c>
      <c r="K1292" s="4">
        <f t="shared" si="32"/>
        <v>64080</v>
      </c>
      <c r="L1292" s="4">
        <f t="shared" si="33"/>
        <v>19224</v>
      </c>
      <c r="M1292" s="3">
        <v>0.3</v>
      </c>
    </row>
    <row r="1293" spans="2:13" x14ac:dyDescent="0.25">
      <c r="B1293" t="s">
        <v>24</v>
      </c>
      <c r="C1293" s="1" t="s">
        <v>14</v>
      </c>
      <c r="D1293" s="2">
        <v>44927</v>
      </c>
      <c r="E1293" s="8" t="s">
        <v>76</v>
      </c>
      <c r="F1293" s="8" t="s">
        <v>81</v>
      </c>
      <c r="G1293" s="8" t="s">
        <v>81</v>
      </c>
      <c r="H1293" t="s">
        <v>23</v>
      </c>
      <c r="I1293" s="4">
        <v>5130</v>
      </c>
      <c r="J1293" s="8">
        <v>9</v>
      </c>
      <c r="K1293" s="4">
        <f t="shared" si="32"/>
        <v>46170</v>
      </c>
      <c r="L1293" s="4">
        <f t="shared" si="33"/>
        <v>18468</v>
      </c>
      <c r="M1293" s="3">
        <v>0.4</v>
      </c>
    </row>
    <row r="1294" spans="2:13" x14ac:dyDescent="0.25">
      <c r="B1294" t="s">
        <v>24</v>
      </c>
      <c r="C1294" s="1" t="s">
        <v>20</v>
      </c>
      <c r="D1294" s="2">
        <v>44927</v>
      </c>
      <c r="E1294" s="8" t="s">
        <v>76</v>
      </c>
      <c r="F1294" s="8" t="s">
        <v>81</v>
      </c>
      <c r="G1294" s="8" t="s">
        <v>81</v>
      </c>
      <c r="H1294" t="s">
        <v>29</v>
      </c>
      <c r="I1294" s="4">
        <v>5340</v>
      </c>
      <c r="J1294" s="8">
        <v>9</v>
      </c>
      <c r="K1294" s="4">
        <f t="shared" si="32"/>
        <v>48060</v>
      </c>
      <c r="L1294" s="4">
        <f t="shared" si="33"/>
        <v>14418</v>
      </c>
      <c r="M1294" s="3">
        <v>0.3</v>
      </c>
    </row>
    <row r="1295" spans="2:13" x14ac:dyDescent="0.25">
      <c r="B1295" t="s">
        <v>34</v>
      </c>
      <c r="C1295" s="1" t="s">
        <v>20</v>
      </c>
      <c r="D1295" s="2">
        <v>44927</v>
      </c>
      <c r="E1295" s="8" t="s">
        <v>76</v>
      </c>
      <c r="F1295" s="8" t="s">
        <v>81</v>
      </c>
      <c r="G1295" s="8" t="s">
        <v>81</v>
      </c>
      <c r="H1295" t="s">
        <v>23</v>
      </c>
      <c r="I1295" s="4">
        <v>5130</v>
      </c>
      <c r="J1295" s="8">
        <v>11</v>
      </c>
      <c r="K1295" s="4">
        <f t="shared" si="32"/>
        <v>56430</v>
      </c>
      <c r="L1295" s="4">
        <f t="shared" si="33"/>
        <v>22572</v>
      </c>
      <c r="M1295" s="3">
        <v>0.4</v>
      </c>
    </row>
    <row r="1296" spans="2:13" x14ac:dyDescent="0.25">
      <c r="B1296" t="s">
        <v>13</v>
      </c>
      <c r="C1296" s="1" t="s">
        <v>14</v>
      </c>
      <c r="D1296" s="2">
        <v>44934</v>
      </c>
      <c r="E1296" s="8" t="s">
        <v>76</v>
      </c>
      <c r="F1296" s="8" t="s">
        <v>81</v>
      </c>
      <c r="G1296" s="8" t="s">
        <v>81</v>
      </c>
      <c r="H1296" t="s">
        <v>30</v>
      </c>
      <c r="I1296" s="4">
        <v>3400</v>
      </c>
      <c r="J1296" s="8">
        <v>7</v>
      </c>
      <c r="K1296" s="4">
        <f t="shared" si="32"/>
        <v>23800</v>
      </c>
      <c r="L1296" s="4">
        <f t="shared" si="33"/>
        <v>8330</v>
      </c>
      <c r="M1296" s="3">
        <v>0.35</v>
      </c>
    </row>
    <row r="1297" spans="2:13" x14ac:dyDescent="0.25">
      <c r="B1297" t="s">
        <v>22</v>
      </c>
      <c r="C1297" s="1" t="s">
        <v>20</v>
      </c>
      <c r="D1297" s="2">
        <v>44934</v>
      </c>
      <c r="E1297" s="8" t="s">
        <v>76</v>
      </c>
      <c r="F1297" s="8" t="s">
        <v>81</v>
      </c>
      <c r="G1297" s="8" t="s">
        <v>81</v>
      </c>
      <c r="H1297" t="s">
        <v>31</v>
      </c>
      <c r="I1297" s="4">
        <v>5300</v>
      </c>
      <c r="J1297" s="8">
        <v>7</v>
      </c>
      <c r="K1297" s="4">
        <f t="shared" si="32"/>
        <v>37100</v>
      </c>
      <c r="L1297" s="4">
        <f t="shared" si="33"/>
        <v>11130</v>
      </c>
      <c r="M1297" s="3">
        <v>0.3</v>
      </c>
    </row>
    <row r="1298" spans="2:13" x14ac:dyDescent="0.25">
      <c r="B1298" t="s">
        <v>27</v>
      </c>
      <c r="C1298" s="1" t="s">
        <v>14</v>
      </c>
      <c r="D1298" s="2">
        <v>44934</v>
      </c>
      <c r="E1298" s="8" t="s">
        <v>76</v>
      </c>
      <c r="F1298" s="8" t="s">
        <v>81</v>
      </c>
      <c r="G1298" s="8" t="s">
        <v>81</v>
      </c>
      <c r="H1298" t="s">
        <v>35</v>
      </c>
      <c r="I1298" s="4">
        <v>4500</v>
      </c>
      <c r="J1298" s="8">
        <v>11</v>
      </c>
      <c r="K1298" s="4">
        <f t="shared" si="32"/>
        <v>49500</v>
      </c>
      <c r="L1298" s="4">
        <f t="shared" si="33"/>
        <v>12375</v>
      </c>
      <c r="M1298" s="3">
        <v>0.25</v>
      </c>
    </row>
    <row r="1299" spans="2:13" x14ac:dyDescent="0.25">
      <c r="B1299" t="s">
        <v>13</v>
      </c>
      <c r="C1299" s="1" t="s">
        <v>20</v>
      </c>
      <c r="D1299" s="2">
        <v>44941</v>
      </c>
      <c r="E1299" s="8" t="s">
        <v>76</v>
      </c>
      <c r="F1299" s="8" t="s">
        <v>81</v>
      </c>
      <c r="G1299" s="8" t="s">
        <v>81</v>
      </c>
      <c r="H1299" t="s">
        <v>28</v>
      </c>
      <c r="I1299" s="4">
        <v>1500</v>
      </c>
      <c r="J1299" s="8">
        <v>6</v>
      </c>
      <c r="K1299" s="4">
        <f t="shared" si="32"/>
        <v>9000</v>
      </c>
      <c r="L1299" s="4">
        <f t="shared" si="33"/>
        <v>3600</v>
      </c>
      <c r="M1299" s="3">
        <v>0.4</v>
      </c>
    </row>
    <row r="1300" spans="2:13" x14ac:dyDescent="0.25">
      <c r="B1300" t="s">
        <v>27</v>
      </c>
      <c r="C1300" s="1" t="s">
        <v>20</v>
      </c>
      <c r="D1300" s="2">
        <v>44941</v>
      </c>
      <c r="E1300" s="8" t="s">
        <v>76</v>
      </c>
      <c r="F1300" s="8" t="s">
        <v>81</v>
      </c>
      <c r="G1300" s="8" t="s">
        <v>81</v>
      </c>
      <c r="H1300" t="s">
        <v>30</v>
      </c>
      <c r="I1300" s="4">
        <v>3400</v>
      </c>
      <c r="J1300" s="8">
        <v>10</v>
      </c>
      <c r="K1300" s="4">
        <f t="shared" si="32"/>
        <v>34000</v>
      </c>
      <c r="L1300" s="4">
        <f t="shared" si="33"/>
        <v>11900</v>
      </c>
      <c r="M1300" s="3">
        <v>0.35</v>
      </c>
    </row>
    <row r="1301" spans="2:13" x14ac:dyDescent="0.25">
      <c r="B1301" t="s">
        <v>27</v>
      </c>
      <c r="C1301" s="1" t="s">
        <v>20</v>
      </c>
      <c r="D1301" s="2">
        <v>44941</v>
      </c>
      <c r="E1301" s="8" t="s">
        <v>76</v>
      </c>
      <c r="F1301" s="8" t="s">
        <v>81</v>
      </c>
      <c r="G1301" s="8" t="s">
        <v>81</v>
      </c>
      <c r="H1301" t="s">
        <v>31</v>
      </c>
      <c r="I1301" s="4">
        <v>5300</v>
      </c>
      <c r="J1301" s="8">
        <v>7</v>
      </c>
      <c r="K1301" s="4">
        <f t="shared" si="32"/>
        <v>37100</v>
      </c>
      <c r="L1301" s="4">
        <f t="shared" si="33"/>
        <v>11130</v>
      </c>
      <c r="M1301" s="3">
        <v>0.3</v>
      </c>
    </row>
    <row r="1302" spans="2:13" x14ac:dyDescent="0.25">
      <c r="B1302" t="s">
        <v>27</v>
      </c>
      <c r="C1302" s="1" t="s">
        <v>20</v>
      </c>
      <c r="D1302" s="2">
        <v>44948</v>
      </c>
      <c r="E1302" s="8" t="s">
        <v>76</v>
      </c>
      <c r="F1302" s="8" t="s">
        <v>81</v>
      </c>
      <c r="G1302" s="8" t="s">
        <v>81</v>
      </c>
      <c r="H1302" t="s">
        <v>26</v>
      </c>
      <c r="I1302" s="4">
        <v>1700</v>
      </c>
      <c r="J1302" s="8">
        <v>4</v>
      </c>
      <c r="K1302" s="4">
        <f t="shared" si="32"/>
        <v>6800</v>
      </c>
      <c r="L1302" s="4">
        <f t="shared" si="33"/>
        <v>3400</v>
      </c>
      <c r="M1302" s="3">
        <v>0.5</v>
      </c>
    </row>
    <row r="1303" spans="2:13" x14ac:dyDescent="0.25">
      <c r="B1303" t="s">
        <v>24</v>
      </c>
      <c r="C1303" s="1" t="s">
        <v>20</v>
      </c>
      <c r="D1303" s="2">
        <v>44948</v>
      </c>
      <c r="E1303" s="8" t="s">
        <v>76</v>
      </c>
      <c r="F1303" s="8" t="s">
        <v>81</v>
      </c>
      <c r="G1303" s="8" t="s">
        <v>81</v>
      </c>
      <c r="H1303" t="s">
        <v>33</v>
      </c>
      <c r="I1303" s="4">
        <v>4600</v>
      </c>
      <c r="J1303" s="8">
        <v>2</v>
      </c>
      <c r="K1303" s="4">
        <f t="shared" si="32"/>
        <v>9200</v>
      </c>
      <c r="L1303" s="4">
        <f t="shared" si="33"/>
        <v>2300</v>
      </c>
      <c r="M1303" s="3">
        <v>0.25</v>
      </c>
    </row>
    <row r="1304" spans="2:13" x14ac:dyDescent="0.25">
      <c r="B1304" t="s">
        <v>22</v>
      </c>
      <c r="C1304" s="1" t="s">
        <v>20</v>
      </c>
      <c r="D1304" s="2">
        <v>44948</v>
      </c>
      <c r="E1304" s="8" t="s">
        <v>76</v>
      </c>
      <c r="F1304" s="8" t="s">
        <v>81</v>
      </c>
      <c r="G1304" s="8" t="s">
        <v>81</v>
      </c>
      <c r="H1304" t="s">
        <v>28</v>
      </c>
      <c r="I1304" s="4">
        <v>1500</v>
      </c>
      <c r="J1304" s="8">
        <v>7</v>
      </c>
      <c r="K1304" s="4">
        <f t="shared" si="32"/>
        <v>10500</v>
      </c>
      <c r="L1304" s="4">
        <f t="shared" si="33"/>
        <v>4200</v>
      </c>
      <c r="M1304" s="3">
        <v>0.4</v>
      </c>
    </row>
    <row r="1305" spans="2:13" x14ac:dyDescent="0.25">
      <c r="B1305" t="s">
        <v>27</v>
      </c>
      <c r="C1305" s="1" t="s">
        <v>20</v>
      </c>
      <c r="D1305" s="2">
        <v>44955</v>
      </c>
      <c r="E1305" s="8" t="s">
        <v>76</v>
      </c>
      <c r="F1305" s="8" t="s">
        <v>81</v>
      </c>
      <c r="G1305" s="8" t="s">
        <v>81</v>
      </c>
      <c r="H1305" t="s">
        <v>26</v>
      </c>
      <c r="I1305" s="4">
        <v>1700</v>
      </c>
      <c r="J1305" s="8">
        <v>1</v>
      </c>
      <c r="K1305" s="4">
        <f t="shared" si="32"/>
        <v>1700</v>
      </c>
      <c r="L1305" s="4">
        <f t="shared" si="33"/>
        <v>850</v>
      </c>
      <c r="M1305" s="3">
        <v>0.5</v>
      </c>
    </row>
    <row r="1306" spans="2:13" x14ac:dyDescent="0.25">
      <c r="B1306" t="s">
        <v>24</v>
      </c>
      <c r="C1306" s="1" t="s">
        <v>20</v>
      </c>
      <c r="D1306" s="2">
        <v>44955</v>
      </c>
      <c r="E1306" s="8" t="s">
        <v>76</v>
      </c>
      <c r="F1306" s="8" t="s">
        <v>81</v>
      </c>
      <c r="G1306" s="8" t="s">
        <v>81</v>
      </c>
      <c r="H1306" t="s">
        <v>31</v>
      </c>
      <c r="I1306" s="4">
        <v>5300</v>
      </c>
      <c r="J1306" s="8">
        <v>1</v>
      </c>
      <c r="K1306" s="4">
        <f t="shared" ref="K1306:K1369" si="34">I1306*J1306</f>
        <v>5300</v>
      </c>
      <c r="L1306" s="4">
        <f t="shared" ref="L1306:L1369" si="35">K1306*M1306</f>
        <v>1590</v>
      </c>
      <c r="M1306" s="3">
        <v>0.3</v>
      </c>
    </row>
    <row r="1307" spans="2:13" x14ac:dyDescent="0.25">
      <c r="B1307" t="s">
        <v>13</v>
      </c>
      <c r="C1307" s="1" t="s">
        <v>20</v>
      </c>
      <c r="D1307" s="2">
        <v>44955</v>
      </c>
      <c r="E1307" s="8" t="s">
        <v>76</v>
      </c>
      <c r="F1307" s="8" t="s">
        <v>81</v>
      </c>
      <c r="G1307" s="8" t="s">
        <v>81</v>
      </c>
      <c r="H1307" t="s">
        <v>19</v>
      </c>
      <c r="I1307" s="4">
        <v>500</v>
      </c>
      <c r="J1307" s="8">
        <v>11</v>
      </c>
      <c r="K1307" s="4">
        <f t="shared" si="34"/>
        <v>5500</v>
      </c>
      <c r="L1307" s="4">
        <f t="shared" si="35"/>
        <v>1375</v>
      </c>
      <c r="M1307" s="3">
        <v>0.25</v>
      </c>
    </row>
    <row r="1308" spans="2:13" x14ac:dyDescent="0.25">
      <c r="B1308" t="s">
        <v>13</v>
      </c>
      <c r="C1308" s="1" t="s">
        <v>14</v>
      </c>
      <c r="D1308" s="2">
        <v>44962</v>
      </c>
      <c r="E1308" s="8" t="s">
        <v>76</v>
      </c>
      <c r="F1308" s="8" t="s">
        <v>81</v>
      </c>
      <c r="G1308" s="8" t="s">
        <v>81</v>
      </c>
      <c r="H1308" t="s">
        <v>32</v>
      </c>
      <c r="I1308" s="4">
        <v>3200</v>
      </c>
      <c r="J1308" s="8">
        <v>3</v>
      </c>
      <c r="K1308" s="4">
        <f t="shared" si="34"/>
        <v>9600</v>
      </c>
      <c r="L1308" s="4">
        <f t="shared" si="35"/>
        <v>1920</v>
      </c>
      <c r="M1308" s="3">
        <v>0.2</v>
      </c>
    </row>
    <row r="1309" spans="2:13" x14ac:dyDescent="0.25">
      <c r="B1309" t="s">
        <v>27</v>
      </c>
      <c r="C1309" s="1" t="s">
        <v>20</v>
      </c>
      <c r="D1309" s="2">
        <v>44962</v>
      </c>
      <c r="E1309" s="8" t="s">
        <v>76</v>
      </c>
      <c r="F1309" s="8" t="s">
        <v>81</v>
      </c>
      <c r="G1309" s="8" t="s">
        <v>81</v>
      </c>
      <c r="H1309" t="s">
        <v>35</v>
      </c>
      <c r="I1309" s="4">
        <v>4500</v>
      </c>
      <c r="J1309" s="8">
        <v>4</v>
      </c>
      <c r="K1309" s="4">
        <f t="shared" si="34"/>
        <v>18000</v>
      </c>
      <c r="L1309" s="4">
        <f t="shared" si="35"/>
        <v>4500</v>
      </c>
      <c r="M1309" s="3">
        <v>0.25</v>
      </c>
    </row>
    <row r="1310" spans="2:13" x14ac:dyDescent="0.25">
      <c r="B1310" t="s">
        <v>27</v>
      </c>
      <c r="C1310" s="1" t="s">
        <v>20</v>
      </c>
      <c r="D1310" s="2">
        <v>44962</v>
      </c>
      <c r="E1310" s="8" t="s">
        <v>76</v>
      </c>
      <c r="F1310" s="8" t="s">
        <v>81</v>
      </c>
      <c r="G1310" s="8" t="s">
        <v>81</v>
      </c>
      <c r="H1310" t="s">
        <v>18</v>
      </c>
      <c r="I1310" s="4">
        <v>8902</v>
      </c>
      <c r="J1310" s="8">
        <v>7</v>
      </c>
      <c r="K1310" s="4">
        <f t="shared" si="34"/>
        <v>62314</v>
      </c>
      <c r="L1310" s="4">
        <f t="shared" si="35"/>
        <v>21809.899999999998</v>
      </c>
      <c r="M1310" s="3">
        <v>0.35</v>
      </c>
    </row>
    <row r="1311" spans="2:13" x14ac:dyDescent="0.25">
      <c r="B1311" t="s">
        <v>24</v>
      </c>
      <c r="C1311" s="1" t="s">
        <v>20</v>
      </c>
      <c r="D1311" s="2">
        <v>44969</v>
      </c>
      <c r="E1311" s="8" t="s">
        <v>76</v>
      </c>
      <c r="F1311" s="8" t="s">
        <v>81</v>
      </c>
      <c r="G1311" s="8" t="s">
        <v>81</v>
      </c>
      <c r="H1311" t="s">
        <v>33</v>
      </c>
      <c r="I1311" s="4">
        <v>4600</v>
      </c>
      <c r="J1311" s="8">
        <v>2</v>
      </c>
      <c r="K1311" s="4">
        <f t="shared" si="34"/>
        <v>9200</v>
      </c>
      <c r="L1311" s="4">
        <f t="shared" si="35"/>
        <v>2300</v>
      </c>
      <c r="M1311" s="3">
        <v>0.25</v>
      </c>
    </row>
    <row r="1312" spans="2:13" x14ac:dyDescent="0.25">
      <c r="B1312" t="s">
        <v>13</v>
      </c>
      <c r="C1312" s="1" t="s">
        <v>20</v>
      </c>
      <c r="D1312" s="2">
        <v>44969</v>
      </c>
      <c r="E1312" s="8" t="s">
        <v>76</v>
      </c>
      <c r="F1312" s="8" t="s">
        <v>81</v>
      </c>
      <c r="G1312" s="8" t="s">
        <v>81</v>
      </c>
      <c r="H1312" t="s">
        <v>26</v>
      </c>
      <c r="I1312" s="4">
        <v>1700</v>
      </c>
      <c r="J1312" s="8">
        <v>12</v>
      </c>
      <c r="K1312" s="4">
        <f t="shared" si="34"/>
        <v>20400</v>
      </c>
      <c r="L1312" s="4">
        <f t="shared" si="35"/>
        <v>10200</v>
      </c>
      <c r="M1312" s="3">
        <v>0.5</v>
      </c>
    </row>
    <row r="1313" spans="2:13" x14ac:dyDescent="0.25">
      <c r="B1313" t="s">
        <v>13</v>
      </c>
      <c r="C1313" s="1" t="s">
        <v>20</v>
      </c>
      <c r="D1313" s="2">
        <v>44969</v>
      </c>
      <c r="E1313" s="8" t="s">
        <v>76</v>
      </c>
      <c r="F1313" s="8" t="s">
        <v>81</v>
      </c>
      <c r="G1313" s="8" t="s">
        <v>81</v>
      </c>
      <c r="H1313" t="s">
        <v>33</v>
      </c>
      <c r="I1313" s="4">
        <v>4600</v>
      </c>
      <c r="J1313" s="8">
        <v>6</v>
      </c>
      <c r="K1313" s="4">
        <f t="shared" si="34"/>
        <v>27600</v>
      </c>
      <c r="L1313" s="4">
        <f t="shared" si="35"/>
        <v>6900</v>
      </c>
      <c r="M1313" s="3">
        <v>0.25</v>
      </c>
    </row>
    <row r="1314" spans="2:13" x14ac:dyDescent="0.25">
      <c r="B1314" t="s">
        <v>13</v>
      </c>
      <c r="C1314" s="1" t="s">
        <v>20</v>
      </c>
      <c r="D1314" s="2">
        <v>44976</v>
      </c>
      <c r="E1314" s="8" t="s">
        <v>76</v>
      </c>
      <c r="F1314" s="8" t="s">
        <v>81</v>
      </c>
      <c r="G1314" s="8" t="s">
        <v>81</v>
      </c>
      <c r="H1314" t="s">
        <v>25</v>
      </c>
      <c r="I1314" s="4">
        <v>300</v>
      </c>
      <c r="J1314" s="8">
        <v>12</v>
      </c>
      <c r="K1314" s="4">
        <f t="shared" si="34"/>
        <v>3600</v>
      </c>
      <c r="L1314" s="4">
        <f t="shared" si="35"/>
        <v>540</v>
      </c>
      <c r="M1314" s="3">
        <v>0.15</v>
      </c>
    </row>
    <row r="1315" spans="2:13" x14ac:dyDescent="0.25">
      <c r="B1315" t="s">
        <v>13</v>
      </c>
      <c r="C1315" s="1" t="s">
        <v>20</v>
      </c>
      <c r="D1315" s="2">
        <v>44976</v>
      </c>
      <c r="E1315" s="8" t="s">
        <v>76</v>
      </c>
      <c r="F1315" s="8" t="s">
        <v>81</v>
      </c>
      <c r="G1315" s="8" t="s">
        <v>81</v>
      </c>
      <c r="H1315" t="s">
        <v>35</v>
      </c>
      <c r="I1315" s="4">
        <v>4500</v>
      </c>
      <c r="J1315" s="8">
        <v>6</v>
      </c>
      <c r="K1315" s="4">
        <f t="shared" si="34"/>
        <v>27000</v>
      </c>
      <c r="L1315" s="4">
        <f t="shared" si="35"/>
        <v>6750</v>
      </c>
      <c r="M1315" s="3">
        <v>0.25</v>
      </c>
    </row>
    <row r="1316" spans="2:13" x14ac:dyDescent="0.25">
      <c r="B1316" t="s">
        <v>22</v>
      </c>
      <c r="C1316" s="1" t="s">
        <v>20</v>
      </c>
      <c r="D1316" s="2">
        <v>44976</v>
      </c>
      <c r="E1316" s="8" t="s">
        <v>76</v>
      </c>
      <c r="F1316" s="8" t="s">
        <v>81</v>
      </c>
      <c r="G1316" s="8" t="s">
        <v>81</v>
      </c>
      <c r="H1316" t="s">
        <v>30</v>
      </c>
      <c r="I1316" s="4">
        <v>3400</v>
      </c>
      <c r="J1316" s="8">
        <v>9</v>
      </c>
      <c r="K1316" s="4">
        <f t="shared" si="34"/>
        <v>30600</v>
      </c>
      <c r="L1316" s="4">
        <f t="shared" si="35"/>
        <v>10710</v>
      </c>
      <c r="M1316" s="3">
        <v>0.35</v>
      </c>
    </row>
    <row r="1317" spans="2:13" x14ac:dyDescent="0.25">
      <c r="B1317" t="s">
        <v>13</v>
      </c>
      <c r="C1317" s="1" t="s">
        <v>20</v>
      </c>
      <c r="D1317" s="2">
        <v>44983</v>
      </c>
      <c r="E1317" s="8" t="s">
        <v>76</v>
      </c>
      <c r="F1317" s="8" t="s">
        <v>81</v>
      </c>
      <c r="G1317" s="8" t="s">
        <v>81</v>
      </c>
      <c r="H1317" t="s">
        <v>30</v>
      </c>
      <c r="I1317" s="4">
        <v>3400</v>
      </c>
      <c r="J1317" s="8">
        <v>4</v>
      </c>
      <c r="K1317" s="4">
        <f t="shared" si="34"/>
        <v>13600</v>
      </c>
      <c r="L1317" s="4">
        <f t="shared" si="35"/>
        <v>4760</v>
      </c>
      <c r="M1317" s="3">
        <v>0.35</v>
      </c>
    </row>
    <row r="1318" spans="2:13" x14ac:dyDescent="0.25">
      <c r="B1318" t="s">
        <v>13</v>
      </c>
      <c r="C1318" s="1" t="s">
        <v>14</v>
      </c>
      <c r="D1318" s="2">
        <v>44983</v>
      </c>
      <c r="E1318" s="8" t="s">
        <v>76</v>
      </c>
      <c r="F1318" s="8" t="s">
        <v>81</v>
      </c>
      <c r="G1318" s="8" t="s">
        <v>81</v>
      </c>
      <c r="H1318" t="s">
        <v>18</v>
      </c>
      <c r="I1318" s="4">
        <v>8902</v>
      </c>
      <c r="J1318" s="8">
        <v>2</v>
      </c>
      <c r="K1318" s="4">
        <f t="shared" si="34"/>
        <v>17804</v>
      </c>
      <c r="L1318" s="4">
        <f t="shared" si="35"/>
        <v>6231.4</v>
      </c>
      <c r="M1318" s="3">
        <v>0.35</v>
      </c>
    </row>
    <row r="1319" spans="2:13" x14ac:dyDescent="0.25">
      <c r="B1319" t="s">
        <v>34</v>
      </c>
      <c r="C1319" s="1" t="s">
        <v>20</v>
      </c>
      <c r="D1319" s="2">
        <v>44983</v>
      </c>
      <c r="E1319" s="8" t="s">
        <v>76</v>
      </c>
      <c r="F1319" s="8" t="s">
        <v>81</v>
      </c>
      <c r="G1319" s="8" t="s">
        <v>81</v>
      </c>
      <c r="H1319" t="s">
        <v>33</v>
      </c>
      <c r="I1319" s="4">
        <v>4600</v>
      </c>
      <c r="J1319" s="8">
        <v>7</v>
      </c>
      <c r="K1319" s="4">
        <f t="shared" si="34"/>
        <v>32200</v>
      </c>
      <c r="L1319" s="4">
        <f t="shared" si="35"/>
        <v>8050</v>
      </c>
      <c r="M1319" s="3">
        <v>0.25</v>
      </c>
    </row>
    <row r="1320" spans="2:13" x14ac:dyDescent="0.25">
      <c r="B1320" t="s">
        <v>27</v>
      </c>
      <c r="C1320" s="1" t="s">
        <v>20</v>
      </c>
      <c r="D1320" s="2">
        <v>44990</v>
      </c>
      <c r="E1320" s="8" t="s">
        <v>76</v>
      </c>
      <c r="F1320" s="8" t="s">
        <v>81</v>
      </c>
      <c r="G1320" s="8" t="s">
        <v>81</v>
      </c>
      <c r="H1320" t="s">
        <v>25</v>
      </c>
      <c r="I1320" s="4">
        <v>300</v>
      </c>
      <c r="J1320" s="8">
        <v>10</v>
      </c>
      <c r="K1320" s="4">
        <f t="shared" si="34"/>
        <v>3000</v>
      </c>
      <c r="L1320" s="4">
        <f t="shared" si="35"/>
        <v>450</v>
      </c>
      <c r="M1320" s="3">
        <v>0.15</v>
      </c>
    </row>
    <row r="1321" spans="2:13" x14ac:dyDescent="0.25">
      <c r="B1321" t="s">
        <v>13</v>
      </c>
      <c r="C1321" s="1" t="s">
        <v>20</v>
      </c>
      <c r="D1321" s="2">
        <v>44990</v>
      </c>
      <c r="E1321" s="8" t="s">
        <v>76</v>
      </c>
      <c r="F1321" s="8" t="s">
        <v>81</v>
      </c>
      <c r="G1321" s="8" t="s">
        <v>81</v>
      </c>
      <c r="H1321" t="s">
        <v>30</v>
      </c>
      <c r="I1321" s="4">
        <v>3400</v>
      </c>
      <c r="J1321" s="8">
        <v>1</v>
      </c>
      <c r="K1321" s="4">
        <f t="shared" si="34"/>
        <v>3400</v>
      </c>
      <c r="L1321" s="4">
        <f t="shared" si="35"/>
        <v>1190</v>
      </c>
      <c r="M1321" s="3">
        <v>0.35</v>
      </c>
    </row>
    <row r="1322" spans="2:13" x14ac:dyDescent="0.25">
      <c r="B1322" t="s">
        <v>13</v>
      </c>
      <c r="C1322" s="1" t="s">
        <v>14</v>
      </c>
      <c r="D1322" s="2">
        <v>44990</v>
      </c>
      <c r="E1322" s="8" t="s">
        <v>76</v>
      </c>
      <c r="F1322" s="8" t="s">
        <v>81</v>
      </c>
      <c r="G1322" s="8" t="s">
        <v>81</v>
      </c>
      <c r="H1322" t="s">
        <v>30</v>
      </c>
      <c r="I1322" s="4">
        <v>3400</v>
      </c>
      <c r="J1322" s="8">
        <v>6</v>
      </c>
      <c r="K1322" s="4">
        <f t="shared" si="34"/>
        <v>20400</v>
      </c>
      <c r="L1322" s="4">
        <f t="shared" si="35"/>
        <v>7140</v>
      </c>
      <c r="M1322" s="3">
        <v>0.35</v>
      </c>
    </row>
    <row r="1323" spans="2:13" x14ac:dyDescent="0.25">
      <c r="B1323" t="s">
        <v>22</v>
      </c>
      <c r="C1323" s="1" t="s">
        <v>20</v>
      </c>
      <c r="D1323" s="2">
        <v>44997</v>
      </c>
      <c r="E1323" s="8" t="s">
        <v>76</v>
      </c>
      <c r="F1323" s="8" t="s">
        <v>81</v>
      </c>
      <c r="G1323" s="8" t="s">
        <v>81</v>
      </c>
      <c r="H1323" t="s">
        <v>28</v>
      </c>
      <c r="I1323" s="4">
        <v>1500</v>
      </c>
      <c r="J1323" s="8">
        <v>3</v>
      </c>
      <c r="K1323" s="4">
        <f t="shared" si="34"/>
        <v>4500</v>
      </c>
      <c r="L1323" s="4">
        <f t="shared" si="35"/>
        <v>1800</v>
      </c>
      <c r="M1323" s="3">
        <v>0.4</v>
      </c>
    </row>
    <row r="1324" spans="2:13" x14ac:dyDescent="0.25">
      <c r="B1324" t="s">
        <v>27</v>
      </c>
      <c r="C1324" s="1" t="s">
        <v>20</v>
      </c>
      <c r="D1324" s="2">
        <v>44997</v>
      </c>
      <c r="E1324" s="8" t="s">
        <v>76</v>
      </c>
      <c r="F1324" s="8" t="s">
        <v>81</v>
      </c>
      <c r="G1324" s="8" t="s">
        <v>81</v>
      </c>
      <c r="H1324" t="s">
        <v>21</v>
      </c>
      <c r="I1324" s="4">
        <v>1200</v>
      </c>
      <c r="J1324" s="8">
        <v>7</v>
      </c>
      <c r="K1324" s="4">
        <f t="shared" si="34"/>
        <v>8400</v>
      </c>
      <c r="L1324" s="4">
        <f t="shared" si="35"/>
        <v>2520</v>
      </c>
      <c r="M1324" s="3">
        <v>0.3</v>
      </c>
    </row>
    <row r="1325" spans="2:13" x14ac:dyDescent="0.25">
      <c r="B1325" t="s">
        <v>22</v>
      </c>
      <c r="C1325" s="1" t="s">
        <v>20</v>
      </c>
      <c r="D1325" s="2">
        <v>44997</v>
      </c>
      <c r="E1325" s="8" t="s">
        <v>76</v>
      </c>
      <c r="F1325" s="8" t="s">
        <v>81</v>
      </c>
      <c r="G1325" s="8" t="s">
        <v>81</v>
      </c>
      <c r="H1325" t="s">
        <v>33</v>
      </c>
      <c r="I1325" s="4">
        <v>4600</v>
      </c>
      <c r="J1325" s="8">
        <v>9</v>
      </c>
      <c r="K1325" s="4">
        <f t="shared" si="34"/>
        <v>41400</v>
      </c>
      <c r="L1325" s="4">
        <f t="shared" si="35"/>
        <v>10350</v>
      </c>
      <c r="M1325" s="3">
        <v>0.25</v>
      </c>
    </row>
    <row r="1326" spans="2:13" x14ac:dyDescent="0.25">
      <c r="B1326" t="s">
        <v>27</v>
      </c>
      <c r="C1326" s="1" t="s">
        <v>20</v>
      </c>
      <c r="D1326" s="2">
        <v>45004</v>
      </c>
      <c r="E1326" s="8" t="s">
        <v>76</v>
      </c>
      <c r="F1326" s="8" t="s">
        <v>81</v>
      </c>
      <c r="G1326" s="8" t="s">
        <v>81</v>
      </c>
      <c r="H1326" t="s">
        <v>19</v>
      </c>
      <c r="I1326" s="4">
        <v>500</v>
      </c>
      <c r="J1326" s="8">
        <v>7</v>
      </c>
      <c r="K1326" s="4">
        <f t="shared" si="34"/>
        <v>3500</v>
      </c>
      <c r="L1326" s="4">
        <f t="shared" si="35"/>
        <v>875</v>
      </c>
      <c r="M1326" s="3">
        <v>0.25</v>
      </c>
    </row>
    <row r="1327" spans="2:13" x14ac:dyDescent="0.25">
      <c r="B1327" t="s">
        <v>22</v>
      </c>
      <c r="C1327" s="1" t="s">
        <v>20</v>
      </c>
      <c r="D1327" s="2">
        <v>45004</v>
      </c>
      <c r="E1327" s="8" t="s">
        <v>76</v>
      </c>
      <c r="F1327" s="8" t="s">
        <v>81</v>
      </c>
      <c r="G1327" s="8" t="s">
        <v>81</v>
      </c>
      <c r="H1327" t="s">
        <v>28</v>
      </c>
      <c r="I1327" s="4">
        <v>1500</v>
      </c>
      <c r="J1327" s="8">
        <v>7</v>
      </c>
      <c r="K1327" s="4">
        <f t="shared" si="34"/>
        <v>10500</v>
      </c>
      <c r="L1327" s="4">
        <f t="shared" si="35"/>
        <v>4200</v>
      </c>
      <c r="M1327" s="3">
        <v>0.4</v>
      </c>
    </row>
    <row r="1328" spans="2:13" x14ac:dyDescent="0.25">
      <c r="B1328" t="s">
        <v>24</v>
      </c>
      <c r="C1328" s="1" t="s">
        <v>14</v>
      </c>
      <c r="D1328" s="2">
        <v>45004</v>
      </c>
      <c r="E1328" s="8" t="s">
        <v>76</v>
      </c>
      <c r="F1328" s="8" t="s">
        <v>81</v>
      </c>
      <c r="G1328" s="8" t="s">
        <v>81</v>
      </c>
      <c r="H1328" t="s">
        <v>33</v>
      </c>
      <c r="I1328" s="4">
        <v>4600</v>
      </c>
      <c r="J1328" s="8">
        <v>7</v>
      </c>
      <c r="K1328" s="4">
        <f t="shared" si="34"/>
        <v>32200</v>
      </c>
      <c r="L1328" s="4">
        <f t="shared" si="35"/>
        <v>8050</v>
      </c>
      <c r="M1328" s="3">
        <v>0.25</v>
      </c>
    </row>
    <row r="1329" spans="2:13" x14ac:dyDescent="0.25">
      <c r="B1329" t="s">
        <v>13</v>
      </c>
      <c r="C1329" s="1" t="s">
        <v>20</v>
      </c>
      <c r="D1329" s="2">
        <v>45011</v>
      </c>
      <c r="E1329" s="8" t="s">
        <v>76</v>
      </c>
      <c r="F1329" s="8" t="s">
        <v>81</v>
      </c>
      <c r="G1329" s="8" t="s">
        <v>81</v>
      </c>
      <c r="H1329" t="s">
        <v>26</v>
      </c>
      <c r="I1329" s="4">
        <v>1700</v>
      </c>
      <c r="J1329" s="8">
        <v>5</v>
      </c>
      <c r="K1329" s="4">
        <f t="shared" si="34"/>
        <v>8500</v>
      </c>
      <c r="L1329" s="4">
        <f t="shared" si="35"/>
        <v>4250</v>
      </c>
      <c r="M1329" s="3">
        <v>0.5</v>
      </c>
    </row>
    <row r="1330" spans="2:13" x14ac:dyDescent="0.25">
      <c r="B1330" t="s">
        <v>24</v>
      </c>
      <c r="C1330" s="1" t="s">
        <v>20</v>
      </c>
      <c r="D1330" s="2">
        <v>45011</v>
      </c>
      <c r="E1330" s="8" t="s">
        <v>76</v>
      </c>
      <c r="F1330" s="8" t="s">
        <v>81</v>
      </c>
      <c r="G1330" s="8" t="s">
        <v>81</v>
      </c>
      <c r="H1330" t="s">
        <v>29</v>
      </c>
      <c r="I1330" s="4">
        <v>5340</v>
      </c>
      <c r="J1330" s="8">
        <v>8</v>
      </c>
      <c r="K1330" s="4">
        <f t="shared" si="34"/>
        <v>42720</v>
      </c>
      <c r="L1330" s="4">
        <f t="shared" si="35"/>
        <v>12816</v>
      </c>
      <c r="M1330" s="3">
        <v>0.3</v>
      </c>
    </row>
    <row r="1331" spans="2:13" x14ac:dyDescent="0.25">
      <c r="B1331" t="s">
        <v>13</v>
      </c>
      <c r="C1331" s="1" t="s">
        <v>20</v>
      </c>
      <c r="D1331" s="2">
        <v>45011</v>
      </c>
      <c r="E1331" s="8" t="s">
        <v>76</v>
      </c>
      <c r="F1331" s="8" t="s">
        <v>81</v>
      </c>
      <c r="G1331" s="8" t="s">
        <v>81</v>
      </c>
      <c r="H1331" t="s">
        <v>35</v>
      </c>
      <c r="I1331" s="4">
        <v>4500</v>
      </c>
      <c r="J1331" s="8">
        <v>10</v>
      </c>
      <c r="K1331" s="4">
        <f t="shared" si="34"/>
        <v>45000</v>
      </c>
      <c r="L1331" s="4">
        <f t="shared" si="35"/>
        <v>11250</v>
      </c>
      <c r="M1331" s="3">
        <v>0.25</v>
      </c>
    </row>
    <row r="1332" spans="2:13" x14ac:dyDescent="0.25">
      <c r="B1332" t="s">
        <v>24</v>
      </c>
      <c r="C1332" s="1" t="s">
        <v>14</v>
      </c>
      <c r="D1332" s="2">
        <v>45018</v>
      </c>
      <c r="E1332" s="8" t="s">
        <v>76</v>
      </c>
      <c r="F1332" s="8" t="s">
        <v>81</v>
      </c>
      <c r="G1332" s="8" t="s">
        <v>81</v>
      </c>
      <c r="H1332" t="s">
        <v>21</v>
      </c>
      <c r="I1332" s="4">
        <v>1200</v>
      </c>
      <c r="J1332" s="8">
        <v>1</v>
      </c>
      <c r="K1332" s="4">
        <f t="shared" si="34"/>
        <v>1200</v>
      </c>
      <c r="L1332" s="4">
        <f t="shared" si="35"/>
        <v>360</v>
      </c>
      <c r="M1332" s="3">
        <v>0.3</v>
      </c>
    </row>
    <row r="1333" spans="2:13" x14ac:dyDescent="0.25">
      <c r="B1333" t="s">
        <v>27</v>
      </c>
      <c r="C1333" s="1" t="s">
        <v>20</v>
      </c>
      <c r="D1333" s="2">
        <v>45018</v>
      </c>
      <c r="E1333" s="8" t="s">
        <v>76</v>
      </c>
      <c r="F1333" s="8" t="s">
        <v>81</v>
      </c>
      <c r="G1333" s="8" t="s">
        <v>81</v>
      </c>
      <c r="H1333" t="s">
        <v>26</v>
      </c>
      <c r="I1333" s="4">
        <v>1700</v>
      </c>
      <c r="J1333" s="8">
        <v>1</v>
      </c>
      <c r="K1333" s="4">
        <f t="shared" si="34"/>
        <v>1700</v>
      </c>
      <c r="L1333" s="4">
        <f t="shared" si="35"/>
        <v>850</v>
      </c>
      <c r="M1333" s="3">
        <v>0.5</v>
      </c>
    </row>
    <row r="1334" spans="2:13" x14ac:dyDescent="0.25">
      <c r="B1334" t="s">
        <v>27</v>
      </c>
      <c r="C1334" s="1" t="s">
        <v>14</v>
      </c>
      <c r="D1334" s="2">
        <v>45018</v>
      </c>
      <c r="E1334" s="8" t="s">
        <v>76</v>
      </c>
      <c r="F1334" s="8" t="s">
        <v>81</v>
      </c>
      <c r="G1334" s="8" t="s">
        <v>81</v>
      </c>
      <c r="H1334" t="s">
        <v>19</v>
      </c>
      <c r="I1334" s="4">
        <v>500</v>
      </c>
      <c r="J1334" s="8">
        <v>9</v>
      </c>
      <c r="K1334" s="4">
        <f t="shared" si="34"/>
        <v>4500</v>
      </c>
      <c r="L1334" s="4">
        <f t="shared" si="35"/>
        <v>1125</v>
      </c>
      <c r="M1334" s="3">
        <v>0.25</v>
      </c>
    </row>
    <row r="1335" spans="2:13" x14ac:dyDescent="0.25">
      <c r="B1335" t="s">
        <v>13</v>
      </c>
      <c r="C1335" s="1" t="s">
        <v>20</v>
      </c>
      <c r="D1335" s="2">
        <v>45025</v>
      </c>
      <c r="E1335" s="8" t="s">
        <v>76</v>
      </c>
      <c r="F1335" s="8" t="s">
        <v>81</v>
      </c>
      <c r="G1335" s="8" t="s">
        <v>81</v>
      </c>
      <c r="H1335" t="s">
        <v>19</v>
      </c>
      <c r="I1335" s="4">
        <v>500</v>
      </c>
      <c r="J1335" s="8">
        <v>6</v>
      </c>
      <c r="K1335" s="4">
        <f t="shared" si="34"/>
        <v>3000</v>
      </c>
      <c r="L1335" s="4">
        <f t="shared" si="35"/>
        <v>750</v>
      </c>
      <c r="M1335" s="3">
        <v>0.25</v>
      </c>
    </row>
    <row r="1336" spans="2:13" x14ac:dyDescent="0.25">
      <c r="B1336" t="s">
        <v>24</v>
      </c>
      <c r="C1336" s="1" t="s">
        <v>14</v>
      </c>
      <c r="D1336" s="2">
        <v>45025</v>
      </c>
      <c r="E1336" s="8" t="s">
        <v>76</v>
      </c>
      <c r="F1336" s="8" t="s">
        <v>81</v>
      </c>
      <c r="G1336" s="8" t="s">
        <v>81</v>
      </c>
      <c r="H1336" t="s">
        <v>31</v>
      </c>
      <c r="I1336" s="4">
        <v>5300</v>
      </c>
      <c r="J1336" s="8">
        <v>3</v>
      </c>
      <c r="K1336" s="4">
        <f t="shared" si="34"/>
        <v>15900</v>
      </c>
      <c r="L1336" s="4">
        <f t="shared" si="35"/>
        <v>4770</v>
      </c>
      <c r="M1336" s="3">
        <v>0.3</v>
      </c>
    </row>
    <row r="1337" spans="2:13" x14ac:dyDescent="0.25">
      <c r="B1337" t="s">
        <v>13</v>
      </c>
      <c r="C1337" s="1" t="s">
        <v>20</v>
      </c>
      <c r="D1337" s="2">
        <v>45025</v>
      </c>
      <c r="E1337" s="8" t="s">
        <v>76</v>
      </c>
      <c r="F1337" s="8" t="s">
        <v>81</v>
      </c>
      <c r="G1337" s="8" t="s">
        <v>81</v>
      </c>
      <c r="H1337" t="s">
        <v>35</v>
      </c>
      <c r="I1337" s="4">
        <v>4500</v>
      </c>
      <c r="J1337" s="8">
        <v>7</v>
      </c>
      <c r="K1337" s="4">
        <f t="shared" si="34"/>
        <v>31500</v>
      </c>
      <c r="L1337" s="4">
        <f t="shared" si="35"/>
        <v>7875</v>
      </c>
      <c r="M1337" s="3">
        <v>0.25</v>
      </c>
    </row>
    <row r="1338" spans="2:13" x14ac:dyDescent="0.25">
      <c r="B1338" t="s">
        <v>13</v>
      </c>
      <c r="C1338" s="1" t="s">
        <v>20</v>
      </c>
      <c r="D1338" s="2">
        <v>45032</v>
      </c>
      <c r="E1338" s="8" t="s">
        <v>76</v>
      </c>
      <c r="F1338" s="8" t="s">
        <v>81</v>
      </c>
      <c r="G1338" s="8" t="s">
        <v>81</v>
      </c>
      <c r="H1338" t="s">
        <v>19</v>
      </c>
      <c r="I1338" s="4">
        <v>500</v>
      </c>
      <c r="J1338" s="8">
        <v>1</v>
      </c>
      <c r="K1338" s="4">
        <f t="shared" si="34"/>
        <v>500</v>
      </c>
      <c r="L1338" s="4">
        <f t="shared" si="35"/>
        <v>125</v>
      </c>
      <c r="M1338" s="3">
        <v>0.25</v>
      </c>
    </row>
    <row r="1339" spans="2:13" x14ac:dyDescent="0.25">
      <c r="B1339" t="s">
        <v>34</v>
      </c>
      <c r="C1339" s="1" t="s">
        <v>20</v>
      </c>
      <c r="D1339" s="2">
        <v>45032</v>
      </c>
      <c r="E1339" s="8" t="s">
        <v>76</v>
      </c>
      <c r="F1339" s="8" t="s">
        <v>81</v>
      </c>
      <c r="G1339" s="8" t="s">
        <v>81</v>
      </c>
      <c r="H1339" t="s">
        <v>28</v>
      </c>
      <c r="I1339" s="4">
        <v>1500</v>
      </c>
      <c r="J1339" s="8">
        <v>5</v>
      </c>
      <c r="K1339" s="4">
        <f t="shared" si="34"/>
        <v>7500</v>
      </c>
      <c r="L1339" s="4">
        <f t="shared" si="35"/>
        <v>3000</v>
      </c>
      <c r="M1339" s="3">
        <v>0.4</v>
      </c>
    </row>
    <row r="1340" spans="2:13" x14ac:dyDescent="0.25">
      <c r="B1340" t="s">
        <v>27</v>
      </c>
      <c r="C1340" s="1" t="s">
        <v>14</v>
      </c>
      <c r="D1340" s="2">
        <v>45032</v>
      </c>
      <c r="E1340" s="8" t="s">
        <v>76</v>
      </c>
      <c r="F1340" s="8" t="s">
        <v>81</v>
      </c>
      <c r="G1340" s="8" t="s">
        <v>81</v>
      </c>
      <c r="H1340" t="s">
        <v>18</v>
      </c>
      <c r="I1340" s="4">
        <v>8902</v>
      </c>
      <c r="J1340" s="8">
        <v>12</v>
      </c>
      <c r="K1340" s="4">
        <f t="shared" si="34"/>
        <v>106824</v>
      </c>
      <c r="L1340" s="4">
        <f t="shared" si="35"/>
        <v>37388.399999999994</v>
      </c>
      <c r="M1340" s="3">
        <v>0.35</v>
      </c>
    </row>
    <row r="1341" spans="2:13" x14ac:dyDescent="0.25">
      <c r="B1341" t="s">
        <v>27</v>
      </c>
      <c r="C1341" s="1" t="s">
        <v>20</v>
      </c>
      <c r="D1341" s="2">
        <v>45039</v>
      </c>
      <c r="E1341" s="8" t="s">
        <v>76</v>
      </c>
      <c r="F1341" s="8" t="s">
        <v>81</v>
      </c>
      <c r="G1341" s="8" t="s">
        <v>81</v>
      </c>
      <c r="H1341" t="s">
        <v>26</v>
      </c>
      <c r="I1341" s="4">
        <v>1700</v>
      </c>
      <c r="J1341" s="8">
        <v>1</v>
      </c>
      <c r="K1341" s="4">
        <f t="shared" si="34"/>
        <v>1700</v>
      </c>
      <c r="L1341" s="4">
        <f t="shared" si="35"/>
        <v>850</v>
      </c>
      <c r="M1341" s="3">
        <v>0.5</v>
      </c>
    </row>
    <row r="1342" spans="2:13" x14ac:dyDescent="0.25">
      <c r="B1342" t="s">
        <v>27</v>
      </c>
      <c r="C1342" s="1" t="s">
        <v>14</v>
      </c>
      <c r="D1342" s="2">
        <v>45039</v>
      </c>
      <c r="E1342" s="8" t="s">
        <v>76</v>
      </c>
      <c r="F1342" s="8" t="s">
        <v>81</v>
      </c>
      <c r="G1342" s="8" t="s">
        <v>81</v>
      </c>
      <c r="H1342" t="s">
        <v>30</v>
      </c>
      <c r="I1342" s="4">
        <v>3400</v>
      </c>
      <c r="J1342" s="8">
        <v>2</v>
      </c>
      <c r="K1342" s="4">
        <f t="shared" si="34"/>
        <v>6800</v>
      </c>
      <c r="L1342" s="4">
        <f t="shared" si="35"/>
        <v>2380</v>
      </c>
      <c r="M1342" s="3">
        <v>0.35</v>
      </c>
    </row>
    <row r="1343" spans="2:13" x14ac:dyDescent="0.25">
      <c r="B1343" t="s">
        <v>13</v>
      </c>
      <c r="C1343" s="1" t="s">
        <v>20</v>
      </c>
      <c r="D1343" s="2">
        <v>45039</v>
      </c>
      <c r="E1343" s="8" t="s">
        <v>76</v>
      </c>
      <c r="F1343" s="8" t="s">
        <v>81</v>
      </c>
      <c r="G1343" s="8" t="s">
        <v>81</v>
      </c>
      <c r="H1343" t="s">
        <v>31</v>
      </c>
      <c r="I1343" s="4">
        <v>5300</v>
      </c>
      <c r="J1343" s="8">
        <v>9</v>
      </c>
      <c r="K1343" s="4">
        <f t="shared" si="34"/>
        <v>47700</v>
      </c>
      <c r="L1343" s="4">
        <f t="shared" si="35"/>
        <v>14310</v>
      </c>
      <c r="M1343" s="3">
        <v>0.3</v>
      </c>
    </row>
    <row r="1344" spans="2:13" x14ac:dyDescent="0.25">
      <c r="B1344" t="s">
        <v>27</v>
      </c>
      <c r="C1344" s="1" t="s">
        <v>20</v>
      </c>
      <c r="D1344" s="2">
        <v>45046</v>
      </c>
      <c r="E1344" s="8" t="s">
        <v>76</v>
      </c>
      <c r="F1344" s="8" t="s">
        <v>81</v>
      </c>
      <c r="G1344" s="8" t="s">
        <v>81</v>
      </c>
      <c r="H1344" t="s">
        <v>35</v>
      </c>
      <c r="I1344" s="4">
        <v>4500</v>
      </c>
      <c r="J1344" s="8">
        <v>1</v>
      </c>
      <c r="K1344" s="4">
        <f t="shared" si="34"/>
        <v>4500</v>
      </c>
      <c r="L1344" s="4">
        <f t="shared" si="35"/>
        <v>1125</v>
      </c>
      <c r="M1344" s="3">
        <v>0.25</v>
      </c>
    </row>
    <row r="1345" spans="2:13" x14ac:dyDescent="0.25">
      <c r="B1345" t="s">
        <v>22</v>
      </c>
      <c r="C1345" s="1" t="s">
        <v>20</v>
      </c>
      <c r="D1345" s="2">
        <v>45046</v>
      </c>
      <c r="E1345" s="8" t="s">
        <v>76</v>
      </c>
      <c r="F1345" s="8" t="s">
        <v>81</v>
      </c>
      <c r="G1345" s="8" t="s">
        <v>81</v>
      </c>
      <c r="H1345" t="s">
        <v>21</v>
      </c>
      <c r="I1345" s="4">
        <v>1200</v>
      </c>
      <c r="J1345" s="8">
        <v>4</v>
      </c>
      <c r="K1345" s="4">
        <f t="shared" si="34"/>
        <v>4800</v>
      </c>
      <c r="L1345" s="4">
        <f t="shared" si="35"/>
        <v>1440</v>
      </c>
      <c r="M1345" s="3">
        <v>0.3</v>
      </c>
    </row>
    <row r="1346" spans="2:13" x14ac:dyDescent="0.25">
      <c r="B1346" t="s">
        <v>27</v>
      </c>
      <c r="C1346" s="1" t="s">
        <v>20</v>
      </c>
      <c r="D1346" s="2">
        <v>45046</v>
      </c>
      <c r="E1346" s="8" t="s">
        <v>76</v>
      </c>
      <c r="F1346" s="8" t="s">
        <v>81</v>
      </c>
      <c r="G1346" s="8" t="s">
        <v>81</v>
      </c>
      <c r="H1346" t="s">
        <v>28</v>
      </c>
      <c r="I1346" s="4">
        <v>1500</v>
      </c>
      <c r="J1346" s="8">
        <v>7</v>
      </c>
      <c r="K1346" s="4">
        <f t="shared" si="34"/>
        <v>10500</v>
      </c>
      <c r="L1346" s="4">
        <f t="shared" si="35"/>
        <v>4200</v>
      </c>
      <c r="M1346" s="3">
        <v>0.4</v>
      </c>
    </row>
    <row r="1347" spans="2:13" x14ac:dyDescent="0.25">
      <c r="B1347" t="s">
        <v>13</v>
      </c>
      <c r="C1347" s="1" t="s">
        <v>14</v>
      </c>
      <c r="D1347" s="2">
        <v>45053</v>
      </c>
      <c r="E1347" s="8" t="s">
        <v>76</v>
      </c>
      <c r="F1347" s="8" t="s">
        <v>81</v>
      </c>
      <c r="G1347" s="8" t="s">
        <v>81</v>
      </c>
      <c r="H1347" t="s">
        <v>25</v>
      </c>
      <c r="I1347" s="4">
        <v>300</v>
      </c>
      <c r="J1347" s="8">
        <v>12</v>
      </c>
      <c r="K1347" s="4">
        <f t="shared" si="34"/>
        <v>3600</v>
      </c>
      <c r="L1347" s="4">
        <f t="shared" si="35"/>
        <v>540</v>
      </c>
      <c r="M1347" s="3">
        <v>0.15</v>
      </c>
    </row>
    <row r="1348" spans="2:13" x14ac:dyDescent="0.25">
      <c r="B1348" t="s">
        <v>34</v>
      </c>
      <c r="C1348" s="1" t="s">
        <v>20</v>
      </c>
      <c r="D1348" s="2">
        <v>45053</v>
      </c>
      <c r="E1348" s="8" t="s">
        <v>76</v>
      </c>
      <c r="F1348" s="8" t="s">
        <v>81</v>
      </c>
      <c r="G1348" s="8" t="s">
        <v>81</v>
      </c>
      <c r="H1348" t="s">
        <v>26</v>
      </c>
      <c r="I1348" s="4">
        <v>1700</v>
      </c>
      <c r="J1348" s="8">
        <v>12</v>
      </c>
      <c r="K1348" s="4">
        <f t="shared" si="34"/>
        <v>20400</v>
      </c>
      <c r="L1348" s="4">
        <f t="shared" si="35"/>
        <v>10200</v>
      </c>
      <c r="M1348" s="3">
        <v>0.5</v>
      </c>
    </row>
    <row r="1349" spans="2:13" x14ac:dyDescent="0.25">
      <c r="B1349" t="s">
        <v>27</v>
      </c>
      <c r="C1349" s="1" t="s">
        <v>20</v>
      </c>
      <c r="D1349" s="2">
        <v>45053</v>
      </c>
      <c r="E1349" s="8" t="s">
        <v>76</v>
      </c>
      <c r="F1349" s="8" t="s">
        <v>81</v>
      </c>
      <c r="G1349" s="8" t="s">
        <v>81</v>
      </c>
      <c r="H1349" t="s">
        <v>29</v>
      </c>
      <c r="I1349" s="4">
        <v>5340</v>
      </c>
      <c r="J1349" s="8">
        <v>4</v>
      </c>
      <c r="K1349" s="4">
        <f t="shared" si="34"/>
        <v>21360</v>
      </c>
      <c r="L1349" s="4">
        <f t="shared" si="35"/>
        <v>6408</v>
      </c>
      <c r="M1349" s="3">
        <v>0.3</v>
      </c>
    </row>
    <row r="1350" spans="2:13" x14ac:dyDescent="0.25">
      <c r="B1350" t="s">
        <v>34</v>
      </c>
      <c r="C1350" s="1" t="s">
        <v>20</v>
      </c>
      <c r="D1350" s="2">
        <v>45060</v>
      </c>
      <c r="E1350" s="8" t="s">
        <v>76</v>
      </c>
      <c r="F1350" s="8" t="s">
        <v>81</v>
      </c>
      <c r="G1350" s="8" t="s">
        <v>81</v>
      </c>
      <c r="H1350" t="s">
        <v>26</v>
      </c>
      <c r="I1350" s="4">
        <v>1700</v>
      </c>
      <c r="J1350" s="8">
        <v>11</v>
      </c>
      <c r="K1350" s="4">
        <f t="shared" si="34"/>
        <v>18700</v>
      </c>
      <c r="L1350" s="4">
        <f t="shared" si="35"/>
        <v>9350</v>
      </c>
      <c r="M1350" s="3">
        <v>0.5</v>
      </c>
    </row>
    <row r="1351" spans="2:13" x14ac:dyDescent="0.25">
      <c r="B1351" t="s">
        <v>27</v>
      </c>
      <c r="C1351" s="1" t="s">
        <v>14</v>
      </c>
      <c r="D1351" s="2">
        <v>45060</v>
      </c>
      <c r="E1351" s="8" t="s">
        <v>76</v>
      </c>
      <c r="F1351" s="8" t="s">
        <v>81</v>
      </c>
      <c r="G1351" s="8" t="s">
        <v>81</v>
      </c>
      <c r="H1351" t="s">
        <v>29</v>
      </c>
      <c r="I1351" s="4">
        <v>5340</v>
      </c>
      <c r="J1351" s="8">
        <v>4</v>
      </c>
      <c r="K1351" s="4">
        <f t="shared" si="34"/>
        <v>21360</v>
      </c>
      <c r="L1351" s="4">
        <f t="shared" si="35"/>
        <v>6408</v>
      </c>
      <c r="M1351" s="3">
        <v>0.3</v>
      </c>
    </row>
    <row r="1352" spans="2:13" x14ac:dyDescent="0.25">
      <c r="B1352" t="s">
        <v>27</v>
      </c>
      <c r="C1352" s="1" t="s">
        <v>20</v>
      </c>
      <c r="D1352" s="2">
        <v>45060</v>
      </c>
      <c r="E1352" s="8" t="s">
        <v>76</v>
      </c>
      <c r="F1352" s="8" t="s">
        <v>81</v>
      </c>
      <c r="G1352" s="8" t="s">
        <v>81</v>
      </c>
      <c r="H1352" t="s">
        <v>30</v>
      </c>
      <c r="I1352" s="4">
        <v>3400</v>
      </c>
      <c r="J1352" s="8">
        <v>9</v>
      </c>
      <c r="K1352" s="4">
        <f t="shared" si="34"/>
        <v>30600</v>
      </c>
      <c r="L1352" s="4">
        <f t="shared" si="35"/>
        <v>10710</v>
      </c>
      <c r="M1352" s="3">
        <v>0.35</v>
      </c>
    </row>
    <row r="1353" spans="2:13" x14ac:dyDescent="0.25">
      <c r="B1353" t="s">
        <v>22</v>
      </c>
      <c r="C1353" s="1" t="s">
        <v>20</v>
      </c>
      <c r="D1353" s="2">
        <v>45067</v>
      </c>
      <c r="E1353" s="8" t="s">
        <v>76</v>
      </c>
      <c r="F1353" s="8" t="s">
        <v>81</v>
      </c>
      <c r="G1353" s="8" t="s">
        <v>81</v>
      </c>
      <c r="H1353" t="s">
        <v>33</v>
      </c>
      <c r="I1353" s="4">
        <v>4600</v>
      </c>
      <c r="J1353" s="8">
        <v>2</v>
      </c>
      <c r="K1353" s="4">
        <f t="shared" si="34"/>
        <v>9200</v>
      </c>
      <c r="L1353" s="4">
        <f t="shared" si="35"/>
        <v>2300</v>
      </c>
      <c r="M1353" s="3">
        <v>0.25</v>
      </c>
    </row>
    <row r="1354" spans="2:13" x14ac:dyDescent="0.25">
      <c r="B1354" t="s">
        <v>22</v>
      </c>
      <c r="C1354" s="1" t="s">
        <v>20</v>
      </c>
      <c r="D1354" s="2">
        <v>45067</v>
      </c>
      <c r="E1354" s="8" t="s">
        <v>76</v>
      </c>
      <c r="F1354" s="8" t="s">
        <v>81</v>
      </c>
      <c r="G1354" s="8" t="s">
        <v>81</v>
      </c>
      <c r="H1354" t="s">
        <v>29</v>
      </c>
      <c r="I1354" s="4">
        <v>5340</v>
      </c>
      <c r="J1354" s="8">
        <v>5</v>
      </c>
      <c r="K1354" s="4">
        <f t="shared" si="34"/>
        <v>26700</v>
      </c>
      <c r="L1354" s="4">
        <f t="shared" si="35"/>
        <v>8010</v>
      </c>
      <c r="M1354" s="3">
        <v>0.3</v>
      </c>
    </row>
    <row r="1355" spans="2:13" x14ac:dyDescent="0.25">
      <c r="B1355" t="s">
        <v>34</v>
      </c>
      <c r="C1355" s="1" t="s">
        <v>14</v>
      </c>
      <c r="D1355" s="2">
        <v>45067</v>
      </c>
      <c r="E1355" s="8" t="s">
        <v>76</v>
      </c>
      <c r="F1355" s="8" t="s">
        <v>81</v>
      </c>
      <c r="G1355" s="8" t="s">
        <v>81</v>
      </c>
      <c r="H1355" t="s">
        <v>23</v>
      </c>
      <c r="I1355" s="4">
        <v>5130</v>
      </c>
      <c r="J1355" s="8">
        <v>12</v>
      </c>
      <c r="K1355" s="4">
        <f t="shared" si="34"/>
        <v>61560</v>
      </c>
      <c r="L1355" s="4">
        <f t="shared" si="35"/>
        <v>24624</v>
      </c>
      <c r="M1355" s="3">
        <v>0.4</v>
      </c>
    </row>
    <row r="1356" spans="2:13" x14ac:dyDescent="0.25">
      <c r="B1356" t="s">
        <v>13</v>
      </c>
      <c r="C1356" s="1" t="s">
        <v>20</v>
      </c>
      <c r="D1356" s="2">
        <v>45074</v>
      </c>
      <c r="E1356" s="8" t="s">
        <v>76</v>
      </c>
      <c r="F1356" s="8" t="s">
        <v>81</v>
      </c>
      <c r="G1356" s="8" t="s">
        <v>81</v>
      </c>
      <c r="H1356" t="s">
        <v>28</v>
      </c>
      <c r="I1356" s="4">
        <v>1500</v>
      </c>
      <c r="J1356" s="8">
        <v>2</v>
      </c>
      <c r="K1356" s="4">
        <f t="shared" si="34"/>
        <v>3000</v>
      </c>
      <c r="L1356" s="4">
        <f t="shared" si="35"/>
        <v>1200</v>
      </c>
      <c r="M1356" s="3">
        <v>0.4</v>
      </c>
    </row>
    <row r="1357" spans="2:13" x14ac:dyDescent="0.25">
      <c r="B1357" t="s">
        <v>13</v>
      </c>
      <c r="C1357" s="1" t="s">
        <v>14</v>
      </c>
      <c r="D1357" s="2">
        <v>45074</v>
      </c>
      <c r="E1357" s="8" t="s">
        <v>76</v>
      </c>
      <c r="F1357" s="8" t="s">
        <v>81</v>
      </c>
      <c r="G1357" s="8" t="s">
        <v>81</v>
      </c>
      <c r="H1357" t="s">
        <v>26</v>
      </c>
      <c r="I1357" s="4">
        <v>1700</v>
      </c>
      <c r="J1357" s="8">
        <v>5</v>
      </c>
      <c r="K1357" s="4">
        <f t="shared" si="34"/>
        <v>8500</v>
      </c>
      <c r="L1357" s="4">
        <f t="shared" si="35"/>
        <v>4250</v>
      </c>
      <c r="M1357" s="3">
        <v>0.5</v>
      </c>
    </row>
    <row r="1358" spans="2:13" x14ac:dyDescent="0.25">
      <c r="B1358" t="s">
        <v>13</v>
      </c>
      <c r="C1358" s="1" t="s">
        <v>14</v>
      </c>
      <c r="D1358" s="2">
        <v>45074</v>
      </c>
      <c r="E1358" s="8" t="s">
        <v>76</v>
      </c>
      <c r="F1358" s="8" t="s">
        <v>81</v>
      </c>
      <c r="G1358" s="8" t="s">
        <v>81</v>
      </c>
      <c r="H1358" t="s">
        <v>26</v>
      </c>
      <c r="I1358" s="4">
        <v>1700</v>
      </c>
      <c r="J1358" s="8">
        <v>10</v>
      </c>
      <c r="K1358" s="4">
        <f t="shared" si="34"/>
        <v>17000</v>
      </c>
      <c r="L1358" s="4">
        <f t="shared" si="35"/>
        <v>8500</v>
      </c>
      <c r="M1358" s="3">
        <v>0.5</v>
      </c>
    </row>
    <row r="1359" spans="2:13" x14ac:dyDescent="0.25">
      <c r="B1359" t="s">
        <v>27</v>
      </c>
      <c r="C1359" s="1" t="s">
        <v>20</v>
      </c>
      <c r="D1359" s="2">
        <v>45081</v>
      </c>
      <c r="E1359" s="8" t="s">
        <v>76</v>
      </c>
      <c r="F1359" s="8" t="s">
        <v>81</v>
      </c>
      <c r="G1359" s="8" t="s">
        <v>81</v>
      </c>
      <c r="H1359" t="s">
        <v>21</v>
      </c>
      <c r="I1359" s="4">
        <v>1200</v>
      </c>
      <c r="J1359" s="8">
        <v>4</v>
      </c>
      <c r="K1359" s="4">
        <f t="shared" si="34"/>
        <v>4800</v>
      </c>
      <c r="L1359" s="4">
        <f t="shared" si="35"/>
        <v>1440</v>
      </c>
      <c r="M1359" s="3">
        <v>0.3</v>
      </c>
    </row>
    <row r="1360" spans="2:13" x14ac:dyDescent="0.25">
      <c r="B1360" t="s">
        <v>13</v>
      </c>
      <c r="C1360" s="1" t="s">
        <v>20</v>
      </c>
      <c r="D1360" s="2">
        <v>45081</v>
      </c>
      <c r="E1360" s="8" t="s">
        <v>76</v>
      </c>
      <c r="F1360" s="8" t="s">
        <v>81</v>
      </c>
      <c r="G1360" s="8" t="s">
        <v>81</v>
      </c>
      <c r="H1360" t="s">
        <v>33</v>
      </c>
      <c r="I1360" s="4">
        <v>4600</v>
      </c>
      <c r="J1360" s="8">
        <v>3</v>
      </c>
      <c r="K1360" s="4">
        <f t="shared" si="34"/>
        <v>13800</v>
      </c>
      <c r="L1360" s="4">
        <f t="shared" si="35"/>
        <v>3450</v>
      </c>
      <c r="M1360" s="3">
        <v>0.25</v>
      </c>
    </row>
    <row r="1361" spans="2:13" x14ac:dyDescent="0.25">
      <c r="B1361" t="s">
        <v>27</v>
      </c>
      <c r="C1361" s="1" t="s">
        <v>14</v>
      </c>
      <c r="D1361" s="2">
        <v>45081</v>
      </c>
      <c r="E1361" s="8" t="s">
        <v>76</v>
      </c>
      <c r="F1361" s="8" t="s">
        <v>81</v>
      </c>
      <c r="G1361" s="8" t="s">
        <v>81</v>
      </c>
      <c r="H1361" t="s">
        <v>28</v>
      </c>
      <c r="I1361" s="4">
        <v>1500</v>
      </c>
      <c r="J1361" s="8">
        <v>10</v>
      </c>
      <c r="K1361" s="4">
        <f t="shared" si="34"/>
        <v>15000</v>
      </c>
      <c r="L1361" s="4">
        <f t="shared" si="35"/>
        <v>6000</v>
      </c>
      <c r="M1361" s="3">
        <v>0.4</v>
      </c>
    </row>
    <row r="1362" spans="2:13" x14ac:dyDescent="0.25">
      <c r="B1362" t="s">
        <v>24</v>
      </c>
      <c r="C1362" s="1" t="s">
        <v>14</v>
      </c>
      <c r="D1362" s="2">
        <v>45088</v>
      </c>
      <c r="E1362" s="8" t="s">
        <v>76</v>
      </c>
      <c r="F1362" s="8" t="s">
        <v>81</v>
      </c>
      <c r="G1362" s="8" t="s">
        <v>81</v>
      </c>
      <c r="H1362" t="s">
        <v>26</v>
      </c>
      <c r="I1362" s="4">
        <v>1700</v>
      </c>
      <c r="J1362" s="8">
        <v>12</v>
      </c>
      <c r="K1362" s="4">
        <f t="shared" si="34"/>
        <v>20400</v>
      </c>
      <c r="L1362" s="4">
        <f t="shared" si="35"/>
        <v>10200</v>
      </c>
      <c r="M1362" s="3">
        <v>0.5</v>
      </c>
    </row>
    <row r="1363" spans="2:13" x14ac:dyDescent="0.25">
      <c r="B1363" t="s">
        <v>27</v>
      </c>
      <c r="C1363" s="1" t="s">
        <v>20</v>
      </c>
      <c r="D1363" s="2">
        <v>45088</v>
      </c>
      <c r="E1363" s="8" t="s">
        <v>76</v>
      </c>
      <c r="F1363" s="8" t="s">
        <v>81</v>
      </c>
      <c r="G1363" s="8" t="s">
        <v>81</v>
      </c>
      <c r="H1363" t="s">
        <v>30</v>
      </c>
      <c r="I1363" s="4">
        <v>3400</v>
      </c>
      <c r="J1363" s="8">
        <v>9</v>
      </c>
      <c r="K1363" s="4">
        <f t="shared" si="34"/>
        <v>30600</v>
      </c>
      <c r="L1363" s="4">
        <f t="shared" si="35"/>
        <v>10710</v>
      </c>
      <c r="M1363" s="3">
        <v>0.35</v>
      </c>
    </row>
    <row r="1364" spans="2:13" x14ac:dyDescent="0.25">
      <c r="B1364" t="s">
        <v>27</v>
      </c>
      <c r="C1364" s="1" t="s">
        <v>14</v>
      </c>
      <c r="D1364" s="2">
        <v>45088</v>
      </c>
      <c r="E1364" s="8" t="s">
        <v>76</v>
      </c>
      <c r="F1364" s="8" t="s">
        <v>81</v>
      </c>
      <c r="G1364" s="8" t="s">
        <v>81</v>
      </c>
      <c r="H1364" t="s">
        <v>30</v>
      </c>
      <c r="I1364" s="4">
        <v>3400</v>
      </c>
      <c r="J1364" s="8">
        <v>10</v>
      </c>
      <c r="K1364" s="4">
        <f t="shared" si="34"/>
        <v>34000</v>
      </c>
      <c r="L1364" s="4">
        <f t="shared" si="35"/>
        <v>11900</v>
      </c>
      <c r="M1364" s="3">
        <v>0.35</v>
      </c>
    </row>
    <row r="1365" spans="2:13" x14ac:dyDescent="0.25">
      <c r="B1365" t="s">
        <v>27</v>
      </c>
      <c r="C1365" s="1" t="s">
        <v>14</v>
      </c>
      <c r="D1365" s="2">
        <v>45095</v>
      </c>
      <c r="E1365" s="8" t="s">
        <v>76</v>
      </c>
      <c r="F1365" s="8" t="s">
        <v>81</v>
      </c>
      <c r="G1365" s="8" t="s">
        <v>81</v>
      </c>
      <c r="H1365" t="s">
        <v>19</v>
      </c>
      <c r="I1365" s="4">
        <v>500</v>
      </c>
      <c r="J1365" s="8">
        <v>7</v>
      </c>
      <c r="K1365" s="4">
        <f t="shared" si="34"/>
        <v>3500</v>
      </c>
      <c r="L1365" s="4">
        <f t="shared" si="35"/>
        <v>875</v>
      </c>
      <c r="M1365" s="3">
        <v>0.25</v>
      </c>
    </row>
    <row r="1366" spans="2:13" x14ac:dyDescent="0.25">
      <c r="B1366" t="s">
        <v>13</v>
      </c>
      <c r="C1366" s="1" t="s">
        <v>20</v>
      </c>
      <c r="D1366" s="2">
        <v>45095</v>
      </c>
      <c r="E1366" s="8" t="s">
        <v>76</v>
      </c>
      <c r="F1366" s="8" t="s">
        <v>81</v>
      </c>
      <c r="G1366" s="8" t="s">
        <v>81</v>
      </c>
      <c r="H1366" t="s">
        <v>26</v>
      </c>
      <c r="I1366" s="4">
        <v>1700</v>
      </c>
      <c r="J1366" s="8">
        <v>5</v>
      </c>
      <c r="K1366" s="4">
        <f t="shared" si="34"/>
        <v>8500</v>
      </c>
      <c r="L1366" s="4">
        <f t="shared" si="35"/>
        <v>4250</v>
      </c>
      <c r="M1366" s="3">
        <v>0.5</v>
      </c>
    </row>
    <row r="1367" spans="2:13" x14ac:dyDescent="0.25">
      <c r="B1367" t="s">
        <v>13</v>
      </c>
      <c r="C1367" s="1" t="s">
        <v>20</v>
      </c>
      <c r="D1367" s="2">
        <v>45095</v>
      </c>
      <c r="E1367" s="8" t="s">
        <v>76</v>
      </c>
      <c r="F1367" s="8" t="s">
        <v>81</v>
      </c>
      <c r="G1367" s="8" t="s">
        <v>81</v>
      </c>
      <c r="H1367" t="s">
        <v>29</v>
      </c>
      <c r="I1367" s="4">
        <v>5340</v>
      </c>
      <c r="J1367" s="8">
        <v>13</v>
      </c>
      <c r="K1367" s="4">
        <f t="shared" si="34"/>
        <v>69420</v>
      </c>
      <c r="L1367" s="4">
        <f t="shared" si="35"/>
        <v>20826</v>
      </c>
      <c r="M1367" s="3">
        <v>0.3</v>
      </c>
    </row>
    <row r="1368" spans="2:13" x14ac:dyDescent="0.25">
      <c r="B1368" t="s">
        <v>13</v>
      </c>
      <c r="C1368" s="1" t="s">
        <v>14</v>
      </c>
      <c r="D1368" s="2">
        <v>45102</v>
      </c>
      <c r="E1368" s="8" t="s">
        <v>76</v>
      </c>
      <c r="F1368" s="8" t="s">
        <v>81</v>
      </c>
      <c r="G1368" s="8" t="s">
        <v>81</v>
      </c>
      <c r="H1368" t="s">
        <v>26</v>
      </c>
      <c r="I1368" s="4">
        <v>1700</v>
      </c>
      <c r="J1368" s="8">
        <v>3</v>
      </c>
      <c r="K1368" s="4">
        <f t="shared" si="34"/>
        <v>5100</v>
      </c>
      <c r="L1368" s="4">
        <f t="shared" si="35"/>
        <v>2550</v>
      </c>
      <c r="M1368" s="3">
        <v>0.5</v>
      </c>
    </row>
    <row r="1369" spans="2:13" x14ac:dyDescent="0.25">
      <c r="B1369" t="s">
        <v>27</v>
      </c>
      <c r="C1369" s="1" t="s">
        <v>20</v>
      </c>
      <c r="D1369" s="2">
        <v>45102</v>
      </c>
      <c r="E1369" s="8" t="s">
        <v>76</v>
      </c>
      <c r="F1369" s="8" t="s">
        <v>81</v>
      </c>
      <c r="G1369" s="8" t="s">
        <v>81</v>
      </c>
      <c r="H1369" t="s">
        <v>21</v>
      </c>
      <c r="I1369" s="4">
        <v>1200</v>
      </c>
      <c r="J1369" s="8">
        <v>7</v>
      </c>
      <c r="K1369" s="4">
        <f t="shared" si="34"/>
        <v>8400</v>
      </c>
      <c r="L1369" s="4">
        <f t="shared" si="35"/>
        <v>2520</v>
      </c>
      <c r="M1369" s="3">
        <v>0.3</v>
      </c>
    </row>
    <row r="1370" spans="2:13" x14ac:dyDescent="0.25">
      <c r="B1370" t="s">
        <v>13</v>
      </c>
      <c r="C1370" s="1" t="s">
        <v>20</v>
      </c>
      <c r="D1370" s="2">
        <v>45102</v>
      </c>
      <c r="E1370" s="8" t="s">
        <v>76</v>
      </c>
      <c r="F1370" s="8" t="s">
        <v>81</v>
      </c>
      <c r="G1370" s="8" t="s">
        <v>81</v>
      </c>
      <c r="H1370" t="s">
        <v>33</v>
      </c>
      <c r="I1370" s="4">
        <v>4600</v>
      </c>
      <c r="J1370" s="8">
        <v>5</v>
      </c>
      <c r="K1370" s="4">
        <f t="shared" ref="K1370:K1433" si="36">I1370*J1370</f>
        <v>23000</v>
      </c>
      <c r="L1370" s="4">
        <f t="shared" ref="L1370:L1433" si="37">K1370*M1370</f>
        <v>5750</v>
      </c>
      <c r="M1370" s="3">
        <v>0.25</v>
      </c>
    </row>
    <row r="1371" spans="2:13" x14ac:dyDescent="0.25">
      <c r="B1371" t="s">
        <v>27</v>
      </c>
      <c r="C1371" s="1" t="s">
        <v>14</v>
      </c>
      <c r="D1371" s="2">
        <v>45109</v>
      </c>
      <c r="E1371" s="8" t="s">
        <v>76</v>
      </c>
      <c r="F1371" s="8" t="s">
        <v>81</v>
      </c>
      <c r="G1371" s="8" t="s">
        <v>81</v>
      </c>
      <c r="H1371" t="s">
        <v>29</v>
      </c>
      <c r="I1371" s="4">
        <v>5340</v>
      </c>
      <c r="J1371" s="8">
        <v>10</v>
      </c>
      <c r="K1371" s="4">
        <f t="shared" si="36"/>
        <v>53400</v>
      </c>
      <c r="L1371" s="4">
        <f t="shared" si="37"/>
        <v>16020</v>
      </c>
      <c r="M1371" s="3">
        <v>0.3</v>
      </c>
    </row>
    <row r="1372" spans="2:13" x14ac:dyDescent="0.25">
      <c r="B1372" t="s">
        <v>13</v>
      </c>
      <c r="C1372" s="1" t="s">
        <v>20</v>
      </c>
      <c r="D1372" s="2">
        <v>45109</v>
      </c>
      <c r="E1372" s="8" t="s">
        <v>76</v>
      </c>
      <c r="F1372" s="8" t="s">
        <v>81</v>
      </c>
      <c r="G1372" s="8" t="s">
        <v>81</v>
      </c>
      <c r="H1372" t="s">
        <v>29</v>
      </c>
      <c r="I1372" s="4">
        <v>5340</v>
      </c>
      <c r="J1372" s="8">
        <v>10</v>
      </c>
      <c r="K1372" s="4">
        <f t="shared" si="36"/>
        <v>53400</v>
      </c>
      <c r="L1372" s="4">
        <f t="shared" si="37"/>
        <v>16020</v>
      </c>
      <c r="M1372" s="3">
        <v>0.3</v>
      </c>
    </row>
    <row r="1373" spans="2:13" x14ac:dyDescent="0.25">
      <c r="B1373" t="s">
        <v>13</v>
      </c>
      <c r="C1373" s="1" t="s">
        <v>20</v>
      </c>
      <c r="D1373" s="2">
        <v>45109</v>
      </c>
      <c r="E1373" s="8" t="s">
        <v>76</v>
      </c>
      <c r="F1373" s="8" t="s">
        <v>81</v>
      </c>
      <c r="G1373" s="8" t="s">
        <v>81</v>
      </c>
      <c r="H1373" t="s">
        <v>31</v>
      </c>
      <c r="I1373" s="4">
        <v>5300</v>
      </c>
      <c r="J1373" s="8">
        <v>12</v>
      </c>
      <c r="K1373" s="4">
        <f t="shared" si="36"/>
        <v>63600</v>
      </c>
      <c r="L1373" s="4">
        <f t="shared" si="37"/>
        <v>19080</v>
      </c>
      <c r="M1373" s="3">
        <v>0.3</v>
      </c>
    </row>
    <row r="1374" spans="2:13" x14ac:dyDescent="0.25">
      <c r="B1374" t="s">
        <v>13</v>
      </c>
      <c r="C1374" s="1" t="s">
        <v>20</v>
      </c>
      <c r="D1374" s="2">
        <v>45116</v>
      </c>
      <c r="E1374" s="8" t="s">
        <v>76</v>
      </c>
      <c r="F1374" s="8" t="s">
        <v>81</v>
      </c>
      <c r="G1374" s="8" t="s">
        <v>81</v>
      </c>
      <c r="H1374" t="s">
        <v>32</v>
      </c>
      <c r="I1374" s="4">
        <v>3200</v>
      </c>
      <c r="J1374" s="8">
        <v>3</v>
      </c>
      <c r="K1374" s="4">
        <f t="shared" si="36"/>
        <v>9600</v>
      </c>
      <c r="L1374" s="4">
        <f t="shared" si="37"/>
        <v>1920</v>
      </c>
      <c r="M1374" s="3">
        <v>0.2</v>
      </c>
    </row>
    <row r="1375" spans="2:13" x14ac:dyDescent="0.25">
      <c r="B1375" t="s">
        <v>27</v>
      </c>
      <c r="C1375" s="1" t="s">
        <v>14</v>
      </c>
      <c r="D1375" s="2">
        <v>45116</v>
      </c>
      <c r="E1375" s="8" t="s">
        <v>76</v>
      </c>
      <c r="F1375" s="8" t="s">
        <v>81</v>
      </c>
      <c r="G1375" s="8" t="s">
        <v>81</v>
      </c>
      <c r="H1375" t="s">
        <v>28</v>
      </c>
      <c r="I1375" s="4">
        <v>1500</v>
      </c>
      <c r="J1375" s="8">
        <v>7</v>
      </c>
      <c r="K1375" s="4">
        <f t="shared" si="36"/>
        <v>10500</v>
      </c>
      <c r="L1375" s="4">
        <f t="shared" si="37"/>
        <v>4200</v>
      </c>
      <c r="M1375" s="3">
        <v>0.4</v>
      </c>
    </row>
    <row r="1376" spans="2:13" x14ac:dyDescent="0.25">
      <c r="B1376" t="s">
        <v>13</v>
      </c>
      <c r="C1376" s="1" t="s">
        <v>14</v>
      </c>
      <c r="D1376" s="2">
        <v>45116</v>
      </c>
      <c r="E1376" s="8" t="s">
        <v>76</v>
      </c>
      <c r="F1376" s="8" t="s">
        <v>81</v>
      </c>
      <c r="G1376" s="8" t="s">
        <v>81</v>
      </c>
      <c r="H1376" t="s">
        <v>31</v>
      </c>
      <c r="I1376" s="4">
        <v>5300</v>
      </c>
      <c r="J1376" s="8">
        <v>5</v>
      </c>
      <c r="K1376" s="4">
        <f t="shared" si="36"/>
        <v>26500</v>
      </c>
      <c r="L1376" s="4">
        <f t="shared" si="37"/>
        <v>7950</v>
      </c>
      <c r="M1376" s="3">
        <v>0.3</v>
      </c>
    </row>
    <row r="1377" spans="2:13" x14ac:dyDescent="0.25">
      <c r="B1377" t="s">
        <v>34</v>
      </c>
      <c r="C1377" s="1" t="s">
        <v>20</v>
      </c>
      <c r="D1377" s="2">
        <v>45123</v>
      </c>
      <c r="E1377" s="8" t="s">
        <v>76</v>
      </c>
      <c r="F1377" s="8" t="s">
        <v>81</v>
      </c>
      <c r="G1377" s="8" t="s">
        <v>81</v>
      </c>
      <c r="H1377" t="s">
        <v>23</v>
      </c>
      <c r="I1377" s="4">
        <v>5130</v>
      </c>
      <c r="J1377" s="8">
        <v>3</v>
      </c>
      <c r="K1377" s="4">
        <f t="shared" si="36"/>
        <v>15390</v>
      </c>
      <c r="L1377" s="4">
        <f t="shared" si="37"/>
        <v>6156</v>
      </c>
      <c r="M1377" s="3">
        <v>0.4</v>
      </c>
    </row>
    <row r="1378" spans="2:13" x14ac:dyDescent="0.25">
      <c r="B1378" t="s">
        <v>27</v>
      </c>
      <c r="C1378" s="1" t="s">
        <v>20</v>
      </c>
      <c r="D1378" s="2">
        <v>45123</v>
      </c>
      <c r="E1378" s="8" t="s">
        <v>76</v>
      </c>
      <c r="F1378" s="8" t="s">
        <v>81</v>
      </c>
      <c r="G1378" s="8" t="s">
        <v>81</v>
      </c>
      <c r="H1378" t="s">
        <v>35</v>
      </c>
      <c r="I1378" s="4">
        <v>4500</v>
      </c>
      <c r="J1378" s="8">
        <v>4</v>
      </c>
      <c r="K1378" s="4">
        <f t="shared" si="36"/>
        <v>18000</v>
      </c>
      <c r="L1378" s="4">
        <f t="shared" si="37"/>
        <v>4500</v>
      </c>
      <c r="M1378" s="3">
        <v>0.25</v>
      </c>
    </row>
    <row r="1379" spans="2:13" x14ac:dyDescent="0.25">
      <c r="B1379" t="s">
        <v>13</v>
      </c>
      <c r="C1379" s="1" t="s">
        <v>20</v>
      </c>
      <c r="D1379" s="2">
        <v>45123</v>
      </c>
      <c r="E1379" s="8" t="s">
        <v>76</v>
      </c>
      <c r="F1379" s="8" t="s">
        <v>81</v>
      </c>
      <c r="G1379" s="8" t="s">
        <v>81</v>
      </c>
      <c r="H1379" t="s">
        <v>29</v>
      </c>
      <c r="I1379" s="4">
        <v>5340</v>
      </c>
      <c r="J1379" s="8">
        <v>7</v>
      </c>
      <c r="K1379" s="4">
        <f t="shared" si="36"/>
        <v>37380</v>
      </c>
      <c r="L1379" s="4">
        <f t="shared" si="37"/>
        <v>11214</v>
      </c>
      <c r="M1379" s="3">
        <v>0.3</v>
      </c>
    </row>
    <row r="1380" spans="2:13" x14ac:dyDescent="0.25">
      <c r="B1380" t="s">
        <v>24</v>
      </c>
      <c r="C1380" s="1" t="s">
        <v>20</v>
      </c>
      <c r="D1380" s="2">
        <v>45130</v>
      </c>
      <c r="E1380" s="8" t="s">
        <v>76</v>
      </c>
      <c r="F1380" s="8" t="s">
        <v>81</v>
      </c>
      <c r="G1380" s="8" t="s">
        <v>81</v>
      </c>
      <c r="H1380" t="s">
        <v>30</v>
      </c>
      <c r="I1380" s="4">
        <v>3400</v>
      </c>
      <c r="J1380" s="8">
        <v>1</v>
      </c>
      <c r="K1380" s="4">
        <f t="shared" si="36"/>
        <v>3400</v>
      </c>
      <c r="L1380" s="4">
        <f t="shared" si="37"/>
        <v>1190</v>
      </c>
      <c r="M1380" s="3">
        <v>0.35</v>
      </c>
    </row>
    <row r="1381" spans="2:13" x14ac:dyDescent="0.25">
      <c r="B1381" t="s">
        <v>13</v>
      </c>
      <c r="C1381" s="1" t="s">
        <v>20</v>
      </c>
      <c r="D1381" s="2">
        <v>45130</v>
      </c>
      <c r="E1381" s="8" t="s">
        <v>76</v>
      </c>
      <c r="F1381" s="8" t="s">
        <v>81</v>
      </c>
      <c r="G1381" s="8" t="s">
        <v>81</v>
      </c>
      <c r="H1381" t="s">
        <v>35</v>
      </c>
      <c r="I1381" s="4">
        <v>4500</v>
      </c>
      <c r="J1381" s="8">
        <v>9</v>
      </c>
      <c r="K1381" s="4">
        <f t="shared" si="36"/>
        <v>40500</v>
      </c>
      <c r="L1381" s="4">
        <f t="shared" si="37"/>
        <v>10125</v>
      </c>
      <c r="M1381" s="3">
        <v>0.25</v>
      </c>
    </row>
    <row r="1382" spans="2:13" x14ac:dyDescent="0.25">
      <c r="B1382" t="s">
        <v>34</v>
      </c>
      <c r="C1382" s="1" t="s">
        <v>20</v>
      </c>
      <c r="D1382" s="2">
        <v>45130</v>
      </c>
      <c r="E1382" s="8" t="s">
        <v>76</v>
      </c>
      <c r="F1382" s="8" t="s">
        <v>81</v>
      </c>
      <c r="G1382" s="8" t="s">
        <v>81</v>
      </c>
      <c r="H1382" t="s">
        <v>31</v>
      </c>
      <c r="I1382" s="4">
        <v>5300</v>
      </c>
      <c r="J1382" s="8">
        <v>12</v>
      </c>
      <c r="K1382" s="4">
        <f t="shared" si="36"/>
        <v>63600</v>
      </c>
      <c r="L1382" s="4">
        <f t="shared" si="37"/>
        <v>19080</v>
      </c>
      <c r="M1382" s="3">
        <v>0.3</v>
      </c>
    </row>
    <row r="1383" spans="2:13" x14ac:dyDescent="0.25">
      <c r="B1383" t="s">
        <v>13</v>
      </c>
      <c r="C1383" s="1" t="s">
        <v>20</v>
      </c>
      <c r="D1383" s="2">
        <v>45137</v>
      </c>
      <c r="E1383" s="8" t="s">
        <v>76</v>
      </c>
      <c r="F1383" s="8" t="s">
        <v>81</v>
      </c>
      <c r="G1383" s="8" t="s">
        <v>81</v>
      </c>
      <c r="H1383" t="s">
        <v>26</v>
      </c>
      <c r="I1383" s="4">
        <v>1700</v>
      </c>
      <c r="J1383" s="8">
        <v>5</v>
      </c>
      <c r="K1383" s="4">
        <f t="shared" si="36"/>
        <v>8500</v>
      </c>
      <c r="L1383" s="4">
        <f t="shared" si="37"/>
        <v>4250</v>
      </c>
      <c r="M1383" s="3">
        <v>0.5</v>
      </c>
    </row>
    <row r="1384" spans="2:13" x14ac:dyDescent="0.25">
      <c r="B1384" t="s">
        <v>27</v>
      </c>
      <c r="C1384" s="1" t="s">
        <v>20</v>
      </c>
      <c r="D1384" s="2">
        <v>45137</v>
      </c>
      <c r="E1384" s="8" t="s">
        <v>76</v>
      </c>
      <c r="F1384" s="8" t="s">
        <v>81</v>
      </c>
      <c r="G1384" s="8" t="s">
        <v>81</v>
      </c>
      <c r="H1384" t="s">
        <v>32</v>
      </c>
      <c r="I1384" s="4">
        <v>3200</v>
      </c>
      <c r="J1384" s="8">
        <v>10</v>
      </c>
      <c r="K1384" s="4">
        <f t="shared" si="36"/>
        <v>32000</v>
      </c>
      <c r="L1384" s="4">
        <f t="shared" si="37"/>
        <v>6400</v>
      </c>
      <c r="M1384" s="3">
        <v>0.2</v>
      </c>
    </row>
    <row r="1385" spans="2:13" x14ac:dyDescent="0.25">
      <c r="B1385" t="s">
        <v>13</v>
      </c>
      <c r="C1385" s="1" t="s">
        <v>14</v>
      </c>
      <c r="D1385" s="2">
        <v>45137</v>
      </c>
      <c r="E1385" s="8" t="s">
        <v>76</v>
      </c>
      <c r="F1385" s="8" t="s">
        <v>81</v>
      </c>
      <c r="G1385" s="8" t="s">
        <v>81</v>
      </c>
      <c r="H1385" t="s">
        <v>30</v>
      </c>
      <c r="I1385" s="4">
        <v>3400</v>
      </c>
      <c r="J1385" s="8">
        <v>12</v>
      </c>
      <c r="K1385" s="4">
        <f t="shared" si="36"/>
        <v>40800</v>
      </c>
      <c r="L1385" s="4">
        <f t="shared" si="37"/>
        <v>14280</v>
      </c>
      <c r="M1385" s="3">
        <v>0.35</v>
      </c>
    </row>
    <row r="1386" spans="2:13" x14ac:dyDescent="0.25">
      <c r="B1386" t="s">
        <v>13</v>
      </c>
      <c r="C1386" s="1" t="s">
        <v>20</v>
      </c>
      <c r="D1386" s="2">
        <v>45144</v>
      </c>
      <c r="E1386" s="8" t="s">
        <v>76</v>
      </c>
      <c r="F1386" s="8" t="s">
        <v>81</v>
      </c>
      <c r="G1386" s="8" t="s">
        <v>81</v>
      </c>
      <c r="H1386" t="s">
        <v>26</v>
      </c>
      <c r="I1386" s="4">
        <v>1700</v>
      </c>
      <c r="J1386" s="8">
        <v>8</v>
      </c>
      <c r="K1386" s="4">
        <f t="shared" si="36"/>
        <v>13600</v>
      </c>
      <c r="L1386" s="4">
        <f t="shared" si="37"/>
        <v>6800</v>
      </c>
      <c r="M1386" s="3">
        <v>0.5</v>
      </c>
    </row>
    <row r="1387" spans="2:13" x14ac:dyDescent="0.25">
      <c r="B1387" t="s">
        <v>13</v>
      </c>
      <c r="C1387" s="1" t="s">
        <v>20</v>
      </c>
      <c r="D1387" s="2">
        <v>45144</v>
      </c>
      <c r="E1387" s="8" t="s">
        <v>76</v>
      </c>
      <c r="F1387" s="8" t="s">
        <v>81</v>
      </c>
      <c r="G1387" s="8" t="s">
        <v>81</v>
      </c>
      <c r="H1387" t="s">
        <v>30</v>
      </c>
      <c r="I1387" s="4">
        <v>3400</v>
      </c>
      <c r="J1387" s="8">
        <v>5</v>
      </c>
      <c r="K1387" s="4">
        <f t="shared" si="36"/>
        <v>17000</v>
      </c>
      <c r="L1387" s="4">
        <f t="shared" si="37"/>
        <v>5950</v>
      </c>
      <c r="M1387" s="3">
        <v>0.35</v>
      </c>
    </row>
    <row r="1388" spans="2:13" x14ac:dyDescent="0.25">
      <c r="B1388" t="s">
        <v>13</v>
      </c>
      <c r="C1388" s="1" t="s">
        <v>14</v>
      </c>
      <c r="D1388" s="2">
        <v>45144</v>
      </c>
      <c r="E1388" s="8" t="s">
        <v>76</v>
      </c>
      <c r="F1388" s="8" t="s">
        <v>81</v>
      </c>
      <c r="G1388" s="8" t="s">
        <v>81</v>
      </c>
      <c r="H1388" t="s">
        <v>33</v>
      </c>
      <c r="I1388" s="4">
        <v>4600</v>
      </c>
      <c r="J1388" s="8">
        <v>4</v>
      </c>
      <c r="K1388" s="4">
        <f t="shared" si="36"/>
        <v>18400</v>
      </c>
      <c r="L1388" s="4">
        <f t="shared" si="37"/>
        <v>4600</v>
      </c>
      <c r="M1388" s="3">
        <v>0.25</v>
      </c>
    </row>
    <row r="1389" spans="2:13" x14ac:dyDescent="0.25">
      <c r="B1389" t="s">
        <v>27</v>
      </c>
      <c r="C1389" s="1" t="s">
        <v>14</v>
      </c>
      <c r="D1389" s="2">
        <v>45151</v>
      </c>
      <c r="E1389" s="8" t="s">
        <v>76</v>
      </c>
      <c r="F1389" s="8" t="s">
        <v>81</v>
      </c>
      <c r="G1389" s="8" t="s">
        <v>81</v>
      </c>
      <c r="H1389" t="s">
        <v>28</v>
      </c>
      <c r="I1389" s="4">
        <v>1500</v>
      </c>
      <c r="J1389" s="8">
        <v>7</v>
      </c>
      <c r="K1389" s="4">
        <f t="shared" si="36"/>
        <v>10500</v>
      </c>
      <c r="L1389" s="4">
        <f t="shared" si="37"/>
        <v>4200</v>
      </c>
      <c r="M1389" s="3">
        <v>0.4</v>
      </c>
    </row>
    <row r="1390" spans="2:13" x14ac:dyDescent="0.25">
      <c r="B1390" t="s">
        <v>22</v>
      </c>
      <c r="C1390" s="1" t="s">
        <v>20</v>
      </c>
      <c r="D1390" s="2">
        <v>45151</v>
      </c>
      <c r="E1390" s="8" t="s">
        <v>76</v>
      </c>
      <c r="F1390" s="8" t="s">
        <v>81</v>
      </c>
      <c r="G1390" s="8" t="s">
        <v>81</v>
      </c>
      <c r="H1390" t="s">
        <v>32</v>
      </c>
      <c r="I1390" s="4">
        <v>3200</v>
      </c>
      <c r="J1390" s="8">
        <v>4</v>
      </c>
      <c r="K1390" s="4">
        <f t="shared" si="36"/>
        <v>12800</v>
      </c>
      <c r="L1390" s="4">
        <f t="shared" si="37"/>
        <v>2560</v>
      </c>
      <c r="M1390" s="3">
        <v>0.2</v>
      </c>
    </row>
    <row r="1391" spans="2:13" x14ac:dyDescent="0.25">
      <c r="B1391" t="s">
        <v>13</v>
      </c>
      <c r="C1391" s="1" t="s">
        <v>20</v>
      </c>
      <c r="D1391" s="2">
        <v>45151</v>
      </c>
      <c r="E1391" s="8" t="s">
        <v>76</v>
      </c>
      <c r="F1391" s="8" t="s">
        <v>81</v>
      </c>
      <c r="G1391" s="8" t="s">
        <v>81</v>
      </c>
      <c r="H1391" t="s">
        <v>29</v>
      </c>
      <c r="I1391" s="4">
        <v>5340</v>
      </c>
      <c r="J1391" s="8">
        <v>3</v>
      </c>
      <c r="K1391" s="4">
        <f t="shared" si="36"/>
        <v>16020</v>
      </c>
      <c r="L1391" s="4">
        <f t="shared" si="37"/>
        <v>4806</v>
      </c>
      <c r="M1391" s="3">
        <v>0.3</v>
      </c>
    </row>
    <row r="1392" spans="2:13" x14ac:dyDescent="0.25">
      <c r="B1392" t="s">
        <v>27</v>
      </c>
      <c r="C1392" s="1" t="s">
        <v>20</v>
      </c>
      <c r="D1392" s="2">
        <v>45158</v>
      </c>
      <c r="E1392" s="8" t="s">
        <v>76</v>
      </c>
      <c r="F1392" s="8" t="s">
        <v>81</v>
      </c>
      <c r="G1392" s="8" t="s">
        <v>81</v>
      </c>
      <c r="H1392" t="s">
        <v>28</v>
      </c>
      <c r="I1392" s="4">
        <v>1500</v>
      </c>
      <c r="J1392" s="8">
        <v>7</v>
      </c>
      <c r="K1392" s="4">
        <f t="shared" si="36"/>
        <v>10500</v>
      </c>
      <c r="L1392" s="4">
        <f t="shared" si="37"/>
        <v>4200</v>
      </c>
      <c r="M1392" s="3">
        <v>0.4</v>
      </c>
    </row>
    <row r="1393" spans="2:13" x14ac:dyDescent="0.25">
      <c r="B1393" t="s">
        <v>34</v>
      </c>
      <c r="C1393" s="1" t="s">
        <v>20</v>
      </c>
      <c r="D1393" s="2">
        <v>45158</v>
      </c>
      <c r="E1393" s="8" t="s">
        <v>76</v>
      </c>
      <c r="F1393" s="8" t="s">
        <v>81</v>
      </c>
      <c r="G1393" s="8" t="s">
        <v>81</v>
      </c>
      <c r="H1393" t="s">
        <v>26</v>
      </c>
      <c r="I1393" s="4">
        <v>1700</v>
      </c>
      <c r="J1393" s="8">
        <v>15</v>
      </c>
      <c r="K1393" s="4">
        <f t="shared" si="36"/>
        <v>25500</v>
      </c>
      <c r="L1393" s="4">
        <f t="shared" si="37"/>
        <v>12750</v>
      </c>
      <c r="M1393" s="3">
        <v>0.5</v>
      </c>
    </row>
    <row r="1394" spans="2:13" x14ac:dyDescent="0.25">
      <c r="B1394" t="s">
        <v>34</v>
      </c>
      <c r="C1394" s="1" t="s">
        <v>14</v>
      </c>
      <c r="D1394" s="2">
        <v>45158</v>
      </c>
      <c r="E1394" s="8" t="s">
        <v>76</v>
      </c>
      <c r="F1394" s="8" t="s">
        <v>81</v>
      </c>
      <c r="G1394" s="8" t="s">
        <v>81</v>
      </c>
      <c r="H1394" t="s">
        <v>23</v>
      </c>
      <c r="I1394" s="4">
        <v>5130</v>
      </c>
      <c r="J1394" s="8">
        <v>12</v>
      </c>
      <c r="K1394" s="4">
        <f t="shared" si="36"/>
        <v>61560</v>
      </c>
      <c r="L1394" s="4">
        <f t="shared" si="37"/>
        <v>24624</v>
      </c>
      <c r="M1394" s="3">
        <v>0.4</v>
      </c>
    </row>
    <row r="1395" spans="2:13" x14ac:dyDescent="0.25">
      <c r="B1395" t="s">
        <v>27</v>
      </c>
      <c r="C1395" s="1" t="s">
        <v>14</v>
      </c>
      <c r="D1395" s="2">
        <v>45165</v>
      </c>
      <c r="E1395" s="8" t="s">
        <v>76</v>
      </c>
      <c r="F1395" s="8" t="s">
        <v>81</v>
      </c>
      <c r="G1395" s="8" t="s">
        <v>81</v>
      </c>
      <c r="H1395" t="s">
        <v>26</v>
      </c>
      <c r="I1395" s="4">
        <v>1700</v>
      </c>
      <c r="J1395" s="8">
        <v>1</v>
      </c>
      <c r="K1395" s="4">
        <f t="shared" si="36"/>
        <v>1700</v>
      </c>
      <c r="L1395" s="4">
        <f t="shared" si="37"/>
        <v>850</v>
      </c>
      <c r="M1395" s="3">
        <v>0.5</v>
      </c>
    </row>
    <row r="1396" spans="2:13" x14ac:dyDescent="0.25">
      <c r="B1396" t="s">
        <v>27</v>
      </c>
      <c r="C1396" s="1" t="s">
        <v>20</v>
      </c>
      <c r="D1396" s="2">
        <v>45165</v>
      </c>
      <c r="E1396" s="8" t="s">
        <v>76</v>
      </c>
      <c r="F1396" s="8" t="s">
        <v>81</v>
      </c>
      <c r="G1396" s="8" t="s">
        <v>81</v>
      </c>
      <c r="H1396" t="s">
        <v>32</v>
      </c>
      <c r="I1396" s="4">
        <v>3200</v>
      </c>
      <c r="J1396" s="8">
        <v>8</v>
      </c>
      <c r="K1396" s="4">
        <f t="shared" si="36"/>
        <v>25600</v>
      </c>
      <c r="L1396" s="4">
        <f t="shared" si="37"/>
        <v>5120</v>
      </c>
      <c r="M1396" s="3">
        <v>0.2</v>
      </c>
    </row>
    <row r="1397" spans="2:13" x14ac:dyDescent="0.25">
      <c r="B1397" t="s">
        <v>34</v>
      </c>
      <c r="C1397" s="1" t="s">
        <v>14</v>
      </c>
      <c r="D1397" s="2">
        <v>45165</v>
      </c>
      <c r="E1397" s="8" t="s">
        <v>76</v>
      </c>
      <c r="F1397" s="8" t="s">
        <v>81</v>
      </c>
      <c r="G1397" s="8" t="s">
        <v>81</v>
      </c>
      <c r="H1397" t="s">
        <v>35</v>
      </c>
      <c r="I1397" s="4">
        <v>4500</v>
      </c>
      <c r="J1397" s="8">
        <v>16</v>
      </c>
      <c r="K1397" s="4">
        <f t="shared" si="36"/>
        <v>72000</v>
      </c>
      <c r="L1397" s="4">
        <f t="shared" si="37"/>
        <v>18000</v>
      </c>
      <c r="M1397" s="3">
        <v>0.25</v>
      </c>
    </row>
    <row r="1398" spans="2:13" x14ac:dyDescent="0.25">
      <c r="B1398" t="s">
        <v>27</v>
      </c>
      <c r="C1398" s="1" t="s">
        <v>20</v>
      </c>
      <c r="D1398" s="2">
        <v>44562</v>
      </c>
      <c r="E1398" s="8" t="s">
        <v>76</v>
      </c>
      <c r="F1398" s="8" t="s">
        <v>82</v>
      </c>
      <c r="G1398" s="8" t="s">
        <v>82</v>
      </c>
      <c r="H1398" t="s">
        <v>30</v>
      </c>
      <c r="I1398" s="4">
        <v>3400</v>
      </c>
      <c r="J1398" s="8">
        <v>1</v>
      </c>
      <c r="K1398" s="4">
        <f t="shared" si="36"/>
        <v>3400</v>
      </c>
      <c r="L1398" s="4">
        <f t="shared" si="37"/>
        <v>1190</v>
      </c>
      <c r="M1398" s="3">
        <v>0.35</v>
      </c>
    </row>
    <row r="1399" spans="2:13" x14ac:dyDescent="0.25">
      <c r="B1399" t="s">
        <v>13</v>
      </c>
      <c r="C1399" s="1" t="s">
        <v>20</v>
      </c>
      <c r="D1399" s="2">
        <v>44562</v>
      </c>
      <c r="E1399" s="8" t="s">
        <v>76</v>
      </c>
      <c r="F1399" s="8" t="s">
        <v>82</v>
      </c>
      <c r="G1399" s="8" t="s">
        <v>82</v>
      </c>
      <c r="H1399" t="s">
        <v>19</v>
      </c>
      <c r="I1399" s="4">
        <v>500</v>
      </c>
      <c r="J1399" s="8">
        <v>8</v>
      </c>
      <c r="K1399" s="4">
        <f t="shared" si="36"/>
        <v>4000</v>
      </c>
      <c r="L1399" s="4">
        <f t="shared" si="37"/>
        <v>1000</v>
      </c>
      <c r="M1399" s="3">
        <v>0.25</v>
      </c>
    </row>
    <row r="1400" spans="2:13" x14ac:dyDescent="0.25">
      <c r="B1400" t="s">
        <v>13</v>
      </c>
      <c r="C1400" s="1" t="s">
        <v>20</v>
      </c>
      <c r="D1400" s="2">
        <v>44562</v>
      </c>
      <c r="E1400" s="8" t="s">
        <v>76</v>
      </c>
      <c r="F1400" s="8" t="s">
        <v>82</v>
      </c>
      <c r="G1400" s="8" t="s">
        <v>82</v>
      </c>
      <c r="H1400" t="s">
        <v>23</v>
      </c>
      <c r="I1400" s="4">
        <v>5130</v>
      </c>
      <c r="J1400" s="8">
        <v>9</v>
      </c>
      <c r="K1400" s="4">
        <f t="shared" si="36"/>
        <v>46170</v>
      </c>
      <c r="L1400" s="4">
        <f t="shared" si="37"/>
        <v>18468</v>
      </c>
      <c r="M1400" s="3">
        <v>0.4</v>
      </c>
    </row>
    <row r="1401" spans="2:13" x14ac:dyDescent="0.25">
      <c r="B1401" t="s">
        <v>24</v>
      </c>
      <c r="C1401" s="1" t="s">
        <v>14</v>
      </c>
      <c r="D1401" s="2">
        <v>44562</v>
      </c>
      <c r="E1401" s="8" t="s">
        <v>76</v>
      </c>
      <c r="F1401" s="8" t="s">
        <v>82</v>
      </c>
      <c r="G1401" s="8" t="s">
        <v>82</v>
      </c>
      <c r="H1401" t="s">
        <v>35</v>
      </c>
      <c r="I1401" s="4">
        <v>4500</v>
      </c>
      <c r="J1401" s="8">
        <v>12</v>
      </c>
      <c r="K1401" s="4">
        <f t="shared" si="36"/>
        <v>54000</v>
      </c>
      <c r="L1401" s="4">
        <f t="shared" si="37"/>
        <v>13500</v>
      </c>
      <c r="M1401" s="3">
        <v>0.25</v>
      </c>
    </row>
    <row r="1402" spans="2:13" x14ac:dyDescent="0.25">
      <c r="B1402" t="s">
        <v>24</v>
      </c>
      <c r="C1402" s="1" t="s">
        <v>20</v>
      </c>
      <c r="D1402" s="2">
        <v>44577</v>
      </c>
      <c r="E1402" s="8" t="s">
        <v>76</v>
      </c>
      <c r="F1402" s="8" t="s">
        <v>82</v>
      </c>
      <c r="G1402" s="8" t="s">
        <v>82</v>
      </c>
      <c r="H1402" t="s">
        <v>25</v>
      </c>
      <c r="I1402" s="4">
        <v>300</v>
      </c>
      <c r="J1402" s="8">
        <v>10</v>
      </c>
      <c r="K1402" s="4">
        <f t="shared" si="36"/>
        <v>3000</v>
      </c>
      <c r="L1402" s="4">
        <f t="shared" si="37"/>
        <v>450</v>
      </c>
      <c r="M1402" s="3">
        <v>0.15</v>
      </c>
    </row>
    <row r="1403" spans="2:13" x14ac:dyDescent="0.25">
      <c r="B1403" t="s">
        <v>27</v>
      </c>
      <c r="C1403" s="1" t="s">
        <v>20</v>
      </c>
      <c r="D1403" s="2">
        <v>44577</v>
      </c>
      <c r="E1403" s="8" t="s">
        <v>76</v>
      </c>
      <c r="F1403" s="8" t="s">
        <v>82</v>
      </c>
      <c r="G1403" s="8" t="s">
        <v>82</v>
      </c>
      <c r="H1403" t="s">
        <v>21</v>
      </c>
      <c r="I1403" s="4">
        <v>1200</v>
      </c>
      <c r="J1403" s="8">
        <v>8</v>
      </c>
      <c r="K1403" s="4">
        <f t="shared" si="36"/>
        <v>9600</v>
      </c>
      <c r="L1403" s="4">
        <f t="shared" si="37"/>
        <v>2880</v>
      </c>
      <c r="M1403" s="3">
        <v>0.3</v>
      </c>
    </row>
    <row r="1404" spans="2:13" x14ac:dyDescent="0.25">
      <c r="B1404" t="s">
        <v>22</v>
      </c>
      <c r="C1404" s="1" t="s">
        <v>20</v>
      </c>
      <c r="D1404" s="2">
        <v>44577</v>
      </c>
      <c r="E1404" s="8" t="s">
        <v>76</v>
      </c>
      <c r="F1404" s="8" t="s">
        <v>82</v>
      </c>
      <c r="G1404" s="8" t="s">
        <v>82</v>
      </c>
      <c r="H1404" t="s">
        <v>30</v>
      </c>
      <c r="I1404" s="4">
        <v>3400</v>
      </c>
      <c r="J1404" s="8">
        <v>10</v>
      </c>
      <c r="K1404" s="4">
        <f t="shared" si="36"/>
        <v>34000</v>
      </c>
      <c r="L1404" s="4">
        <f t="shared" si="37"/>
        <v>11900</v>
      </c>
      <c r="M1404" s="3">
        <v>0.35</v>
      </c>
    </row>
    <row r="1405" spans="2:13" x14ac:dyDescent="0.25">
      <c r="B1405" t="s">
        <v>22</v>
      </c>
      <c r="C1405" s="1" t="s">
        <v>20</v>
      </c>
      <c r="D1405" s="2">
        <v>44577</v>
      </c>
      <c r="E1405" s="8" t="s">
        <v>76</v>
      </c>
      <c r="F1405" s="8" t="s">
        <v>82</v>
      </c>
      <c r="G1405" s="8" t="s">
        <v>82</v>
      </c>
      <c r="H1405" t="s">
        <v>18</v>
      </c>
      <c r="I1405" s="4">
        <v>8902</v>
      </c>
      <c r="J1405" s="8">
        <v>12</v>
      </c>
      <c r="K1405" s="4">
        <f t="shared" si="36"/>
        <v>106824</v>
      </c>
      <c r="L1405" s="4">
        <f t="shared" si="37"/>
        <v>37388.399999999994</v>
      </c>
      <c r="M1405" s="3">
        <v>0.35</v>
      </c>
    </row>
    <row r="1406" spans="2:13" x14ac:dyDescent="0.25">
      <c r="B1406" t="s">
        <v>22</v>
      </c>
      <c r="C1406" s="1" t="s">
        <v>20</v>
      </c>
      <c r="D1406" s="2">
        <v>44584</v>
      </c>
      <c r="E1406" s="8" t="s">
        <v>76</v>
      </c>
      <c r="F1406" s="8" t="s">
        <v>82</v>
      </c>
      <c r="G1406" s="8" t="s">
        <v>82</v>
      </c>
      <c r="H1406" t="s">
        <v>35</v>
      </c>
      <c r="I1406" s="4">
        <v>4500</v>
      </c>
      <c r="J1406" s="8">
        <v>1</v>
      </c>
      <c r="K1406" s="4">
        <f t="shared" si="36"/>
        <v>4500</v>
      </c>
      <c r="L1406" s="4">
        <f t="shared" si="37"/>
        <v>1125</v>
      </c>
      <c r="M1406" s="3">
        <v>0.25</v>
      </c>
    </row>
    <row r="1407" spans="2:13" x14ac:dyDescent="0.25">
      <c r="B1407" t="s">
        <v>22</v>
      </c>
      <c r="C1407" s="1" t="s">
        <v>14</v>
      </c>
      <c r="D1407" s="2">
        <v>44584</v>
      </c>
      <c r="E1407" s="8" t="s">
        <v>76</v>
      </c>
      <c r="F1407" s="8" t="s">
        <v>82</v>
      </c>
      <c r="G1407" s="8" t="s">
        <v>82</v>
      </c>
      <c r="H1407" t="s">
        <v>30</v>
      </c>
      <c r="I1407" s="4">
        <v>3400</v>
      </c>
      <c r="J1407" s="8">
        <v>4</v>
      </c>
      <c r="K1407" s="4">
        <f t="shared" si="36"/>
        <v>13600</v>
      </c>
      <c r="L1407" s="4">
        <f t="shared" si="37"/>
        <v>4760</v>
      </c>
      <c r="M1407" s="3">
        <v>0.35</v>
      </c>
    </row>
    <row r="1408" spans="2:13" x14ac:dyDescent="0.25">
      <c r="B1408" t="s">
        <v>24</v>
      </c>
      <c r="C1408" s="1" t="s">
        <v>20</v>
      </c>
      <c r="D1408" s="2">
        <v>44584</v>
      </c>
      <c r="E1408" s="8" t="s">
        <v>76</v>
      </c>
      <c r="F1408" s="8" t="s">
        <v>82</v>
      </c>
      <c r="G1408" s="8" t="s">
        <v>82</v>
      </c>
      <c r="H1408" t="s">
        <v>29</v>
      </c>
      <c r="I1408" s="4">
        <v>5340</v>
      </c>
      <c r="J1408" s="8">
        <v>4</v>
      </c>
      <c r="K1408" s="4">
        <f t="shared" si="36"/>
        <v>21360</v>
      </c>
      <c r="L1408" s="4">
        <f t="shared" si="37"/>
        <v>6408</v>
      </c>
      <c r="M1408" s="3">
        <v>0.3</v>
      </c>
    </row>
    <row r="1409" spans="2:13" x14ac:dyDescent="0.25">
      <c r="B1409" t="s">
        <v>22</v>
      </c>
      <c r="C1409" s="1" t="s">
        <v>20</v>
      </c>
      <c r="D1409" s="2">
        <v>44584</v>
      </c>
      <c r="E1409" s="8" t="s">
        <v>76</v>
      </c>
      <c r="F1409" s="8" t="s">
        <v>82</v>
      </c>
      <c r="G1409" s="8" t="s">
        <v>82</v>
      </c>
      <c r="H1409" t="s">
        <v>33</v>
      </c>
      <c r="I1409" s="4">
        <v>4600</v>
      </c>
      <c r="J1409" s="8">
        <v>9</v>
      </c>
      <c r="K1409" s="4">
        <f t="shared" si="36"/>
        <v>41400</v>
      </c>
      <c r="L1409" s="4">
        <f t="shared" si="37"/>
        <v>10350</v>
      </c>
      <c r="M1409" s="3">
        <v>0.25</v>
      </c>
    </row>
    <row r="1410" spans="2:13" x14ac:dyDescent="0.25">
      <c r="B1410" t="s">
        <v>22</v>
      </c>
      <c r="C1410" s="1" t="s">
        <v>20</v>
      </c>
      <c r="D1410" s="2">
        <v>44591</v>
      </c>
      <c r="E1410" s="8" t="s">
        <v>76</v>
      </c>
      <c r="F1410" s="8" t="s">
        <v>82</v>
      </c>
      <c r="G1410" s="8" t="s">
        <v>82</v>
      </c>
      <c r="H1410" t="s">
        <v>19</v>
      </c>
      <c r="I1410" s="4">
        <v>500</v>
      </c>
      <c r="J1410" s="8">
        <v>3</v>
      </c>
      <c r="K1410" s="4">
        <f t="shared" si="36"/>
        <v>1500</v>
      </c>
      <c r="L1410" s="4">
        <f t="shared" si="37"/>
        <v>375</v>
      </c>
      <c r="M1410" s="3">
        <v>0.25</v>
      </c>
    </row>
    <row r="1411" spans="2:13" x14ac:dyDescent="0.25">
      <c r="B1411" t="s">
        <v>24</v>
      </c>
      <c r="C1411" s="1" t="s">
        <v>20</v>
      </c>
      <c r="D1411" s="2">
        <v>44591</v>
      </c>
      <c r="E1411" s="8" t="s">
        <v>76</v>
      </c>
      <c r="F1411" s="8" t="s">
        <v>82</v>
      </c>
      <c r="G1411" s="8" t="s">
        <v>82</v>
      </c>
      <c r="H1411" t="s">
        <v>32</v>
      </c>
      <c r="I1411" s="4">
        <v>3200</v>
      </c>
      <c r="J1411" s="8">
        <v>6</v>
      </c>
      <c r="K1411" s="4">
        <f t="shared" si="36"/>
        <v>19200</v>
      </c>
      <c r="L1411" s="4">
        <f t="shared" si="37"/>
        <v>3840</v>
      </c>
      <c r="M1411" s="3">
        <v>0.2</v>
      </c>
    </row>
    <row r="1412" spans="2:13" x14ac:dyDescent="0.25">
      <c r="B1412" t="s">
        <v>13</v>
      </c>
      <c r="C1412" s="1" t="s">
        <v>20</v>
      </c>
      <c r="D1412" s="2">
        <v>44591</v>
      </c>
      <c r="E1412" s="8" t="s">
        <v>76</v>
      </c>
      <c r="F1412" s="8" t="s">
        <v>82</v>
      </c>
      <c r="G1412" s="8" t="s">
        <v>82</v>
      </c>
      <c r="H1412" t="s">
        <v>33</v>
      </c>
      <c r="I1412" s="4">
        <v>4600</v>
      </c>
      <c r="J1412" s="8">
        <v>7</v>
      </c>
      <c r="K1412" s="4">
        <f t="shared" si="36"/>
        <v>32200</v>
      </c>
      <c r="L1412" s="4">
        <f t="shared" si="37"/>
        <v>8050</v>
      </c>
      <c r="M1412" s="3">
        <v>0.25</v>
      </c>
    </row>
    <row r="1413" spans="2:13" x14ac:dyDescent="0.25">
      <c r="B1413" t="s">
        <v>22</v>
      </c>
      <c r="C1413" s="1" t="s">
        <v>20</v>
      </c>
      <c r="D1413" s="2">
        <v>44591</v>
      </c>
      <c r="E1413" s="8" t="s">
        <v>76</v>
      </c>
      <c r="F1413" s="8" t="s">
        <v>82</v>
      </c>
      <c r="G1413" s="8" t="s">
        <v>82</v>
      </c>
      <c r="H1413" t="s">
        <v>31</v>
      </c>
      <c r="I1413" s="4">
        <v>5300</v>
      </c>
      <c r="J1413" s="8">
        <v>10</v>
      </c>
      <c r="K1413" s="4">
        <f t="shared" si="36"/>
        <v>53000</v>
      </c>
      <c r="L1413" s="4">
        <f t="shared" si="37"/>
        <v>15900</v>
      </c>
      <c r="M1413" s="3">
        <v>0.3</v>
      </c>
    </row>
    <row r="1414" spans="2:13" x14ac:dyDescent="0.25">
      <c r="B1414" t="s">
        <v>13</v>
      </c>
      <c r="C1414" s="1" t="s">
        <v>20</v>
      </c>
      <c r="D1414" s="2">
        <v>44598</v>
      </c>
      <c r="E1414" s="8" t="s">
        <v>76</v>
      </c>
      <c r="F1414" s="8" t="s">
        <v>82</v>
      </c>
      <c r="G1414" s="8" t="s">
        <v>82</v>
      </c>
      <c r="H1414" t="s">
        <v>23</v>
      </c>
      <c r="I1414" s="4">
        <v>5130</v>
      </c>
      <c r="J1414" s="8">
        <v>3</v>
      </c>
      <c r="K1414" s="4">
        <f t="shared" si="36"/>
        <v>15390</v>
      </c>
      <c r="L1414" s="4">
        <f t="shared" si="37"/>
        <v>6156</v>
      </c>
      <c r="M1414" s="3">
        <v>0.4</v>
      </c>
    </row>
    <row r="1415" spans="2:13" x14ac:dyDescent="0.25">
      <c r="B1415" t="s">
        <v>22</v>
      </c>
      <c r="C1415" s="1" t="s">
        <v>20</v>
      </c>
      <c r="D1415" s="2">
        <v>44598</v>
      </c>
      <c r="E1415" s="8" t="s">
        <v>76</v>
      </c>
      <c r="F1415" s="8" t="s">
        <v>82</v>
      </c>
      <c r="G1415" s="8" t="s">
        <v>82</v>
      </c>
      <c r="H1415" t="s">
        <v>30</v>
      </c>
      <c r="I1415" s="4">
        <v>3400</v>
      </c>
      <c r="J1415" s="8">
        <v>5</v>
      </c>
      <c r="K1415" s="4">
        <f t="shared" si="36"/>
        <v>17000</v>
      </c>
      <c r="L1415" s="4">
        <f t="shared" si="37"/>
        <v>5950</v>
      </c>
      <c r="M1415" s="3">
        <v>0.35</v>
      </c>
    </row>
    <row r="1416" spans="2:13" x14ac:dyDescent="0.25">
      <c r="B1416" t="s">
        <v>24</v>
      </c>
      <c r="C1416" s="1" t="s">
        <v>14</v>
      </c>
      <c r="D1416" s="2">
        <v>44598</v>
      </c>
      <c r="E1416" s="8" t="s">
        <v>76</v>
      </c>
      <c r="F1416" s="8" t="s">
        <v>82</v>
      </c>
      <c r="G1416" s="8" t="s">
        <v>82</v>
      </c>
      <c r="H1416" t="s">
        <v>18</v>
      </c>
      <c r="I1416" s="4">
        <v>8902</v>
      </c>
      <c r="J1416" s="8">
        <v>5</v>
      </c>
      <c r="K1416" s="4">
        <f t="shared" si="36"/>
        <v>44510</v>
      </c>
      <c r="L1416" s="4">
        <f t="shared" si="37"/>
        <v>15578.499999999998</v>
      </c>
      <c r="M1416" s="3">
        <v>0.35</v>
      </c>
    </row>
    <row r="1417" spans="2:13" x14ac:dyDescent="0.25">
      <c r="B1417" t="s">
        <v>13</v>
      </c>
      <c r="C1417" s="1" t="s">
        <v>20</v>
      </c>
      <c r="D1417" s="2">
        <v>44598</v>
      </c>
      <c r="E1417" s="8" t="s">
        <v>76</v>
      </c>
      <c r="F1417" s="8" t="s">
        <v>82</v>
      </c>
      <c r="G1417" s="8" t="s">
        <v>82</v>
      </c>
      <c r="H1417" t="s">
        <v>29</v>
      </c>
      <c r="I1417" s="4">
        <v>5340</v>
      </c>
      <c r="J1417" s="8">
        <v>9</v>
      </c>
      <c r="K1417" s="4">
        <f t="shared" si="36"/>
        <v>48060</v>
      </c>
      <c r="L1417" s="4">
        <f t="shared" si="37"/>
        <v>14418</v>
      </c>
      <c r="M1417" s="3">
        <v>0.3</v>
      </c>
    </row>
    <row r="1418" spans="2:13" x14ac:dyDescent="0.25">
      <c r="B1418" t="s">
        <v>13</v>
      </c>
      <c r="C1418" s="1" t="s">
        <v>20</v>
      </c>
      <c r="D1418" s="2">
        <v>44605</v>
      </c>
      <c r="E1418" s="8" t="s">
        <v>76</v>
      </c>
      <c r="F1418" s="8" t="s">
        <v>82</v>
      </c>
      <c r="G1418" s="8" t="s">
        <v>82</v>
      </c>
      <c r="H1418" t="s">
        <v>23</v>
      </c>
      <c r="I1418" s="4">
        <v>5130</v>
      </c>
      <c r="J1418" s="8">
        <v>3</v>
      </c>
      <c r="K1418" s="4">
        <f t="shared" si="36"/>
        <v>15390</v>
      </c>
      <c r="L1418" s="4">
        <f t="shared" si="37"/>
        <v>6156</v>
      </c>
      <c r="M1418" s="3">
        <v>0.4</v>
      </c>
    </row>
    <row r="1419" spans="2:13" x14ac:dyDescent="0.25">
      <c r="B1419" t="s">
        <v>13</v>
      </c>
      <c r="C1419" s="1" t="s">
        <v>20</v>
      </c>
      <c r="D1419" s="2">
        <v>44605</v>
      </c>
      <c r="E1419" s="8" t="s">
        <v>76</v>
      </c>
      <c r="F1419" s="8" t="s">
        <v>82</v>
      </c>
      <c r="G1419" s="8" t="s">
        <v>82</v>
      </c>
      <c r="H1419" t="s">
        <v>33</v>
      </c>
      <c r="I1419" s="4">
        <v>4600</v>
      </c>
      <c r="J1419" s="8">
        <v>7</v>
      </c>
      <c r="K1419" s="4">
        <f t="shared" si="36"/>
        <v>32200</v>
      </c>
      <c r="L1419" s="4">
        <f t="shared" si="37"/>
        <v>8050</v>
      </c>
      <c r="M1419" s="3">
        <v>0.25</v>
      </c>
    </row>
    <row r="1420" spans="2:13" x14ac:dyDescent="0.25">
      <c r="B1420" t="s">
        <v>27</v>
      </c>
      <c r="C1420" s="1" t="s">
        <v>14</v>
      </c>
      <c r="D1420" s="2">
        <v>44605</v>
      </c>
      <c r="E1420" s="8" t="s">
        <v>76</v>
      </c>
      <c r="F1420" s="8" t="s">
        <v>82</v>
      </c>
      <c r="G1420" s="8" t="s">
        <v>82</v>
      </c>
      <c r="H1420" t="s">
        <v>29</v>
      </c>
      <c r="I1420" s="4">
        <v>5340</v>
      </c>
      <c r="J1420" s="8">
        <v>10</v>
      </c>
      <c r="K1420" s="4">
        <f t="shared" si="36"/>
        <v>53400</v>
      </c>
      <c r="L1420" s="4">
        <f t="shared" si="37"/>
        <v>16020</v>
      </c>
      <c r="M1420" s="3">
        <v>0.3</v>
      </c>
    </row>
    <row r="1421" spans="2:13" x14ac:dyDescent="0.25">
      <c r="B1421" t="s">
        <v>13</v>
      </c>
      <c r="C1421" s="1" t="s">
        <v>20</v>
      </c>
      <c r="D1421" s="2">
        <v>44605</v>
      </c>
      <c r="E1421" s="8" t="s">
        <v>76</v>
      </c>
      <c r="F1421" s="8" t="s">
        <v>82</v>
      </c>
      <c r="G1421" s="8" t="s">
        <v>82</v>
      </c>
      <c r="H1421" t="s">
        <v>33</v>
      </c>
      <c r="I1421" s="4">
        <v>4600</v>
      </c>
      <c r="J1421" s="8">
        <v>12</v>
      </c>
      <c r="K1421" s="4">
        <f t="shared" si="36"/>
        <v>55200</v>
      </c>
      <c r="L1421" s="4">
        <f t="shared" si="37"/>
        <v>13800</v>
      </c>
      <c r="M1421" s="3">
        <v>0.25</v>
      </c>
    </row>
    <row r="1422" spans="2:13" x14ac:dyDescent="0.25">
      <c r="B1422" t="s">
        <v>27</v>
      </c>
      <c r="C1422" s="1" t="s">
        <v>20</v>
      </c>
      <c r="D1422" s="2">
        <v>44612</v>
      </c>
      <c r="E1422" s="8" t="s">
        <v>76</v>
      </c>
      <c r="F1422" s="8" t="s">
        <v>82</v>
      </c>
      <c r="G1422" s="8" t="s">
        <v>82</v>
      </c>
      <c r="H1422" t="s">
        <v>28</v>
      </c>
      <c r="I1422" s="4">
        <v>1500</v>
      </c>
      <c r="J1422" s="8">
        <v>3</v>
      </c>
      <c r="K1422" s="4">
        <f t="shared" si="36"/>
        <v>4500</v>
      </c>
      <c r="L1422" s="4">
        <f t="shared" si="37"/>
        <v>1800</v>
      </c>
      <c r="M1422" s="3">
        <v>0.4</v>
      </c>
    </row>
    <row r="1423" spans="2:13" x14ac:dyDescent="0.25">
      <c r="B1423" t="s">
        <v>27</v>
      </c>
      <c r="C1423" s="1" t="s">
        <v>20</v>
      </c>
      <c r="D1423" s="2">
        <v>44612</v>
      </c>
      <c r="E1423" s="8" t="s">
        <v>76</v>
      </c>
      <c r="F1423" s="8" t="s">
        <v>82</v>
      </c>
      <c r="G1423" s="8" t="s">
        <v>82</v>
      </c>
      <c r="H1423" t="s">
        <v>26</v>
      </c>
      <c r="I1423" s="4">
        <v>1700</v>
      </c>
      <c r="J1423" s="8">
        <v>8</v>
      </c>
      <c r="K1423" s="4">
        <f t="shared" si="36"/>
        <v>13600</v>
      </c>
      <c r="L1423" s="4">
        <f t="shared" si="37"/>
        <v>6800</v>
      </c>
      <c r="M1423" s="3">
        <v>0.5</v>
      </c>
    </row>
    <row r="1424" spans="2:13" x14ac:dyDescent="0.25">
      <c r="B1424" t="s">
        <v>22</v>
      </c>
      <c r="C1424" s="1" t="s">
        <v>14</v>
      </c>
      <c r="D1424" s="2">
        <v>44612</v>
      </c>
      <c r="E1424" s="8" t="s">
        <v>76</v>
      </c>
      <c r="F1424" s="8" t="s">
        <v>82</v>
      </c>
      <c r="G1424" s="8" t="s">
        <v>82</v>
      </c>
      <c r="H1424" t="s">
        <v>32</v>
      </c>
      <c r="I1424" s="4">
        <v>3200</v>
      </c>
      <c r="J1424" s="8">
        <v>5</v>
      </c>
      <c r="K1424" s="4">
        <f t="shared" si="36"/>
        <v>16000</v>
      </c>
      <c r="L1424" s="4">
        <f t="shared" si="37"/>
        <v>3200</v>
      </c>
      <c r="M1424" s="3">
        <v>0.2</v>
      </c>
    </row>
    <row r="1425" spans="2:13" x14ac:dyDescent="0.25">
      <c r="B1425" t="s">
        <v>13</v>
      </c>
      <c r="C1425" s="1" t="s">
        <v>14</v>
      </c>
      <c r="D1425" s="2">
        <v>44612</v>
      </c>
      <c r="E1425" s="8" t="s">
        <v>76</v>
      </c>
      <c r="F1425" s="8" t="s">
        <v>82</v>
      </c>
      <c r="G1425" s="8" t="s">
        <v>82</v>
      </c>
      <c r="H1425" t="s">
        <v>33</v>
      </c>
      <c r="I1425" s="4">
        <v>4600</v>
      </c>
      <c r="J1425" s="8">
        <v>4</v>
      </c>
      <c r="K1425" s="4">
        <f t="shared" si="36"/>
        <v>18400</v>
      </c>
      <c r="L1425" s="4">
        <f t="shared" si="37"/>
        <v>4600</v>
      </c>
      <c r="M1425" s="3">
        <v>0.25</v>
      </c>
    </row>
    <row r="1426" spans="2:13" x14ac:dyDescent="0.25">
      <c r="B1426" t="s">
        <v>27</v>
      </c>
      <c r="C1426" s="1" t="s">
        <v>14</v>
      </c>
      <c r="D1426" s="2">
        <v>44619</v>
      </c>
      <c r="E1426" s="8" t="s">
        <v>76</v>
      </c>
      <c r="F1426" s="8" t="s">
        <v>82</v>
      </c>
      <c r="G1426" s="8" t="s">
        <v>82</v>
      </c>
      <c r="H1426" t="s">
        <v>19</v>
      </c>
      <c r="I1426" s="4">
        <v>500</v>
      </c>
      <c r="J1426" s="8">
        <v>1</v>
      </c>
      <c r="K1426" s="4">
        <f t="shared" si="36"/>
        <v>500</v>
      </c>
      <c r="L1426" s="4">
        <f t="shared" si="37"/>
        <v>125</v>
      </c>
      <c r="M1426" s="3">
        <v>0.25</v>
      </c>
    </row>
    <row r="1427" spans="2:13" x14ac:dyDescent="0.25">
      <c r="B1427" t="s">
        <v>22</v>
      </c>
      <c r="C1427" s="1" t="s">
        <v>20</v>
      </c>
      <c r="D1427" s="2">
        <v>44619</v>
      </c>
      <c r="E1427" s="8" t="s">
        <v>76</v>
      </c>
      <c r="F1427" s="8" t="s">
        <v>82</v>
      </c>
      <c r="G1427" s="8" t="s">
        <v>82</v>
      </c>
      <c r="H1427" t="s">
        <v>19</v>
      </c>
      <c r="I1427" s="4">
        <v>500</v>
      </c>
      <c r="J1427" s="8">
        <v>2</v>
      </c>
      <c r="K1427" s="4">
        <f t="shared" si="36"/>
        <v>1000</v>
      </c>
      <c r="L1427" s="4">
        <f t="shared" si="37"/>
        <v>250</v>
      </c>
      <c r="M1427" s="3">
        <v>0.25</v>
      </c>
    </row>
    <row r="1428" spans="2:13" x14ac:dyDescent="0.25">
      <c r="B1428" t="s">
        <v>34</v>
      </c>
      <c r="C1428" s="1" t="s">
        <v>20</v>
      </c>
      <c r="D1428" s="2">
        <v>44619</v>
      </c>
      <c r="E1428" s="8" t="s">
        <v>76</v>
      </c>
      <c r="F1428" s="8" t="s">
        <v>82</v>
      </c>
      <c r="G1428" s="8" t="s">
        <v>82</v>
      </c>
      <c r="H1428" t="s">
        <v>18</v>
      </c>
      <c r="I1428" s="4">
        <v>8902</v>
      </c>
      <c r="J1428" s="8">
        <v>1</v>
      </c>
      <c r="K1428" s="4">
        <f t="shared" si="36"/>
        <v>8902</v>
      </c>
      <c r="L1428" s="4">
        <f t="shared" si="37"/>
        <v>3115.7</v>
      </c>
      <c r="M1428" s="3">
        <v>0.35</v>
      </c>
    </row>
    <row r="1429" spans="2:13" x14ac:dyDescent="0.25">
      <c r="B1429" t="s">
        <v>22</v>
      </c>
      <c r="C1429" s="1" t="s">
        <v>14</v>
      </c>
      <c r="D1429" s="2">
        <v>44619</v>
      </c>
      <c r="E1429" s="8" t="s">
        <v>76</v>
      </c>
      <c r="F1429" s="8" t="s">
        <v>82</v>
      </c>
      <c r="G1429" s="8" t="s">
        <v>82</v>
      </c>
      <c r="H1429" t="s">
        <v>28</v>
      </c>
      <c r="I1429" s="4">
        <v>1500</v>
      </c>
      <c r="J1429" s="8">
        <v>10</v>
      </c>
      <c r="K1429" s="4">
        <f t="shared" si="36"/>
        <v>15000</v>
      </c>
      <c r="L1429" s="4">
        <f t="shared" si="37"/>
        <v>6000</v>
      </c>
      <c r="M1429" s="3">
        <v>0.4</v>
      </c>
    </row>
    <row r="1430" spans="2:13" x14ac:dyDescent="0.25">
      <c r="B1430" t="s">
        <v>34</v>
      </c>
      <c r="C1430" s="1" t="s">
        <v>20</v>
      </c>
      <c r="D1430" s="2">
        <v>44626</v>
      </c>
      <c r="E1430" s="8" t="s">
        <v>76</v>
      </c>
      <c r="F1430" s="8" t="s">
        <v>82</v>
      </c>
      <c r="G1430" s="8" t="s">
        <v>82</v>
      </c>
      <c r="H1430" t="s">
        <v>25</v>
      </c>
      <c r="I1430" s="4">
        <v>300</v>
      </c>
      <c r="J1430" s="8">
        <v>11</v>
      </c>
      <c r="K1430" s="4">
        <f t="shared" si="36"/>
        <v>3300</v>
      </c>
      <c r="L1430" s="4">
        <f t="shared" si="37"/>
        <v>495</v>
      </c>
      <c r="M1430" s="3">
        <v>0.15</v>
      </c>
    </row>
    <row r="1431" spans="2:13" x14ac:dyDescent="0.25">
      <c r="B1431" t="s">
        <v>27</v>
      </c>
      <c r="C1431" s="1" t="s">
        <v>14</v>
      </c>
      <c r="D1431" s="2">
        <v>44626</v>
      </c>
      <c r="E1431" s="8" t="s">
        <v>76</v>
      </c>
      <c r="F1431" s="8" t="s">
        <v>82</v>
      </c>
      <c r="G1431" s="8" t="s">
        <v>82</v>
      </c>
      <c r="H1431" t="s">
        <v>30</v>
      </c>
      <c r="I1431" s="4">
        <v>3400</v>
      </c>
      <c r="J1431" s="8">
        <v>6</v>
      </c>
      <c r="K1431" s="4">
        <f t="shared" si="36"/>
        <v>20400</v>
      </c>
      <c r="L1431" s="4">
        <f t="shared" si="37"/>
        <v>7140</v>
      </c>
      <c r="M1431" s="3">
        <v>0.35</v>
      </c>
    </row>
    <row r="1432" spans="2:13" x14ac:dyDescent="0.25">
      <c r="B1432" t="s">
        <v>27</v>
      </c>
      <c r="C1432" s="1" t="s">
        <v>20</v>
      </c>
      <c r="D1432" s="2">
        <v>44626</v>
      </c>
      <c r="E1432" s="8" t="s">
        <v>76</v>
      </c>
      <c r="F1432" s="8" t="s">
        <v>82</v>
      </c>
      <c r="G1432" s="8" t="s">
        <v>82</v>
      </c>
      <c r="H1432" t="s">
        <v>23</v>
      </c>
      <c r="I1432" s="4">
        <v>5130</v>
      </c>
      <c r="J1432" s="8">
        <v>6</v>
      </c>
      <c r="K1432" s="4">
        <f t="shared" si="36"/>
        <v>30780</v>
      </c>
      <c r="L1432" s="4">
        <f t="shared" si="37"/>
        <v>12312</v>
      </c>
      <c r="M1432" s="3">
        <v>0.4</v>
      </c>
    </row>
    <row r="1433" spans="2:13" x14ac:dyDescent="0.25">
      <c r="B1433" t="s">
        <v>24</v>
      </c>
      <c r="C1433" s="1" t="s">
        <v>20</v>
      </c>
      <c r="D1433" s="2">
        <v>44626</v>
      </c>
      <c r="E1433" s="8" t="s">
        <v>76</v>
      </c>
      <c r="F1433" s="8" t="s">
        <v>82</v>
      </c>
      <c r="G1433" s="8" t="s">
        <v>82</v>
      </c>
      <c r="H1433" t="s">
        <v>29</v>
      </c>
      <c r="I1433" s="4">
        <v>5340</v>
      </c>
      <c r="J1433" s="8">
        <v>12</v>
      </c>
      <c r="K1433" s="4">
        <f t="shared" si="36"/>
        <v>64080</v>
      </c>
      <c r="L1433" s="4">
        <f t="shared" si="37"/>
        <v>19224</v>
      </c>
      <c r="M1433" s="3">
        <v>0.3</v>
      </c>
    </row>
    <row r="1434" spans="2:13" x14ac:dyDescent="0.25">
      <c r="B1434" t="s">
        <v>13</v>
      </c>
      <c r="C1434" s="1" t="s">
        <v>20</v>
      </c>
      <c r="D1434" s="2">
        <v>44633</v>
      </c>
      <c r="E1434" s="8" t="s">
        <v>76</v>
      </c>
      <c r="F1434" s="8" t="s">
        <v>82</v>
      </c>
      <c r="G1434" s="8" t="s">
        <v>82</v>
      </c>
      <c r="H1434" t="s">
        <v>21</v>
      </c>
      <c r="I1434" s="4">
        <v>1200</v>
      </c>
      <c r="J1434" s="8">
        <v>2</v>
      </c>
      <c r="K1434" s="4">
        <f t="shared" ref="K1434:K1497" si="38">I1434*J1434</f>
        <v>2400</v>
      </c>
      <c r="L1434" s="4">
        <f t="shared" ref="L1434:L1497" si="39">K1434*M1434</f>
        <v>720</v>
      </c>
      <c r="M1434" s="3">
        <v>0.3</v>
      </c>
    </row>
    <row r="1435" spans="2:13" x14ac:dyDescent="0.25">
      <c r="B1435" t="s">
        <v>13</v>
      </c>
      <c r="C1435" s="1" t="s">
        <v>20</v>
      </c>
      <c r="D1435" s="2">
        <v>44633</v>
      </c>
      <c r="E1435" s="8" t="s">
        <v>76</v>
      </c>
      <c r="F1435" s="8" t="s">
        <v>82</v>
      </c>
      <c r="G1435" s="8" t="s">
        <v>82</v>
      </c>
      <c r="H1435" t="s">
        <v>31</v>
      </c>
      <c r="I1435" s="4">
        <v>5300</v>
      </c>
      <c r="J1435" s="8">
        <v>1</v>
      </c>
      <c r="K1435" s="4">
        <f t="shared" si="38"/>
        <v>5300</v>
      </c>
      <c r="L1435" s="4">
        <f t="shared" si="39"/>
        <v>1590</v>
      </c>
      <c r="M1435" s="3">
        <v>0.3</v>
      </c>
    </row>
    <row r="1436" spans="2:13" x14ac:dyDescent="0.25">
      <c r="B1436" t="s">
        <v>13</v>
      </c>
      <c r="C1436" s="1" t="s">
        <v>14</v>
      </c>
      <c r="D1436" s="2">
        <v>44633</v>
      </c>
      <c r="E1436" s="8" t="s">
        <v>76</v>
      </c>
      <c r="F1436" s="8" t="s">
        <v>82</v>
      </c>
      <c r="G1436" s="8" t="s">
        <v>82</v>
      </c>
      <c r="H1436" t="s">
        <v>30</v>
      </c>
      <c r="I1436" s="4">
        <v>3400</v>
      </c>
      <c r="J1436" s="8">
        <v>11</v>
      </c>
      <c r="K1436" s="4">
        <f t="shared" si="38"/>
        <v>37400</v>
      </c>
      <c r="L1436" s="4">
        <f t="shared" si="39"/>
        <v>13090</v>
      </c>
      <c r="M1436" s="3">
        <v>0.35</v>
      </c>
    </row>
    <row r="1437" spans="2:13" x14ac:dyDescent="0.25">
      <c r="B1437" t="s">
        <v>13</v>
      </c>
      <c r="C1437" s="1" t="s">
        <v>14</v>
      </c>
      <c r="D1437" s="2">
        <v>44633</v>
      </c>
      <c r="E1437" s="8" t="s">
        <v>76</v>
      </c>
      <c r="F1437" s="8" t="s">
        <v>82</v>
      </c>
      <c r="G1437" s="8" t="s">
        <v>82</v>
      </c>
      <c r="H1437" t="s">
        <v>18</v>
      </c>
      <c r="I1437" s="4">
        <v>8902</v>
      </c>
      <c r="J1437" s="8">
        <v>10</v>
      </c>
      <c r="K1437" s="4">
        <f t="shared" si="38"/>
        <v>89020</v>
      </c>
      <c r="L1437" s="4">
        <f t="shared" si="39"/>
        <v>31156.999999999996</v>
      </c>
      <c r="M1437" s="3">
        <v>0.35</v>
      </c>
    </row>
    <row r="1438" spans="2:13" x14ac:dyDescent="0.25">
      <c r="B1438" t="s">
        <v>13</v>
      </c>
      <c r="C1438" s="1" t="s">
        <v>20</v>
      </c>
      <c r="D1438" s="2">
        <v>44640</v>
      </c>
      <c r="E1438" s="8" t="s">
        <v>76</v>
      </c>
      <c r="F1438" s="8" t="s">
        <v>82</v>
      </c>
      <c r="G1438" s="8" t="s">
        <v>82</v>
      </c>
      <c r="H1438" t="s">
        <v>32</v>
      </c>
      <c r="I1438" s="4">
        <v>3200</v>
      </c>
      <c r="J1438" s="8">
        <v>1</v>
      </c>
      <c r="K1438" s="4">
        <f t="shared" si="38"/>
        <v>3200</v>
      </c>
      <c r="L1438" s="4">
        <f t="shared" si="39"/>
        <v>640</v>
      </c>
      <c r="M1438" s="3">
        <v>0.2</v>
      </c>
    </row>
    <row r="1439" spans="2:13" x14ac:dyDescent="0.25">
      <c r="B1439" t="s">
        <v>13</v>
      </c>
      <c r="C1439" s="1" t="s">
        <v>20</v>
      </c>
      <c r="D1439" s="2">
        <v>44640</v>
      </c>
      <c r="E1439" s="8" t="s">
        <v>76</v>
      </c>
      <c r="F1439" s="8" t="s">
        <v>82</v>
      </c>
      <c r="G1439" s="8" t="s">
        <v>82</v>
      </c>
      <c r="H1439" t="s">
        <v>33</v>
      </c>
      <c r="I1439" s="4">
        <v>4600</v>
      </c>
      <c r="J1439" s="8">
        <v>6</v>
      </c>
      <c r="K1439" s="4">
        <f t="shared" si="38"/>
        <v>27600</v>
      </c>
      <c r="L1439" s="4">
        <f t="shared" si="39"/>
        <v>6900</v>
      </c>
      <c r="M1439" s="3">
        <v>0.25</v>
      </c>
    </row>
    <row r="1440" spans="2:13" x14ac:dyDescent="0.25">
      <c r="B1440" t="s">
        <v>34</v>
      </c>
      <c r="C1440" s="1" t="s">
        <v>14</v>
      </c>
      <c r="D1440" s="2">
        <v>44640</v>
      </c>
      <c r="E1440" s="8" t="s">
        <v>76</v>
      </c>
      <c r="F1440" s="8" t="s">
        <v>82</v>
      </c>
      <c r="G1440" s="8" t="s">
        <v>82</v>
      </c>
      <c r="H1440" t="s">
        <v>23</v>
      </c>
      <c r="I1440" s="4">
        <v>5130</v>
      </c>
      <c r="J1440" s="8">
        <v>9</v>
      </c>
      <c r="K1440" s="4">
        <f t="shared" si="38"/>
        <v>46170</v>
      </c>
      <c r="L1440" s="4">
        <f t="shared" si="39"/>
        <v>18468</v>
      </c>
      <c r="M1440" s="3">
        <v>0.4</v>
      </c>
    </row>
    <row r="1441" spans="2:13" x14ac:dyDescent="0.25">
      <c r="B1441" t="s">
        <v>27</v>
      </c>
      <c r="C1441" s="1" t="s">
        <v>20</v>
      </c>
      <c r="D1441" s="2">
        <v>44640</v>
      </c>
      <c r="E1441" s="8" t="s">
        <v>76</v>
      </c>
      <c r="F1441" s="8" t="s">
        <v>82</v>
      </c>
      <c r="G1441" s="8" t="s">
        <v>82</v>
      </c>
      <c r="H1441" t="s">
        <v>33</v>
      </c>
      <c r="I1441" s="4">
        <v>4600</v>
      </c>
      <c r="J1441" s="8">
        <v>11</v>
      </c>
      <c r="K1441" s="4">
        <f t="shared" si="38"/>
        <v>50600</v>
      </c>
      <c r="L1441" s="4">
        <f t="shared" si="39"/>
        <v>12650</v>
      </c>
      <c r="M1441" s="3">
        <v>0.25</v>
      </c>
    </row>
    <row r="1442" spans="2:13" x14ac:dyDescent="0.25">
      <c r="B1442" t="s">
        <v>27</v>
      </c>
      <c r="C1442" s="1" t="s">
        <v>20</v>
      </c>
      <c r="D1442" s="2">
        <v>44647</v>
      </c>
      <c r="E1442" s="8" t="s">
        <v>76</v>
      </c>
      <c r="F1442" s="8" t="s">
        <v>82</v>
      </c>
      <c r="G1442" s="8" t="s">
        <v>82</v>
      </c>
      <c r="H1442" t="s">
        <v>26</v>
      </c>
      <c r="I1442" s="4">
        <v>1700</v>
      </c>
      <c r="J1442" s="8">
        <v>9</v>
      </c>
      <c r="K1442" s="4">
        <f t="shared" si="38"/>
        <v>15300</v>
      </c>
      <c r="L1442" s="4">
        <f t="shared" si="39"/>
        <v>7650</v>
      </c>
      <c r="M1442" s="3">
        <v>0.5</v>
      </c>
    </row>
    <row r="1443" spans="2:13" x14ac:dyDescent="0.25">
      <c r="B1443" t="s">
        <v>13</v>
      </c>
      <c r="C1443" s="1" t="s">
        <v>20</v>
      </c>
      <c r="D1443" s="2">
        <v>44647</v>
      </c>
      <c r="E1443" s="8" t="s">
        <v>76</v>
      </c>
      <c r="F1443" s="8" t="s">
        <v>82</v>
      </c>
      <c r="G1443" s="8" t="s">
        <v>82</v>
      </c>
      <c r="H1443" t="s">
        <v>33</v>
      </c>
      <c r="I1443" s="4">
        <v>4600</v>
      </c>
      <c r="J1443" s="8">
        <v>4</v>
      </c>
      <c r="K1443" s="4">
        <f t="shared" si="38"/>
        <v>18400</v>
      </c>
      <c r="L1443" s="4">
        <f t="shared" si="39"/>
        <v>4600</v>
      </c>
      <c r="M1443" s="3">
        <v>0.25</v>
      </c>
    </row>
    <row r="1444" spans="2:13" x14ac:dyDescent="0.25">
      <c r="B1444" t="s">
        <v>13</v>
      </c>
      <c r="C1444" s="1" t="s">
        <v>20</v>
      </c>
      <c r="D1444" s="2">
        <v>44647</v>
      </c>
      <c r="E1444" s="8" t="s">
        <v>76</v>
      </c>
      <c r="F1444" s="8" t="s">
        <v>82</v>
      </c>
      <c r="G1444" s="8" t="s">
        <v>82</v>
      </c>
      <c r="H1444" t="s">
        <v>31</v>
      </c>
      <c r="I1444" s="4">
        <v>5300</v>
      </c>
      <c r="J1444" s="8">
        <v>5</v>
      </c>
      <c r="K1444" s="4">
        <f t="shared" si="38"/>
        <v>26500</v>
      </c>
      <c r="L1444" s="4">
        <f t="shared" si="39"/>
        <v>7950</v>
      </c>
      <c r="M1444" s="3">
        <v>0.3</v>
      </c>
    </row>
    <row r="1445" spans="2:13" x14ac:dyDescent="0.25">
      <c r="B1445" t="s">
        <v>24</v>
      </c>
      <c r="C1445" s="1" t="s">
        <v>20</v>
      </c>
      <c r="D1445" s="2">
        <v>44647</v>
      </c>
      <c r="E1445" s="8" t="s">
        <v>76</v>
      </c>
      <c r="F1445" s="8" t="s">
        <v>82</v>
      </c>
      <c r="G1445" s="8" t="s">
        <v>82</v>
      </c>
      <c r="H1445" t="s">
        <v>31</v>
      </c>
      <c r="I1445" s="4">
        <v>5300</v>
      </c>
      <c r="J1445" s="8">
        <v>7</v>
      </c>
      <c r="K1445" s="4">
        <f t="shared" si="38"/>
        <v>37100</v>
      </c>
      <c r="L1445" s="4">
        <f t="shared" si="39"/>
        <v>11130</v>
      </c>
      <c r="M1445" s="3">
        <v>0.3</v>
      </c>
    </row>
    <row r="1446" spans="2:13" x14ac:dyDescent="0.25">
      <c r="B1446" t="s">
        <v>13</v>
      </c>
      <c r="C1446" s="1" t="s">
        <v>20</v>
      </c>
      <c r="D1446" s="2">
        <v>44654</v>
      </c>
      <c r="E1446" s="8" t="s">
        <v>76</v>
      </c>
      <c r="F1446" s="8" t="s">
        <v>82</v>
      </c>
      <c r="G1446" s="8" t="s">
        <v>82</v>
      </c>
      <c r="H1446" t="s">
        <v>21</v>
      </c>
      <c r="I1446" s="4">
        <v>1200</v>
      </c>
      <c r="J1446" s="8">
        <v>1</v>
      </c>
      <c r="K1446" s="4">
        <f t="shared" si="38"/>
        <v>1200</v>
      </c>
      <c r="L1446" s="4">
        <f t="shared" si="39"/>
        <v>360</v>
      </c>
      <c r="M1446" s="3">
        <v>0.3</v>
      </c>
    </row>
    <row r="1447" spans="2:13" x14ac:dyDescent="0.25">
      <c r="B1447" t="s">
        <v>22</v>
      </c>
      <c r="C1447" s="1" t="s">
        <v>20</v>
      </c>
      <c r="D1447" s="2">
        <v>44654</v>
      </c>
      <c r="E1447" s="8" t="s">
        <v>76</v>
      </c>
      <c r="F1447" s="8" t="s">
        <v>82</v>
      </c>
      <c r="G1447" s="8" t="s">
        <v>82</v>
      </c>
      <c r="H1447" t="s">
        <v>26</v>
      </c>
      <c r="I1447" s="4">
        <v>1700</v>
      </c>
      <c r="J1447" s="8">
        <v>6</v>
      </c>
      <c r="K1447" s="4">
        <f t="shared" si="38"/>
        <v>10200</v>
      </c>
      <c r="L1447" s="4">
        <f t="shared" si="39"/>
        <v>5100</v>
      </c>
      <c r="M1447" s="3">
        <v>0.5</v>
      </c>
    </row>
    <row r="1448" spans="2:13" x14ac:dyDescent="0.25">
      <c r="B1448" t="s">
        <v>13</v>
      </c>
      <c r="C1448" s="1" t="s">
        <v>20</v>
      </c>
      <c r="D1448" s="2">
        <v>44654</v>
      </c>
      <c r="E1448" s="8" t="s">
        <v>76</v>
      </c>
      <c r="F1448" s="8" t="s">
        <v>82</v>
      </c>
      <c r="G1448" s="8" t="s">
        <v>82</v>
      </c>
      <c r="H1448" t="s">
        <v>35</v>
      </c>
      <c r="I1448" s="4">
        <v>4500</v>
      </c>
      <c r="J1448" s="8">
        <v>3</v>
      </c>
      <c r="K1448" s="4">
        <f t="shared" si="38"/>
        <v>13500</v>
      </c>
      <c r="L1448" s="4">
        <f t="shared" si="39"/>
        <v>3375</v>
      </c>
      <c r="M1448" s="3">
        <v>0.25</v>
      </c>
    </row>
    <row r="1449" spans="2:13" x14ac:dyDescent="0.25">
      <c r="B1449" t="s">
        <v>13</v>
      </c>
      <c r="C1449" s="1" t="s">
        <v>14</v>
      </c>
      <c r="D1449" s="2">
        <v>44654</v>
      </c>
      <c r="E1449" s="8" t="s">
        <v>76</v>
      </c>
      <c r="F1449" s="8" t="s">
        <v>82</v>
      </c>
      <c r="G1449" s="8" t="s">
        <v>82</v>
      </c>
      <c r="H1449" t="s">
        <v>29</v>
      </c>
      <c r="I1449" s="4">
        <v>5340</v>
      </c>
      <c r="J1449" s="8">
        <v>8</v>
      </c>
      <c r="K1449" s="4">
        <f t="shared" si="38"/>
        <v>42720</v>
      </c>
      <c r="L1449" s="4">
        <f t="shared" si="39"/>
        <v>12816</v>
      </c>
      <c r="M1449" s="3">
        <v>0.3</v>
      </c>
    </row>
    <row r="1450" spans="2:13" x14ac:dyDescent="0.25">
      <c r="B1450" t="s">
        <v>24</v>
      </c>
      <c r="C1450" s="1" t="s">
        <v>20</v>
      </c>
      <c r="D1450" s="2">
        <v>44661</v>
      </c>
      <c r="E1450" s="8" t="s">
        <v>76</v>
      </c>
      <c r="F1450" s="8" t="s">
        <v>82</v>
      </c>
      <c r="G1450" s="8" t="s">
        <v>82</v>
      </c>
      <c r="H1450" t="s">
        <v>26</v>
      </c>
      <c r="I1450" s="4">
        <v>1700</v>
      </c>
      <c r="J1450" s="8">
        <v>1</v>
      </c>
      <c r="K1450" s="4">
        <f t="shared" si="38"/>
        <v>1700</v>
      </c>
      <c r="L1450" s="4">
        <f t="shared" si="39"/>
        <v>850</v>
      </c>
      <c r="M1450" s="3">
        <v>0.5</v>
      </c>
    </row>
    <row r="1451" spans="2:13" x14ac:dyDescent="0.25">
      <c r="B1451" t="s">
        <v>13</v>
      </c>
      <c r="C1451" s="1" t="s">
        <v>20</v>
      </c>
      <c r="D1451" s="2">
        <v>44661</v>
      </c>
      <c r="E1451" s="8" t="s">
        <v>76</v>
      </c>
      <c r="F1451" s="8" t="s">
        <v>82</v>
      </c>
      <c r="G1451" s="8" t="s">
        <v>82</v>
      </c>
      <c r="H1451" t="s">
        <v>25</v>
      </c>
      <c r="I1451" s="4">
        <v>300</v>
      </c>
      <c r="J1451" s="8">
        <v>9</v>
      </c>
      <c r="K1451" s="4">
        <f t="shared" si="38"/>
        <v>2700</v>
      </c>
      <c r="L1451" s="4">
        <f t="shared" si="39"/>
        <v>405</v>
      </c>
      <c r="M1451" s="3">
        <v>0.15</v>
      </c>
    </row>
    <row r="1452" spans="2:13" x14ac:dyDescent="0.25">
      <c r="B1452" t="s">
        <v>24</v>
      </c>
      <c r="C1452" s="1" t="s">
        <v>20</v>
      </c>
      <c r="D1452" s="2">
        <v>44661</v>
      </c>
      <c r="E1452" s="8" t="s">
        <v>76</v>
      </c>
      <c r="F1452" s="8" t="s">
        <v>82</v>
      </c>
      <c r="G1452" s="8" t="s">
        <v>82</v>
      </c>
      <c r="H1452" t="s">
        <v>25</v>
      </c>
      <c r="I1452" s="4">
        <v>300</v>
      </c>
      <c r="J1452" s="8">
        <v>11</v>
      </c>
      <c r="K1452" s="4">
        <f t="shared" si="38"/>
        <v>3300</v>
      </c>
      <c r="L1452" s="4">
        <f t="shared" si="39"/>
        <v>495</v>
      </c>
      <c r="M1452" s="3">
        <v>0.15</v>
      </c>
    </row>
    <row r="1453" spans="2:13" x14ac:dyDescent="0.25">
      <c r="B1453" t="s">
        <v>27</v>
      </c>
      <c r="C1453" s="1" t="s">
        <v>14</v>
      </c>
      <c r="D1453" s="2">
        <v>44661</v>
      </c>
      <c r="E1453" s="8" t="s">
        <v>76</v>
      </c>
      <c r="F1453" s="8" t="s">
        <v>82</v>
      </c>
      <c r="G1453" s="8" t="s">
        <v>82</v>
      </c>
      <c r="H1453" t="s">
        <v>28</v>
      </c>
      <c r="I1453" s="4">
        <v>1500</v>
      </c>
      <c r="J1453" s="8">
        <v>6</v>
      </c>
      <c r="K1453" s="4">
        <f t="shared" si="38"/>
        <v>9000</v>
      </c>
      <c r="L1453" s="4">
        <f t="shared" si="39"/>
        <v>3600</v>
      </c>
      <c r="M1453" s="3">
        <v>0.4</v>
      </c>
    </row>
    <row r="1454" spans="2:13" x14ac:dyDescent="0.25">
      <c r="B1454" t="s">
        <v>27</v>
      </c>
      <c r="C1454" s="1" t="s">
        <v>14</v>
      </c>
      <c r="D1454" s="2">
        <v>44668</v>
      </c>
      <c r="E1454" s="8" t="s">
        <v>76</v>
      </c>
      <c r="F1454" s="8" t="s">
        <v>82</v>
      </c>
      <c r="G1454" s="8" t="s">
        <v>82</v>
      </c>
      <c r="H1454" t="s">
        <v>21</v>
      </c>
      <c r="I1454" s="4">
        <v>1200</v>
      </c>
      <c r="J1454" s="8">
        <v>8</v>
      </c>
      <c r="K1454" s="4">
        <f t="shared" si="38"/>
        <v>9600</v>
      </c>
      <c r="L1454" s="4">
        <f t="shared" si="39"/>
        <v>2880</v>
      </c>
      <c r="M1454" s="3">
        <v>0.3</v>
      </c>
    </row>
    <row r="1455" spans="2:13" x14ac:dyDescent="0.25">
      <c r="B1455" t="s">
        <v>34</v>
      </c>
      <c r="C1455" s="1" t="s">
        <v>20</v>
      </c>
      <c r="D1455" s="2">
        <v>44668</v>
      </c>
      <c r="E1455" s="8" t="s">
        <v>76</v>
      </c>
      <c r="F1455" s="8" t="s">
        <v>82</v>
      </c>
      <c r="G1455" s="8" t="s">
        <v>82</v>
      </c>
      <c r="H1455" t="s">
        <v>28</v>
      </c>
      <c r="I1455" s="4">
        <v>1500</v>
      </c>
      <c r="J1455" s="8">
        <v>7</v>
      </c>
      <c r="K1455" s="4">
        <f t="shared" si="38"/>
        <v>10500</v>
      </c>
      <c r="L1455" s="4">
        <f t="shared" si="39"/>
        <v>4200</v>
      </c>
      <c r="M1455" s="3">
        <v>0.4</v>
      </c>
    </row>
    <row r="1456" spans="2:13" x14ac:dyDescent="0.25">
      <c r="B1456" t="s">
        <v>13</v>
      </c>
      <c r="C1456" s="1" t="s">
        <v>20</v>
      </c>
      <c r="D1456" s="2">
        <v>44668</v>
      </c>
      <c r="E1456" s="8" t="s">
        <v>76</v>
      </c>
      <c r="F1456" s="8" t="s">
        <v>82</v>
      </c>
      <c r="G1456" s="8" t="s">
        <v>82</v>
      </c>
      <c r="H1456" t="s">
        <v>29</v>
      </c>
      <c r="I1456" s="4">
        <v>5340</v>
      </c>
      <c r="J1456" s="8">
        <v>8</v>
      </c>
      <c r="K1456" s="4">
        <f t="shared" si="38"/>
        <v>42720</v>
      </c>
      <c r="L1456" s="4">
        <f t="shared" si="39"/>
        <v>12816</v>
      </c>
      <c r="M1456" s="3">
        <v>0.3</v>
      </c>
    </row>
    <row r="1457" spans="2:13" x14ac:dyDescent="0.25">
      <c r="B1457" t="s">
        <v>24</v>
      </c>
      <c r="C1457" s="1" t="s">
        <v>20</v>
      </c>
      <c r="D1457" s="2">
        <v>44668</v>
      </c>
      <c r="E1457" s="8" t="s">
        <v>76</v>
      </c>
      <c r="F1457" s="8" t="s">
        <v>82</v>
      </c>
      <c r="G1457" s="8" t="s">
        <v>82</v>
      </c>
      <c r="H1457" t="s">
        <v>18</v>
      </c>
      <c r="I1457" s="4">
        <v>8902</v>
      </c>
      <c r="J1457" s="8">
        <v>7</v>
      </c>
      <c r="K1457" s="4">
        <f t="shared" si="38"/>
        <v>62314</v>
      </c>
      <c r="L1457" s="4">
        <f t="shared" si="39"/>
        <v>21809.899999999998</v>
      </c>
      <c r="M1457" s="3">
        <v>0.35</v>
      </c>
    </row>
    <row r="1458" spans="2:13" x14ac:dyDescent="0.25">
      <c r="B1458" t="s">
        <v>22</v>
      </c>
      <c r="C1458" s="1" t="s">
        <v>14</v>
      </c>
      <c r="D1458" s="2">
        <v>44675</v>
      </c>
      <c r="E1458" s="8" t="s">
        <v>76</v>
      </c>
      <c r="F1458" s="8" t="s">
        <v>82</v>
      </c>
      <c r="G1458" s="8" t="s">
        <v>82</v>
      </c>
      <c r="H1458" t="s">
        <v>19</v>
      </c>
      <c r="I1458" s="4">
        <v>500</v>
      </c>
      <c r="J1458" s="8">
        <v>6</v>
      </c>
      <c r="K1458" s="4">
        <f t="shared" si="38"/>
        <v>3000</v>
      </c>
      <c r="L1458" s="4">
        <f t="shared" si="39"/>
        <v>750</v>
      </c>
      <c r="M1458" s="3">
        <v>0.25</v>
      </c>
    </row>
    <row r="1459" spans="2:13" x14ac:dyDescent="0.25">
      <c r="B1459" t="s">
        <v>22</v>
      </c>
      <c r="C1459" s="1" t="s">
        <v>20</v>
      </c>
      <c r="D1459" s="2">
        <v>44675</v>
      </c>
      <c r="E1459" s="8" t="s">
        <v>76</v>
      </c>
      <c r="F1459" s="8" t="s">
        <v>82</v>
      </c>
      <c r="G1459" s="8" t="s">
        <v>82</v>
      </c>
      <c r="H1459" t="s">
        <v>32</v>
      </c>
      <c r="I1459" s="4">
        <v>3200</v>
      </c>
      <c r="J1459" s="8">
        <v>5</v>
      </c>
      <c r="K1459" s="4">
        <f t="shared" si="38"/>
        <v>16000</v>
      </c>
      <c r="L1459" s="4">
        <f t="shared" si="39"/>
        <v>3200</v>
      </c>
      <c r="M1459" s="3">
        <v>0.2</v>
      </c>
    </row>
    <row r="1460" spans="2:13" x14ac:dyDescent="0.25">
      <c r="B1460" t="s">
        <v>27</v>
      </c>
      <c r="C1460" s="1" t="s">
        <v>20</v>
      </c>
      <c r="D1460" s="2">
        <v>44675</v>
      </c>
      <c r="E1460" s="8" t="s">
        <v>76</v>
      </c>
      <c r="F1460" s="8" t="s">
        <v>82</v>
      </c>
      <c r="G1460" s="8" t="s">
        <v>82</v>
      </c>
      <c r="H1460" t="s">
        <v>33</v>
      </c>
      <c r="I1460" s="4">
        <v>4600</v>
      </c>
      <c r="J1460" s="8">
        <v>5</v>
      </c>
      <c r="K1460" s="4">
        <f t="shared" si="38"/>
        <v>23000</v>
      </c>
      <c r="L1460" s="4">
        <f t="shared" si="39"/>
        <v>5750</v>
      </c>
      <c r="M1460" s="3">
        <v>0.25</v>
      </c>
    </row>
    <row r="1461" spans="2:13" x14ac:dyDescent="0.25">
      <c r="B1461" t="s">
        <v>13</v>
      </c>
      <c r="C1461" s="1" t="s">
        <v>20</v>
      </c>
      <c r="D1461" s="2">
        <v>44675</v>
      </c>
      <c r="E1461" s="8" t="s">
        <v>76</v>
      </c>
      <c r="F1461" s="8" t="s">
        <v>82</v>
      </c>
      <c r="G1461" s="8" t="s">
        <v>82</v>
      </c>
      <c r="H1461" t="s">
        <v>33</v>
      </c>
      <c r="I1461" s="4">
        <v>4600</v>
      </c>
      <c r="J1461" s="8">
        <v>10</v>
      </c>
      <c r="K1461" s="4">
        <f t="shared" si="38"/>
        <v>46000</v>
      </c>
      <c r="L1461" s="4">
        <f t="shared" si="39"/>
        <v>11500</v>
      </c>
      <c r="M1461" s="3">
        <v>0.25</v>
      </c>
    </row>
    <row r="1462" spans="2:13" x14ac:dyDescent="0.25">
      <c r="B1462" t="s">
        <v>13</v>
      </c>
      <c r="C1462" s="1" t="s">
        <v>14</v>
      </c>
      <c r="D1462" s="2">
        <v>44682</v>
      </c>
      <c r="E1462" s="8" t="s">
        <v>76</v>
      </c>
      <c r="F1462" s="8" t="s">
        <v>82</v>
      </c>
      <c r="G1462" s="8" t="s">
        <v>82</v>
      </c>
      <c r="H1462" t="s">
        <v>19</v>
      </c>
      <c r="I1462" s="4">
        <v>500</v>
      </c>
      <c r="J1462" s="8">
        <v>4</v>
      </c>
      <c r="K1462" s="4">
        <f t="shared" si="38"/>
        <v>2000</v>
      </c>
      <c r="L1462" s="4">
        <f t="shared" si="39"/>
        <v>500</v>
      </c>
      <c r="M1462" s="3">
        <v>0.25</v>
      </c>
    </row>
    <row r="1463" spans="2:13" x14ac:dyDescent="0.25">
      <c r="B1463" t="s">
        <v>24</v>
      </c>
      <c r="C1463" s="1" t="s">
        <v>20</v>
      </c>
      <c r="D1463" s="2">
        <v>44682</v>
      </c>
      <c r="E1463" s="8" t="s">
        <v>76</v>
      </c>
      <c r="F1463" s="8" t="s">
        <v>82</v>
      </c>
      <c r="G1463" s="8" t="s">
        <v>82</v>
      </c>
      <c r="H1463" t="s">
        <v>32</v>
      </c>
      <c r="I1463" s="4">
        <v>3200</v>
      </c>
      <c r="J1463" s="8">
        <v>4</v>
      </c>
      <c r="K1463" s="4">
        <f t="shared" si="38"/>
        <v>12800</v>
      </c>
      <c r="L1463" s="4">
        <f t="shared" si="39"/>
        <v>2560</v>
      </c>
      <c r="M1463" s="3">
        <v>0.2</v>
      </c>
    </row>
    <row r="1464" spans="2:13" x14ac:dyDescent="0.25">
      <c r="B1464" t="s">
        <v>27</v>
      </c>
      <c r="C1464" s="1" t="s">
        <v>14</v>
      </c>
      <c r="D1464" s="2">
        <v>44682</v>
      </c>
      <c r="E1464" s="8" t="s">
        <v>76</v>
      </c>
      <c r="F1464" s="8" t="s">
        <v>82</v>
      </c>
      <c r="G1464" s="8" t="s">
        <v>82</v>
      </c>
      <c r="H1464" t="s">
        <v>35</v>
      </c>
      <c r="I1464" s="4">
        <v>4500</v>
      </c>
      <c r="J1464" s="8">
        <v>8</v>
      </c>
      <c r="K1464" s="4">
        <f t="shared" si="38"/>
        <v>36000</v>
      </c>
      <c r="L1464" s="4">
        <f t="shared" si="39"/>
        <v>9000</v>
      </c>
      <c r="M1464" s="3">
        <v>0.25</v>
      </c>
    </row>
    <row r="1465" spans="2:13" x14ac:dyDescent="0.25">
      <c r="B1465" t="s">
        <v>34</v>
      </c>
      <c r="C1465" s="1" t="s">
        <v>20</v>
      </c>
      <c r="D1465" s="2">
        <v>44682</v>
      </c>
      <c r="E1465" s="8" t="s">
        <v>76</v>
      </c>
      <c r="F1465" s="8" t="s">
        <v>82</v>
      </c>
      <c r="G1465" s="8" t="s">
        <v>82</v>
      </c>
      <c r="H1465" t="s">
        <v>23</v>
      </c>
      <c r="I1465" s="4">
        <v>5130</v>
      </c>
      <c r="J1465" s="8">
        <v>10</v>
      </c>
      <c r="K1465" s="4">
        <f t="shared" si="38"/>
        <v>51300</v>
      </c>
      <c r="L1465" s="4">
        <f t="shared" si="39"/>
        <v>20520</v>
      </c>
      <c r="M1465" s="3">
        <v>0.4</v>
      </c>
    </row>
    <row r="1466" spans="2:13" x14ac:dyDescent="0.25">
      <c r="B1466" t="s">
        <v>27</v>
      </c>
      <c r="C1466" s="1" t="s">
        <v>20</v>
      </c>
      <c r="D1466" s="2">
        <v>44689</v>
      </c>
      <c r="E1466" s="8" t="s">
        <v>76</v>
      </c>
      <c r="F1466" s="8" t="s">
        <v>82</v>
      </c>
      <c r="G1466" s="8" t="s">
        <v>82</v>
      </c>
      <c r="H1466" t="s">
        <v>19</v>
      </c>
      <c r="I1466" s="4">
        <v>500</v>
      </c>
      <c r="J1466" s="8">
        <v>11</v>
      </c>
      <c r="K1466" s="4">
        <f t="shared" si="38"/>
        <v>5500</v>
      </c>
      <c r="L1466" s="4">
        <f t="shared" si="39"/>
        <v>1375</v>
      </c>
      <c r="M1466" s="3">
        <v>0.25</v>
      </c>
    </row>
    <row r="1467" spans="2:13" x14ac:dyDescent="0.25">
      <c r="B1467" t="s">
        <v>22</v>
      </c>
      <c r="C1467" s="1" t="s">
        <v>20</v>
      </c>
      <c r="D1467" s="2">
        <v>44689</v>
      </c>
      <c r="E1467" s="8" t="s">
        <v>76</v>
      </c>
      <c r="F1467" s="8" t="s">
        <v>82</v>
      </c>
      <c r="G1467" s="8" t="s">
        <v>82</v>
      </c>
      <c r="H1467" t="s">
        <v>32</v>
      </c>
      <c r="I1467" s="4">
        <v>3200</v>
      </c>
      <c r="J1467" s="8">
        <v>6</v>
      </c>
      <c r="K1467" s="4">
        <f t="shared" si="38"/>
        <v>19200</v>
      </c>
      <c r="L1467" s="4">
        <f t="shared" si="39"/>
        <v>3840</v>
      </c>
      <c r="M1467" s="3">
        <v>0.2</v>
      </c>
    </row>
    <row r="1468" spans="2:13" x14ac:dyDescent="0.25">
      <c r="B1468" t="s">
        <v>13</v>
      </c>
      <c r="C1468" s="1" t="s">
        <v>20</v>
      </c>
      <c r="D1468" s="2">
        <v>44689</v>
      </c>
      <c r="E1468" s="8" t="s">
        <v>76</v>
      </c>
      <c r="F1468" s="8" t="s">
        <v>82</v>
      </c>
      <c r="G1468" s="8" t="s">
        <v>82</v>
      </c>
      <c r="H1468" t="s">
        <v>18</v>
      </c>
      <c r="I1468" s="4">
        <v>8902</v>
      </c>
      <c r="J1468" s="8">
        <v>4</v>
      </c>
      <c r="K1468" s="4">
        <f t="shared" si="38"/>
        <v>35608</v>
      </c>
      <c r="L1468" s="4">
        <f t="shared" si="39"/>
        <v>12462.8</v>
      </c>
      <c r="M1468" s="3">
        <v>0.35</v>
      </c>
    </row>
    <row r="1469" spans="2:13" x14ac:dyDescent="0.25">
      <c r="B1469" t="s">
        <v>22</v>
      </c>
      <c r="C1469" s="1" t="s">
        <v>20</v>
      </c>
      <c r="D1469" s="2">
        <v>44689</v>
      </c>
      <c r="E1469" s="8" t="s">
        <v>76</v>
      </c>
      <c r="F1469" s="8" t="s">
        <v>82</v>
      </c>
      <c r="G1469" s="8" t="s">
        <v>82</v>
      </c>
      <c r="H1469" t="s">
        <v>18</v>
      </c>
      <c r="I1469" s="4">
        <v>8902</v>
      </c>
      <c r="J1469" s="8">
        <v>5</v>
      </c>
      <c r="K1469" s="4">
        <f t="shared" si="38"/>
        <v>44510</v>
      </c>
      <c r="L1469" s="4">
        <f t="shared" si="39"/>
        <v>15578.499999999998</v>
      </c>
      <c r="M1469" s="3">
        <v>0.35</v>
      </c>
    </row>
    <row r="1470" spans="2:13" x14ac:dyDescent="0.25">
      <c r="B1470" t="s">
        <v>13</v>
      </c>
      <c r="C1470" s="1" t="s">
        <v>14</v>
      </c>
      <c r="D1470" s="2">
        <v>44696</v>
      </c>
      <c r="E1470" s="8" t="s">
        <v>76</v>
      </c>
      <c r="F1470" s="8" t="s">
        <v>82</v>
      </c>
      <c r="G1470" s="8" t="s">
        <v>82</v>
      </c>
      <c r="H1470" t="s">
        <v>28</v>
      </c>
      <c r="I1470" s="4">
        <v>1500</v>
      </c>
      <c r="J1470" s="8">
        <v>11</v>
      </c>
      <c r="K1470" s="4">
        <f t="shared" si="38"/>
        <v>16500</v>
      </c>
      <c r="L1470" s="4">
        <f t="shared" si="39"/>
        <v>6600</v>
      </c>
      <c r="M1470" s="3">
        <v>0.4</v>
      </c>
    </row>
    <row r="1471" spans="2:13" x14ac:dyDescent="0.25">
      <c r="B1471" t="s">
        <v>34</v>
      </c>
      <c r="C1471" s="1" t="s">
        <v>20</v>
      </c>
      <c r="D1471" s="2">
        <v>44696</v>
      </c>
      <c r="E1471" s="8" t="s">
        <v>76</v>
      </c>
      <c r="F1471" s="8" t="s">
        <v>82</v>
      </c>
      <c r="G1471" s="8" t="s">
        <v>82</v>
      </c>
      <c r="H1471" t="s">
        <v>32</v>
      </c>
      <c r="I1471" s="4">
        <v>3200</v>
      </c>
      <c r="J1471" s="8">
        <v>8</v>
      </c>
      <c r="K1471" s="4">
        <f t="shared" si="38"/>
        <v>25600</v>
      </c>
      <c r="L1471" s="4">
        <f t="shared" si="39"/>
        <v>5120</v>
      </c>
      <c r="M1471" s="3">
        <v>0.2</v>
      </c>
    </row>
    <row r="1472" spans="2:13" x14ac:dyDescent="0.25">
      <c r="B1472" t="s">
        <v>13</v>
      </c>
      <c r="C1472" s="1" t="s">
        <v>20</v>
      </c>
      <c r="D1472" s="2">
        <v>44696</v>
      </c>
      <c r="E1472" s="8" t="s">
        <v>76</v>
      </c>
      <c r="F1472" s="8" t="s">
        <v>82</v>
      </c>
      <c r="G1472" s="8" t="s">
        <v>82</v>
      </c>
      <c r="H1472" t="s">
        <v>35</v>
      </c>
      <c r="I1472" s="4">
        <v>4500</v>
      </c>
      <c r="J1472" s="8">
        <v>6</v>
      </c>
      <c r="K1472" s="4">
        <f t="shared" si="38"/>
        <v>27000</v>
      </c>
      <c r="L1472" s="4">
        <f t="shared" si="39"/>
        <v>6750</v>
      </c>
      <c r="M1472" s="3">
        <v>0.25</v>
      </c>
    </row>
    <row r="1473" spans="2:13" x14ac:dyDescent="0.25">
      <c r="B1473" t="s">
        <v>27</v>
      </c>
      <c r="C1473" s="1" t="s">
        <v>14</v>
      </c>
      <c r="D1473" s="2">
        <v>44696</v>
      </c>
      <c r="E1473" s="8" t="s">
        <v>76</v>
      </c>
      <c r="F1473" s="8" t="s">
        <v>82</v>
      </c>
      <c r="G1473" s="8" t="s">
        <v>82</v>
      </c>
      <c r="H1473" t="s">
        <v>23</v>
      </c>
      <c r="I1473" s="4">
        <v>5130</v>
      </c>
      <c r="J1473" s="8">
        <v>6</v>
      </c>
      <c r="K1473" s="4">
        <f t="shared" si="38"/>
        <v>30780</v>
      </c>
      <c r="L1473" s="4">
        <f t="shared" si="39"/>
        <v>12312</v>
      </c>
      <c r="M1473" s="3">
        <v>0.4</v>
      </c>
    </row>
    <row r="1474" spans="2:13" x14ac:dyDescent="0.25">
      <c r="B1474" t="s">
        <v>13</v>
      </c>
      <c r="C1474" s="1" t="s">
        <v>20</v>
      </c>
      <c r="D1474" s="2">
        <v>44703</v>
      </c>
      <c r="E1474" s="8" t="s">
        <v>76</v>
      </c>
      <c r="F1474" s="8" t="s">
        <v>82</v>
      </c>
      <c r="G1474" s="8" t="s">
        <v>82</v>
      </c>
      <c r="H1474" t="s">
        <v>26</v>
      </c>
      <c r="I1474" s="4">
        <v>1700</v>
      </c>
      <c r="J1474" s="8">
        <v>3</v>
      </c>
      <c r="K1474" s="4">
        <f t="shared" si="38"/>
        <v>5100</v>
      </c>
      <c r="L1474" s="4">
        <f t="shared" si="39"/>
        <v>2550</v>
      </c>
      <c r="M1474" s="3">
        <v>0.5</v>
      </c>
    </row>
    <row r="1475" spans="2:13" x14ac:dyDescent="0.25">
      <c r="B1475" t="s">
        <v>27</v>
      </c>
      <c r="C1475" s="1" t="s">
        <v>20</v>
      </c>
      <c r="D1475" s="2">
        <v>44703</v>
      </c>
      <c r="E1475" s="8" t="s">
        <v>76</v>
      </c>
      <c r="F1475" s="8" t="s">
        <v>82</v>
      </c>
      <c r="G1475" s="8" t="s">
        <v>82</v>
      </c>
      <c r="H1475" t="s">
        <v>35</v>
      </c>
      <c r="I1475" s="4">
        <v>4500</v>
      </c>
      <c r="J1475" s="8">
        <v>2</v>
      </c>
      <c r="K1475" s="4">
        <f t="shared" si="38"/>
        <v>9000</v>
      </c>
      <c r="L1475" s="4">
        <f t="shared" si="39"/>
        <v>2250</v>
      </c>
      <c r="M1475" s="3">
        <v>0.25</v>
      </c>
    </row>
    <row r="1476" spans="2:13" x14ac:dyDescent="0.25">
      <c r="B1476" t="s">
        <v>22</v>
      </c>
      <c r="C1476" s="1" t="s">
        <v>14</v>
      </c>
      <c r="D1476" s="2">
        <v>44703</v>
      </c>
      <c r="E1476" s="8" t="s">
        <v>76</v>
      </c>
      <c r="F1476" s="8" t="s">
        <v>82</v>
      </c>
      <c r="G1476" s="8" t="s">
        <v>82</v>
      </c>
      <c r="H1476" t="s">
        <v>26</v>
      </c>
      <c r="I1476" s="4">
        <v>1700</v>
      </c>
      <c r="J1476" s="8">
        <v>6</v>
      </c>
      <c r="K1476" s="4">
        <f t="shared" si="38"/>
        <v>10200</v>
      </c>
      <c r="L1476" s="4">
        <f t="shared" si="39"/>
        <v>5100</v>
      </c>
      <c r="M1476" s="3">
        <v>0.5</v>
      </c>
    </row>
    <row r="1477" spans="2:13" x14ac:dyDescent="0.25">
      <c r="B1477" t="s">
        <v>34</v>
      </c>
      <c r="C1477" s="1" t="s">
        <v>20</v>
      </c>
      <c r="D1477" s="2">
        <v>44703</v>
      </c>
      <c r="E1477" s="8" t="s">
        <v>76</v>
      </c>
      <c r="F1477" s="8" t="s">
        <v>82</v>
      </c>
      <c r="G1477" s="8" t="s">
        <v>82</v>
      </c>
      <c r="H1477" t="s">
        <v>21</v>
      </c>
      <c r="I1477" s="4">
        <v>1200</v>
      </c>
      <c r="J1477" s="8">
        <v>9</v>
      </c>
      <c r="K1477" s="4">
        <f t="shared" si="38"/>
        <v>10800</v>
      </c>
      <c r="L1477" s="4">
        <f t="shared" si="39"/>
        <v>3240</v>
      </c>
      <c r="M1477" s="3">
        <v>0.3</v>
      </c>
    </row>
    <row r="1478" spans="2:13" x14ac:dyDescent="0.25">
      <c r="B1478" t="s">
        <v>27</v>
      </c>
      <c r="C1478" s="1" t="s">
        <v>14</v>
      </c>
      <c r="D1478" s="2">
        <v>44710</v>
      </c>
      <c r="E1478" s="8" t="s">
        <v>76</v>
      </c>
      <c r="F1478" s="8" t="s">
        <v>82</v>
      </c>
      <c r="G1478" s="8" t="s">
        <v>82</v>
      </c>
      <c r="H1478" t="s">
        <v>28</v>
      </c>
      <c r="I1478" s="4">
        <v>1500</v>
      </c>
      <c r="J1478" s="8">
        <v>1</v>
      </c>
      <c r="K1478" s="4">
        <f t="shared" si="38"/>
        <v>1500</v>
      </c>
      <c r="L1478" s="4">
        <f t="shared" si="39"/>
        <v>600</v>
      </c>
      <c r="M1478" s="3">
        <v>0.4</v>
      </c>
    </row>
    <row r="1479" spans="2:13" x14ac:dyDescent="0.25">
      <c r="B1479" t="s">
        <v>22</v>
      </c>
      <c r="C1479" s="1" t="s">
        <v>20</v>
      </c>
      <c r="D1479" s="2">
        <v>44710</v>
      </c>
      <c r="E1479" s="8" t="s">
        <v>76</v>
      </c>
      <c r="F1479" s="8" t="s">
        <v>82</v>
      </c>
      <c r="G1479" s="8" t="s">
        <v>82</v>
      </c>
      <c r="H1479" t="s">
        <v>28</v>
      </c>
      <c r="I1479" s="4">
        <v>1500</v>
      </c>
      <c r="J1479" s="8">
        <v>2</v>
      </c>
      <c r="K1479" s="4">
        <f t="shared" si="38"/>
        <v>3000</v>
      </c>
      <c r="L1479" s="4">
        <f t="shared" si="39"/>
        <v>1200</v>
      </c>
      <c r="M1479" s="3">
        <v>0.4</v>
      </c>
    </row>
    <row r="1480" spans="2:13" x14ac:dyDescent="0.25">
      <c r="B1480" t="s">
        <v>27</v>
      </c>
      <c r="C1480" s="1" t="s">
        <v>20</v>
      </c>
      <c r="D1480" s="2">
        <v>44710</v>
      </c>
      <c r="E1480" s="8" t="s">
        <v>76</v>
      </c>
      <c r="F1480" s="8" t="s">
        <v>82</v>
      </c>
      <c r="G1480" s="8" t="s">
        <v>82</v>
      </c>
      <c r="H1480" t="s">
        <v>30</v>
      </c>
      <c r="I1480" s="4">
        <v>3400</v>
      </c>
      <c r="J1480" s="8">
        <v>6</v>
      </c>
      <c r="K1480" s="4">
        <f t="shared" si="38"/>
        <v>20400</v>
      </c>
      <c r="L1480" s="4">
        <f t="shared" si="39"/>
        <v>7140</v>
      </c>
      <c r="M1480" s="3">
        <v>0.35</v>
      </c>
    </row>
    <row r="1481" spans="2:13" x14ac:dyDescent="0.25">
      <c r="B1481" t="s">
        <v>22</v>
      </c>
      <c r="C1481" s="1" t="s">
        <v>20</v>
      </c>
      <c r="D1481" s="2">
        <v>44710</v>
      </c>
      <c r="E1481" s="8" t="s">
        <v>76</v>
      </c>
      <c r="F1481" s="8" t="s">
        <v>82</v>
      </c>
      <c r="G1481" s="8" t="s">
        <v>82</v>
      </c>
      <c r="H1481" t="s">
        <v>18</v>
      </c>
      <c r="I1481" s="4">
        <v>8902</v>
      </c>
      <c r="J1481" s="8">
        <v>9</v>
      </c>
      <c r="K1481" s="4">
        <f t="shared" si="38"/>
        <v>80118</v>
      </c>
      <c r="L1481" s="4">
        <f t="shared" si="39"/>
        <v>28041.3</v>
      </c>
      <c r="M1481" s="3">
        <v>0.35</v>
      </c>
    </row>
    <row r="1482" spans="2:13" x14ac:dyDescent="0.25">
      <c r="B1482" t="s">
        <v>22</v>
      </c>
      <c r="C1482" s="1" t="s">
        <v>20</v>
      </c>
      <c r="D1482" s="2">
        <v>44717</v>
      </c>
      <c r="E1482" s="8" t="s">
        <v>76</v>
      </c>
      <c r="F1482" s="8" t="s">
        <v>82</v>
      </c>
      <c r="G1482" s="8" t="s">
        <v>82</v>
      </c>
      <c r="H1482" t="s">
        <v>25</v>
      </c>
      <c r="I1482" s="4">
        <v>300</v>
      </c>
      <c r="J1482" s="8">
        <v>11</v>
      </c>
      <c r="K1482" s="4">
        <f t="shared" si="38"/>
        <v>3300</v>
      </c>
      <c r="L1482" s="4">
        <f t="shared" si="39"/>
        <v>495</v>
      </c>
      <c r="M1482" s="3">
        <v>0.15</v>
      </c>
    </row>
    <row r="1483" spans="2:13" x14ac:dyDescent="0.25">
      <c r="B1483" t="s">
        <v>27</v>
      </c>
      <c r="C1483" s="1" t="s">
        <v>20</v>
      </c>
      <c r="D1483" s="2">
        <v>44717</v>
      </c>
      <c r="E1483" s="8" t="s">
        <v>76</v>
      </c>
      <c r="F1483" s="8" t="s">
        <v>82</v>
      </c>
      <c r="G1483" s="8" t="s">
        <v>82</v>
      </c>
      <c r="H1483" t="s">
        <v>26</v>
      </c>
      <c r="I1483" s="4">
        <v>1700</v>
      </c>
      <c r="J1483" s="8">
        <v>8</v>
      </c>
      <c r="K1483" s="4">
        <f t="shared" si="38"/>
        <v>13600</v>
      </c>
      <c r="L1483" s="4">
        <f t="shared" si="39"/>
        <v>6800</v>
      </c>
      <c r="M1483" s="3">
        <v>0.5</v>
      </c>
    </row>
    <row r="1484" spans="2:13" x14ac:dyDescent="0.25">
      <c r="B1484" t="s">
        <v>27</v>
      </c>
      <c r="C1484" s="1" t="s">
        <v>20</v>
      </c>
      <c r="D1484" s="2">
        <v>44717</v>
      </c>
      <c r="E1484" s="8" t="s">
        <v>76</v>
      </c>
      <c r="F1484" s="8" t="s">
        <v>82</v>
      </c>
      <c r="G1484" s="8" t="s">
        <v>82</v>
      </c>
      <c r="H1484" t="s">
        <v>28</v>
      </c>
      <c r="I1484" s="4">
        <v>1500</v>
      </c>
      <c r="J1484" s="8">
        <v>10</v>
      </c>
      <c r="K1484" s="4">
        <f t="shared" si="38"/>
        <v>15000</v>
      </c>
      <c r="L1484" s="4">
        <f t="shared" si="39"/>
        <v>6000</v>
      </c>
      <c r="M1484" s="3">
        <v>0.4</v>
      </c>
    </row>
    <row r="1485" spans="2:13" x14ac:dyDescent="0.25">
      <c r="B1485" t="s">
        <v>13</v>
      </c>
      <c r="C1485" s="1" t="s">
        <v>20</v>
      </c>
      <c r="D1485" s="2">
        <v>44717</v>
      </c>
      <c r="E1485" s="8" t="s">
        <v>76</v>
      </c>
      <c r="F1485" s="8" t="s">
        <v>82</v>
      </c>
      <c r="G1485" s="8" t="s">
        <v>82</v>
      </c>
      <c r="H1485" t="s">
        <v>23</v>
      </c>
      <c r="I1485" s="4">
        <v>5130</v>
      </c>
      <c r="J1485" s="8">
        <v>8</v>
      </c>
      <c r="K1485" s="4">
        <f t="shared" si="38"/>
        <v>41040</v>
      </c>
      <c r="L1485" s="4">
        <f t="shared" si="39"/>
        <v>16416</v>
      </c>
      <c r="M1485" s="3">
        <v>0.4</v>
      </c>
    </row>
    <row r="1486" spans="2:13" x14ac:dyDescent="0.25">
      <c r="B1486" t="s">
        <v>13</v>
      </c>
      <c r="C1486" s="1" t="s">
        <v>20</v>
      </c>
      <c r="D1486" s="2">
        <v>44724</v>
      </c>
      <c r="E1486" s="8" t="s">
        <v>76</v>
      </c>
      <c r="F1486" s="8" t="s">
        <v>82</v>
      </c>
      <c r="G1486" s="8" t="s">
        <v>82</v>
      </c>
      <c r="H1486" t="s">
        <v>21</v>
      </c>
      <c r="I1486" s="4">
        <v>1200</v>
      </c>
      <c r="J1486" s="8">
        <v>2</v>
      </c>
      <c r="K1486" s="4">
        <f t="shared" si="38"/>
        <v>2400</v>
      </c>
      <c r="L1486" s="4">
        <f t="shared" si="39"/>
        <v>720</v>
      </c>
      <c r="M1486" s="3">
        <v>0.3</v>
      </c>
    </row>
    <row r="1487" spans="2:13" x14ac:dyDescent="0.25">
      <c r="B1487" t="s">
        <v>22</v>
      </c>
      <c r="C1487" s="1" t="s">
        <v>20</v>
      </c>
      <c r="D1487" s="2">
        <v>44724</v>
      </c>
      <c r="E1487" s="8" t="s">
        <v>76</v>
      </c>
      <c r="F1487" s="8" t="s">
        <v>82</v>
      </c>
      <c r="G1487" s="8" t="s">
        <v>82</v>
      </c>
      <c r="H1487" t="s">
        <v>30</v>
      </c>
      <c r="I1487" s="4">
        <v>3400</v>
      </c>
      <c r="J1487" s="8">
        <v>2</v>
      </c>
      <c r="K1487" s="4">
        <f t="shared" si="38"/>
        <v>6800</v>
      </c>
      <c r="L1487" s="4">
        <f t="shared" si="39"/>
        <v>2380</v>
      </c>
      <c r="M1487" s="3">
        <v>0.35</v>
      </c>
    </row>
    <row r="1488" spans="2:13" x14ac:dyDescent="0.25">
      <c r="B1488" t="s">
        <v>22</v>
      </c>
      <c r="C1488" s="1" t="s">
        <v>20</v>
      </c>
      <c r="D1488" s="2">
        <v>44724</v>
      </c>
      <c r="E1488" s="8" t="s">
        <v>76</v>
      </c>
      <c r="F1488" s="8" t="s">
        <v>82</v>
      </c>
      <c r="G1488" s="8" t="s">
        <v>82</v>
      </c>
      <c r="H1488" t="s">
        <v>30</v>
      </c>
      <c r="I1488" s="4">
        <v>3400</v>
      </c>
      <c r="J1488" s="8">
        <v>3</v>
      </c>
      <c r="K1488" s="4">
        <f t="shared" si="38"/>
        <v>10200</v>
      </c>
      <c r="L1488" s="4">
        <f t="shared" si="39"/>
        <v>3570</v>
      </c>
      <c r="M1488" s="3">
        <v>0.35</v>
      </c>
    </row>
    <row r="1489" spans="2:13" x14ac:dyDescent="0.25">
      <c r="B1489" t="s">
        <v>27</v>
      </c>
      <c r="C1489" s="1" t="s">
        <v>14</v>
      </c>
      <c r="D1489" s="2">
        <v>44724</v>
      </c>
      <c r="E1489" s="8" t="s">
        <v>76</v>
      </c>
      <c r="F1489" s="8" t="s">
        <v>82</v>
      </c>
      <c r="G1489" s="8" t="s">
        <v>82</v>
      </c>
      <c r="H1489" t="s">
        <v>35</v>
      </c>
      <c r="I1489" s="4">
        <v>4500</v>
      </c>
      <c r="J1489" s="8">
        <v>9</v>
      </c>
      <c r="K1489" s="4">
        <f t="shared" si="38"/>
        <v>40500</v>
      </c>
      <c r="L1489" s="4">
        <f t="shared" si="39"/>
        <v>10125</v>
      </c>
      <c r="M1489" s="3">
        <v>0.25</v>
      </c>
    </row>
    <row r="1490" spans="2:13" x14ac:dyDescent="0.25">
      <c r="B1490" t="s">
        <v>13</v>
      </c>
      <c r="C1490" s="1" t="s">
        <v>14</v>
      </c>
      <c r="D1490" s="2">
        <v>44731</v>
      </c>
      <c r="E1490" s="8" t="s">
        <v>76</v>
      </c>
      <c r="F1490" s="8" t="s">
        <v>82</v>
      </c>
      <c r="G1490" s="8" t="s">
        <v>82</v>
      </c>
      <c r="H1490" t="s">
        <v>21</v>
      </c>
      <c r="I1490" s="4">
        <v>1200</v>
      </c>
      <c r="J1490" s="8">
        <v>2</v>
      </c>
      <c r="K1490" s="4">
        <f t="shared" si="38"/>
        <v>2400</v>
      </c>
      <c r="L1490" s="4">
        <f t="shared" si="39"/>
        <v>720</v>
      </c>
      <c r="M1490" s="3">
        <v>0.3</v>
      </c>
    </row>
    <row r="1491" spans="2:13" x14ac:dyDescent="0.25">
      <c r="B1491" t="s">
        <v>24</v>
      </c>
      <c r="C1491" s="1" t="s">
        <v>20</v>
      </c>
      <c r="D1491" s="2">
        <v>44731</v>
      </c>
      <c r="E1491" s="8" t="s">
        <v>76</v>
      </c>
      <c r="F1491" s="8" t="s">
        <v>82</v>
      </c>
      <c r="G1491" s="8" t="s">
        <v>82</v>
      </c>
      <c r="H1491" t="s">
        <v>32</v>
      </c>
      <c r="I1491" s="4">
        <v>3200</v>
      </c>
      <c r="J1491" s="8">
        <v>4</v>
      </c>
      <c r="K1491" s="4">
        <f t="shared" si="38"/>
        <v>12800</v>
      </c>
      <c r="L1491" s="4">
        <f t="shared" si="39"/>
        <v>2560</v>
      </c>
      <c r="M1491" s="3">
        <v>0.2</v>
      </c>
    </row>
    <row r="1492" spans="2:13" x14ac:dyDescent="0.25">
      <c r="B1492" t="s">
        <v>27</v>
      </c>
      <c r="C1492" s="1" t="s">
        <v>20</v>
      </c>
      <c r="D1492" s="2">
        <v>44731</v>
      </c>
      <c r="E1492" s="8" t="s">
        <v>76</v>
      </c>
      <c r="F1492" s="8" t="s">
        <v>82</v>
      </c>
      <c r="G1492" s="8" t="s">
        <v>82</v>
      </c>
      <c r="H1492" t="s">
        <v>23</v>
      </c>
      <c r="I1492" s="4">
        <v>5130</v>
      </c>
      <c r="J1492" s="8">
        <v>4</v>
      </c>
      <c r="K1492" s="4">
        <f t="shared" si="38"/>
        <v>20520</v>
      </c>
      <c r="L1492" s="4">
        <f t="shared" si="39"/>
        <v>8208</v>
      </c>
      <c r="M1492" s="3">
        <v>0.4</v>
      </c>
    </row>
    <row r="1493" spans="2:13" x14ac:dyDescent="0.25">
      <c r="B1493" t="s">
        <v>22</v>
      </c>
      <c r="C1493" s="1" t="s">
        <v>20</v>
      </c>
      <c r="D1493" s="2">
        <v>44731</v>
      </c>
      <c r="E1493" s="8" t="s">
        <v>76</v>
      </c>
      <c r="F1493" s="8" t="s">
        <v>82</v>
      </c>
      <c r="G1493" s="8" t="s">
        <v>82</v>
      </c>
      <c r="H1493" t="s">
        <v>31</v>
      </c>
      <c r="I1493" s="4">
        <v>5300</v>
      </c>
      <c r="J1493" s="8">
        <v>11</v>
      </c>
      <c r="K1493" s="4">
        <f t="shared" si="38"/>
        <v>58300</v>
      </c>
      <c r="L1493" s="4">
        <f t="shared" si="39"/>
        <v>17490</v>
      </c>
      <c r="M1493" s="3">
        <v>0.3</v>
      </c>
    </row>
    <row r="1494" spans="2:13" x14ac:dyDescent="0.25">
      <c r="B1494" t="s">
        <v>34</v>
      </c>
      <c r="C1494" s="1" t="s">
        <v>14</v>
      </c>
      <c r="D1494" s="2">
        <v>44738</v>
      </c>
      <c r="E1494" s="8" t="s">
        <v>76</v>
      </c>
      <c r="F1494" s="8" t="s">
        <v>82</v>
      </c>
      <c r="G1494" s="8" t="s">
        <v>82</v>
      </c>
      <c r="H1494" t="s">
        <v>19</v>
      </c>
      <c r="I1494" s="4">
        <v>500</v>
      </c>
      <c r="J1494" s="8">
        <v>8</v>
      </c>
      <c r="K1494" s="4">
        <f t="shared" si="38"/>
        <v>4000</v>
      </c>
      <c r="L1494" s="4">
        <f t="shared" si="39"/>
        <v>1000</v>
      </c>
      <c r="M1494" s="3">
        <v>0.25</v>
      </c>
    </row>
    <row r="1495" spans="2:13" x14ac:dyDescent="0.25">
      <c r="B1495" t="s">
        <v>13</v>
      </c>
      <c r="C1495" s="1" t="s">
        <v>20</v>
      </c>
      <c r="D1495" s="2">
        <v>44738</v>
      </c>
      <c r="E1495" s="8" t="s">
        <v>76</v>
      </c>
      <c r="F1495" s="8" t="s">
        <v>82</v>
      </c>
      <c r="G1495" s="8" t="s">
        <v>82</v>
      </c>
      <c r="H1495" t="s">
        <v>33</v>
      </c>
      <c r="I1495" s="4">
        <v>4600</v>
      </c>
      <c r="J1495" s="8">
        <v>1</v>
      </c>
      <c r="K1495" s="4">
        <f t="shared" si="38"/>
        <v>4600</v>
      </c>
      <c r="L1495" s="4">
        <f t="shared" si="39"/>
        <v>1150</v>
      </c>
      <c r="M1495" s="3">
        <v>0.25</v>
      </c>
    </row>
    <row r="1496" spans="2:13" x14ac:dyDescent="0.25">
      <c r="B1496" t="s">
        <v>13</v>
      </c>
      <c r="C1496" s="1" t="s">
        <v>14</v>
      </c>
      <c r="D1496" s="2">
        <v>44738</v>
      </c>
      <c r="E1496" s="8" t="s">
        <v>76</v>
      </c>
      <c r="F1496" s="8" t="s">
        <v>82</v>
      </c>
      <c r="G1496" s="8" t="s">
        <v>82</v>
      </c>
      <c r="H1496" t="s">
        <v>31</v>
      </c>
      <c r="I1496" s="4">
        <v>5300</v>
      </c>
      <c r="J1496" s="8">
        <v>4</v>
      </c>
      <c r="K1496" s="4">
        <f t="shared" si="38"/>
        <v>21200</v>
      </c>
      <c r="L1496" s="4">
        <f t="shared" si="39"/>
        <v>6360</v>
      </c>
      <c r="M1496" s="3">
        <v>0.3</v>
      </c>
    </row>
    <row r="1497" spans="2:13" x14ac:dyDescent="0.25">
      <c r="B1497" t="s">
        <v>13</v>
      </c>
      <c r="C1497" s="1" t="s">
        <v>14</v>
      </c>
      <c r="D1497" s="2">
        <v>44738</v>
      </c>
      <c r="E1497" s="8" t="s">
        <v>76</v>
      </c>
      <c r="F1497" s="8" t="s">
        <v>82</v>
      </c>
      <c r="G1497" s="8" t="s">
        <v>82</v>
      </c>
      <c r="H1497" t="s">
        <v>32</v>
      </c>
      <c r="I1497" s="4">
        <v>3200</v>
      </c>
      <c r="J1497" s="8">
        <v>7</v>
      </c>
      <c r="K1497" s="4">
        <f t="shared" si="38"/>
        <v>22400</v>
      </c>
      <c r="L1497" s="4">
        <f t="shared" si="39"/>
        <v>4480</v>
      </c>
      <c r="M1497" s="3">
        <v>0.2</v>
      </c>
    </row>
    <row r="1498" spans="2:13" x14ac:dyDescent="0.25">
      <c r="B1498" t="s">
        <v>13</v>
      </c>
      <c r="C1498" s="1" t="s">
        <v>14</v>
      </c>
      <c r="D1498" s="2">
        <v>44745</v>
      </c>
      <c r="E1498" s="8" t="s">
        <v>76</v>
      </c>
      <c r="F1498" s="8" t="s">
        <v>82</v>
      </c>
      <c r="G1498" s="8" t="s">
        <v>82</v>
      </c>
      <c r="H1498" t="s">
        <v>21</v>
      </c>
      <c r="I1498" s="4">
        <v>1200</v>
      </c>
      <c r="J1498" s="8">
        <v>2</v>
      </c>
      <c r="K1498" s="4">
        <f t="shared" ref="K1498:K1561" si="40">I1498*J1498</f>
        <v>2400</v>
      </c>
      <c r="L1498" s="4">
        <f t="shared" ref="L1498:L1561" si="41">K1498*M1498</f>
        <v>720</v>
      </c>
      <c r="M1498" s="3">
        <v>0.3</v>
      </c>
    </row>
    <row r="1499" spans="2:13" x14ac:dyDescent="0.25">
      <c r="B1499" t="s">
        <v>13</v>
      </c>
      <c r="C1499" s="1" t="s">
        <v>20</v>
      </c>
      <c r="D1499" s="2">
        <v>44745</v>
      </c>
      <c r="E1499" s="8" t="s">
        <v>76</v>
      </c>
      <c r="F1499" s="8" t="s">
        <v>82</v>
      </c>
      <c r="G1499" s="8" t="s">
        <v>82</v>
      </c>
      <c r="H1499" t="s">
        <v>35</v>
      </c>
      <c r="I1499" s="4">
        <v>4500</v>
      </c>
      <c r="J1499" s="8">
        <v>1</v>
      </c>
      <c r="K1499" s="4">
        <f t="shared" si="40"/>
        <v>4500</v>
      </c>
      <c r="L1499" s="4">
        <f t="shared" si="41"/>
        <v>1125</v>
      </c>
      <c r="M1499" s="3">
        <v>0.25</v>
      </c>
    </row>
    <row r="1500" spans="2:13" x14ac:dyDescent="0.25">
      <c r="B1500" t="s">
        <v>13</v>
      </c>
      <c r="C1500" s="1" t="s">
        <v>14</v>
      </c>
      <c r="D1500" s="2">
        <v>44745</v>
      </c>
      <c r="E1500" s="8" t="s">
        <v>76</v>
      </c>
      <c r="F1500" s="8" t="s">
        <v>82</v>
      </c>
      <c r="G1500" s="8" t="s">
        <v>82</v>
      </c>
      <c r="H1500" t="s">
        <v>28</v>
      </c>
      <c r="I1500" s="4">
        <v>1500</v>
      </c>
      <c r="J1500" s="8">
        <v>8</v>
      </c>
      <c r="K1500" s="4">
        <f t="shared" si="40"/>
        <v>12000</v>
      </c>
      <c r="L1500" s="4">
        <f t="shared" si="41"/>
        <v>4800</v>
      </c>
      <c r="M1500" s="3">
        <v>0.4</v>
      </c>
    </row>
    <row r="1501" spans="2:13" x14ac:dyDescent="0.25">
      <c r="B1501" t="s">
        <v>22</v>
      </c>
      <c r="C1501" s="1" t="s">
        <v>20</v>
      </c>
      <c r="D1501" s="2">
        <v>44745</v>
      </c>
      <c r="E1501" s="8" t="s">
        <v>76</v>
      </c>
      <c r="F1501" s="8" t="s">
        <v>82</v>
      </c>
      <c r="G1501" s="8" t="s">
        <v>82</v>
      </c>
      <c r="H1501" t="s">
        <v>29</v>
      </c>
      <c r="I1501" s="4">
        <v>5340</v>
      </c>
      <c r="J1501" s="8">
        <v>4</v>
      </c>
      <c r="K1501" s="4">
        <f t="shared" si="40"/>
        <v>21360</v>
      </c>
      <c r="L1501" s="4">
        <f t="shared" si="41"/>
        <v>6408</v>
      </c>
      <c r="M1501" s="3">
        <v>0.3</v>
      </c>
    </row>
    <row r="1502" spans="2:13" x14ac:dyDescent="0.25">
      <c r="B1502" t="s">
        <v>27</v>
      </c>
      <c r="C1502" s="1" t="s">
        <v>20</v>
      </c>
      <c r="D1502" s="2">
        <v>44752</v>
      </c>
      <c r="E1502" s="8" t="s">
        <v>76</v>
      </c>
      <c r="F1502" s="8" t="s">
        <v>82</v>
      </c>
      <c r="G1502" s="8" t="s">
        <v>82</v>
      </c>
      <c r="H1502" t="s">
        <v>25</v>
      </c>
      <c r="I1502" s="4">
        <v>300</v>
      </c>
      <c r="J1502" s="8">
        <v>5</v>
      </c>
      <c r="K1502" s="4">
        <f t="shared" si="40"/>
        <v>1500</v>
      </c>
      <c r="L1502" s="4">
        <f t="shared" si="41"/>
        <v>225</v>
      </c>
      <c r="M1502" s="3">
        <v>0.15</v>
      </c>
    </row>
    <row r="1503" spans="2:13" x14ac:dyDescent="0.25">
      <c r="B1503" t="s">
        <v>27</v>
      </c>
      <c r="C1503" s="1" t="s">
        <v>20</v>
      </c>
      <c r="D1503" s="2">
        <v>44752</v>
      </c>
      <c r="E1503" s="8" t="s">
        <v>76</v>
      </c>
      <c r="F1503" s="8" t="s">
        <v>82</v>
      </c>
      <c r="G1503" s="8" t="s">
        <v>82</v>
      </c>
      <c r="H1503" t="s">
        <v>35</v>
      </c>
      <c r="I1503" s="4">
        <v>4500</v>
      </c>
      <c r="J1503" s="8">
        <v>8</v>
      </c>
      <c r="K1503" s="4">
        <f t="shared" si="40"/>
        <v>36000</v>
      </c>
      <c r="L1503" s="4">
        <f t="shared" si="41"/>
        <v>9000</v>
      </c>
      <c r="M1503" s="3">
        <v>0.25</v>
      </c>
    </row>
    <row r="1504" spans="2:13" x14ac:dyDescent="0.25">
      <c r="B1504" t="s">
        <v>13</v>
      </c>
      <c r="C1504" s="1" t="s">
        <v>14</v>
      </c>
      <c r="D1504" s="2">
        <v>44752</v>
      </c>
      <c r="E1504" s="8" t="s">
        <v>76</v>
      </c>
      <c r="F1504" s="8" t="s">
        <v>82</v>
      </c>
      <c r="G1504" s="8" t="s">
        <v>82</v>
      </c>
      <c r="H1504" t="s">
        <v>30</v>
      </c>
      <c r="I1504" s="4">
        <v>3400</v>
      </c>
      <c r="J1504" s="8">
        <v>11</v>
      </c>
      <c r="K1504" s="4">
        <f t="shared" si="40"/>
        <v>37400</v>
      </c>
      <c r="L1504" s="4">
        <f t="shared" si="41"/>
        <v>13090</v>
      </c>
      <c r="M1504" s="3">
        <v>0.35</v>
      </c>
    </row>
    <row r="1505" spans="2:13" x14ac:dyDescent="0.25">
      <c r="B1505" t="s">
        <v>13</v>
      </c>
      <c r="C1505" s="1" t="s">
        <v>20</v>
      </c>
      <c r="D1505" s="2">
        <v>44752</v>
      </c>
      <c r="E1505" s="8" t="s">
        <v>76</v>
      </c>
      <c r="F1505" s="8" t="s">
        <v>82</v>
      </c>
      <c r="G1505" s="8" t="s">
        <v>82</v>
      </c>
      <c r="H1505" t="s">
        <v>33</v>
      </c>
      <c r="I1505" s="4">
        <v>4600</v>
      </c>
      <c r="J1505" s="8">
        <v>12</v>
      </c>
      <c r="K1505" s="4">
        <f t="shared" si="40"/>
        <v>55200</v>
      </c>
      <c r="L1505" s="4">
        <f t="shared" si="41"/>
        <v>13800</v>
      </c>
      <c r="M1505" s="3">
        <v>0.25</v>
      </c>
    </row>
    <row r="1506" spans="2:13" x14ac:dyDescent="0.25">
      <c r="B1506" t="s">
        <v>13</v>
      </c>
      <c r="C1506" s="1" t="s">
        <v>14</v>
      </c>
      <c r="D1506" s="2">
        <v>44759</v>
      </c>
      <c r="E1506" s="8" t="s">
        <v>76</v>
      </c>
      <c r="F1506" s="8" t="s">
        <v>82</v>
      </c>
      <c r="G1506" s="8" t="s">
        <v>82</v>
      </c>
      <c r="H1506" t="s">
        <v>28</v>
      </c>
      <c r="I1506" s="4">
        <v>1500</v>
      </c>
      <c r="J1506" s="8">
        <v>9</v>
      </c>
      <c r="K1506" s="4">
        <f t="shared" si="40"/>
        <v>13500</v>
      </c>
      <c r="L1506" s="4">
        <f t="shared" si="41"/>
        <v>5400</v>
      </c>
      <c r="M1506" s="3">
        <v>0.4</v>
      </c>
    </row>
    <row r="1507" spans="2:13" x14ac:dyDescent="0.25">
      <c r="B1507" t="s">
        <v>13</v>
      </c>
      <c r="C1507" s="1" t="s">
        <v>20</v>
      </c>
      <c r="D1507" s="2">
        <v>44759</v>
      </c>
      <c r="E1507" s="8" t="s">
        <v>76</v>
      </c>
      <c r="F1507" s="8" t="s">
        <v>82</v>
      </c>
      <c r="G1507" s="8" t="s">
        <v>82</v>
      </c>
      <c r="H1507" t="s">
        <v>29</v>
      </c>
      <c r="I1507" s="4">
        <v>5340</v>
      </c>
      <c r="J1507" s="8">
        <v>3</v>
      </c>
      <c r="K1507" s="4">
        <f t="shared" si="40"/>
        <v>16020</v>
      </c>
      <c r="L1507" s="4">
        <f t="shared" si="41"/>
        <v>4806</v>
      </c>
      <c r="M1507" s="3">
        <v>0.3</v>
      </c>
    </row>
    <row r="1508" spans="2:13" x14ac:dyDescent="0.25">
      <c r="B1508" t="s">
        <v>13</v>
      </c>
      <c r="C1508" s="1" t="s">
        <v>20</v>
      </c>
      <c r="D1508" s="2">
        <v>44759</v>
      </c>
      <c r="E1508" s="8" t="s">
        <v>76</v>
      </c>
      <c r="F1508" s="8" t="s">
        <v>82</v>
      </c>
      <c r="G1508" s="8" t="s">
        <v>82</v>
      </c>
      <c r="H1508" t="s">
        <v>31</v>
      </c>
      <c r="I1508" s="4">
        <v>5300</v>
      </c>
      <c r="J1508" s="8">
        <v>5</v>
      </c>
      <c r="K1508" s="4">
        <f t="shared" si="40"/>
        <v>26500</v>
      </c>
      <c r="L1508" s="4">
        <f t="shared" si="41"/>
        <v>7950</v>
      </c>
      <c r="M1508" s="3">
        <v>0.3</v>
      </c>
    </row>
    <row r="1509" spans="2:13" x14ac:dyDescent="0.25">
      <c r="B1509" t="s">
        <v>22</v>
      </c>
      <c r="C1509" s="1" t="s">
        <v>20</v>
      </c>
      <c r="D1509" s="2">
        <v>44759</v>
      </c>
      <c r="E1509" s="8" t="s">
        <v>76</v>
      </c>
      <c r="F1509" s="8" t="s">
        <v>82</v>
      </c>
      <c r="G1509" s="8" t="s">
        <v>82</v>
      </c>
      <c r="H1509" t="s">
        <v>35</v>
      </c>
      <c r="I1509" s="4">
        <v>4500</v>
      </c>
      <c r="J1509" s="8">
        <v>12</v>
      </c>
      <c r="K1509" s="4">
        <f t="shared" si="40"/>
        <v>54000</v>
      </c>
      <c r="L1509" s="4">
        <f t="shared" si="41"/>
        <v>13500</v>
      </c>
      <c r="M1509" s="3">
        <v>0.25</v>
      </c>
    </row>
    <row r="1510" spans="2:13" x14ac:dyDescent="0.25">
      <c r="B1510" t="s">
        <v>22</v>
      </c>
      <c r="C1510" s="1" t="s">
        <v>20</v>
      </c>
      <c r="D1510" s="2">
        <v>44766</v>
      </c>
      <c r="E1510" s="8" t="s">
        <v>76</v>
      </c>
      <c r="F1510" s="8" t="s">
        <v>82</v>
      </c>
      <c r="G1510" s="8" t="s">
        <v>82</v>
      </c>
      <c r="H1510" t="s">
        <v>25</v>
      </c>
      <c r="I1510" s="4">
        <v>300</v>
      </c>
      <c r="J1510" s="8">
        <v>1</v>
      </c>
      <c r="K1510" s="4">
        <f t="shared" si="40"/>
        <v>300</v>
      </c>
      <c r="L1510" s="4">
        <f t="shared" si="41"/>
        <v>45</v>
      </c>
      <c r="M1510" s="3">
        <v>0.15</v>
      </c>
    </row>
    <row r="1511" spans="2:13" x14ac:dyDescent="0.25">
      <c r="B1511" t="s">
        <v>27</v>
      </c>
      <c r="C1511" s="1" t="s">
        <v>20</v>
      </c>
      <c r="D1511" s="2">
        <v>44766</v>
      </c>
      <c r="E1511" s="8" t="s">
        <v>76</v>
      </c>
      <c r="F1511" s="8" t="s">
        <v>82</v>
      </c>
      <c r="G1511" s="8" t="s">
        <v>82</v>
      </c>
      <c r="H1511" t="s">
        <v>26</v>
      </c>
      <c r="I1511" s="4">
        <v>1700</v>
      </c>
      <c r="J1511" s="8">
        <v>2</v>
      </c>
      <c r="K1511" s="4">
        <f t="shared" si="40"/>
        <v>3400</v>
      </c>
      <c r="L1511" s="4">
        <f t="shared" si="41"/>
        <v>1700</v>
      </c>
      <c r="M1511" s="3">
        <v>0.5</v>
      </c>
    </row>
    <row r="1512" spans="2:13" x14ac:dyDescent="0.25">
      <c r="B1512" t="s">
        <v>13</v>
      </c>
      <c r="C1512" s="1" t="s">
        <v>20</v>
      </c>
      <c r="D1512" s="2">
        <v>44766</v>
      </c>
      <c r="E1512" s="8" t="s">
        <v>76</v>
      </c>
      <c r="F1512" s="8" t="s">
        <v>82</v>
      </c>
      <c r="G1512" s="8" t="s">
        <v>82</v>
      </c>
      <c r="H1512" t="s">
        <v>31</v>
      </c>
      <c r="I1512" s="4">
        <v>5300</v>
      </c>
      <c r="J1512" s="8">
        <v>1</v>
      </c>
      <c r="K1512" s="4">
        <f t="shared" si="40"/>
        <v>5300</v>
      </c>
      <c r="L1512" s="4">
        <f t="shared" si="41"/>
        <v>1590</v>
      </c>
      <c r="M1512" s="3">
        <v>0.3</v>
      </c>
    </row>
    <row r="1513" spans="2:13" x14ac:dyDescent="0.25">
      <c r="B1513" t="s">
        <v>27</v>
      </c>
      <c r="C1513" s="1" t="s">
        <v>14</v>
      </c>
      <c r="D1513" s="2">
        <v>44766</v>
      </c>
      <c r="E1513" s="8" t="s">
        <v>76</v>
      </c>
      <c r="F1513" s="8" t="s">
        <v>82</v>
      </c>
      <c r="G1513" s="8" t="s">
        <v>82</v>
      </c>
      <c r="H1513" t="s">
        <v>30</v>
      </c>
      <c r="I1513" s="4">
        <v>3400</v>
      </c>
      <c r="J1513" s="8">
        <v>3</v>
      </c>
      <c r="K1513" s="4">
        <f t="shared" si="40"/>
        <v>10200</v>
      </c>
      <c r="L1513" s="4">
        <f t="shared" si="41"/>
        <v>3570</v>
      </c>
      <c r="M1513" s="3">
        <v>0.35</v>
      </c>
    </row>
    <row r="1514" spans="2:13" x14ac:dyDescent="0.25">
      <c r="B1514" t="s">
        <v>24</v>
      </c>
      <c r="C1514" s="1" t="s">
        <v>14</v>
      </c>
      <c r="D1514" s="2">
        <v>44766</v>
      </c>
      <c r="E1514" s="8" t="s">
        <v>76</v>
      </c>
      <c r="F1514" s="8" t="s">
        <v>82</v>
      </c>
      <c r="G1514" s="8" t="s">
        <v>82</v>
      </c>
      <c r="H1514" t="s">
        <v>28</v>
      </c>
      <c r="I1514" s="4">
        <v>1500</v>
      </c>
      <c r="J1514" s="8">
        <v>12</v>
      </c>
      <c r="K1514" s="4">
        <f t="shared" si="40"/>
        <v>18000</v>
      </c>
      <c r="L1514" s="4">
        <f t="shared" si="41"/>
        <v>7200</v>
      </c>
      <c r="M1514" s="3">
        <v>0.4</v>
      </c>
    </row>
    <row r="1515" spans="2:13" x14ac:dyDescent="0.25">
      <c r="B1515" t="s">
        <v>13</v>
      </c>
      <c r="C1515" s="1" t="s">
        <v>20</v>
      </c>
      <c r="D1515" s="2">
        <v>44766</v>
      </c>
      <c r="E1515" s="8" t="s">
        <v>76</v>
      </c>
      <c r="F1515" s="8" t="s">
        <v>82</v>
      </c>
      <c r="G1515" s="8" t="s">
        <v>82</v>
      </c>
      <c r="H1515" t="s">
        <v>35</v>
      </c>
      <c r="I1515" s="4">
        <v>4500</v>
      </c>
      <c r="J1515" s="8">
        <v>7</v>
      </c>
      <c r="K1515" s="4">
        <f t="shared" si="40"/>
        <v>31500</v>
      </c>
      <c r="L1515" s="4">
        <f t="shared" si="41"/>
        <v>7875</v>
      </c>
      <c r="M1515" s="3">
        <v>0.25</v>
      </c>
    </row>
    <row r="1516" spans="2:13" x14ac:dyDescent="0.25">
      <c r="B1516" t="s">
        <v>27</v>
      </c>
      <c r="C1516" s="1" t="s">
        <v>14</v>
      </c>
      <c r="D1516" s="2">
        <v>44766</v>
      </c>
      <c r="E1516" s="8" t="s">
        <v>76</v>
      </c>
      <c r="F1516" s="8" t="s">
        <v>82</v>
      </c>
      <c r="G1516" s="8" t="s">
        <v>82</v>
      </c>
      <c r="H1516" t="s">
        <v>35</v>
      </c>
      <c r="I1516" s="4">
        <v>4500</v>
      </c>
      <c r="J1516" s="8">
        <v>8</v>
      </c>
      <c r="K1516" s="4">
        <f t="shared" si="40"/>
        <v>36000</v>
      </c>
      <c r="L1516" s="4">
        <f t="shared" si="41"/>
        <v>9000</v>
      </c>
      <c r="M1516" s="3">
        <v>0.25</v>
      </c>
    </row>
    <row r="1517" spans="2:13" x14ac:dyDescent="0.25">
      <c r="B1517" t="s">
        <v>34</v>
      </c>
      <c r="C1517" s="1" t="s">
        <v>14</v>
      </c>
      <c r="D1517" s="2">
        <v>44766</v>
      </c>
      <c r="E1517" s="8" t="s">
        <v>76</v>
      </c>
      <c r="F1517" s="8" t="s">
        <v>82</v>
      </c>
      <c r="G1517" s="8" t="s">
        <v>82</v>
      </c>
      <c r="H1517" t="s">
        <v>23</v>
      </c>
      <c r="I1517" s="4">
        <v>5130</v>
      </c>
      <c r="J1517" s="8">
        <v>8</v>
      </c>
      <c r="K1517" s="4">
        <f t="shared" si="40"/>
        <v>41040</v>
      </c>
      <c r="L1517" s="4">
        <f t="shared" si="41"/>
        <v>16416</v>
      </c>
      <c r="M1517" s="3">
        <v>0.4</v>
      </c>
    </row>
    <row r="1518" spans="2:13" x14ac:dyDescent="0.25">
      <c r="B1518" t="s">
        <v>34</v>
      </c>
      <c r="C1518" s="1" t="s">
        <v>20</v>
      </c>
      <c r="D1518" s="2">
        <v>44773</v>
      </c>
      <c r="E1518" s="8" t="s">
        <v>76</v>
      </c>
      <c r="F1518" s="8" t="s">
        <v>82</v>
      </c>
      <c r="G1518" s="8" t="s">
        <v>82</v>
      </c>
      <c r="H1518" t="s">
        <v>28</v>
      </c>
      <c r="I1518" s="4">
        <v>1500</v>
      </c>
      <c r="J1518" s="8">
        <v>4</v>
      </c>
      <c r="K1518" s="4">
        <f t="shared" si="40"/>
        <v>6000</v>
      </c>
      <c r="L1518" s="4">
        <f t="shared" si="41"/>
        <v>2400</v>
      </c>
      <c r="M1518" s="3">
        <v>0.4</v>
      </c>
    </row>
    <row r="1519" spans="2:13" x14ac:dyDescent="0.25">
      <c r="B1519" t="s">
        <v>27</v>
      </c>
      <c r="C1519" s="1" t="s">
        <v>20</v>
      </c>
      <c r="D1519" s="2">
        <v>44773</v>
      </c>
      <c r="E1519" s="8" t="s">
        <v>76</v>
      </c>
      <c r="F1519" s="8" t="s">
        <v>82</v>
      </c>
      <c r="G1519" s="8" t="s">
        <v>82</v>
      </c>
      <c r="H1519" t="s">
        <v>30</v>
      </c>
      <c r="I1519" s="4">
        <v>3400</v>
      </c>
      <c r="J1519" s="8">
        <v>5</v>
      </c>
      <c r="K1519" s="4">
        <f t="shared" si="40"/>
        <v>17000</v>
      </c>
      <c r="L1519" s="4">
        <f t="shared" si="41"/>
        <v>5950</v>
      </c>
      <c r="M1519" s="3">
        <v>0.35</v>
      </c>
    </row>
    <row r="1520" spans="2:13" x14ac:dyDescent="0.25">
      <c r="B1520" t="s">
        <v>22</v>
      </c>
      <c r="C1520" s="1" t="s">
        <v>20</v>
      </c>
      <c r="D1520" s="2">
        <v>44773</v>
      </c>
      <c r="E1520" s="8" t="s">
        <v>76</v>
      </c>
      <c r="F1520" s="8" t="s">
        <v>82</v>
      </c>
      <c r="G1520" s="8" t="s">
        <v>82</v>
      </c>
      <c r="H1520" t="s">
        <v>18</v>
      </c>
      <c r="I1520" s="4">
        <v>8902</v>
      </c>
      <c r="J1520" s="8">
        <v>5</v>
      </c>
      <c r="K1520" s="4">
        <f t="shared" si="40"/>
        <v>44510</v>
      </c>
      <c r="L1520" s="4">
        <f t="shared" si="41"/>
        <v>15578.499999999998</v>
      </c>
      <c r="M1520" s="3">
        <v>0.35</v>
      </c>
    </row>
    <row r="1521" spans="2:13" x14ac:dyDescent="0.25">
      <c r="B1521" t="s">
        <v>13</v>
      </c>
      <c r="C1521" s="1" t="s">
        <v>14</v>
      </c>
      <c r="D1521" s="2">
        <v>44773</v>
      </c>
      <c r="E1521" s="8" t="s">
        <v>76</v>
      </c>
      <c r="F1521" s="8" t="s">
        <v>82</v>
      </c>
      <c r="G1521" s="8" t="s">
        <v>82</v>
      </c>
      <c r="H1521" t="s">
        <v>29</v>
      </c>
      <c r="I1521" s="4">
        <v>5340</v>
      </c>
      <c r="J1521" s="8">
        <v>11</v>
      </c>
      <c r="K1521" s="4">
        <f t="shared" si="40"/>
        <v>58740</v>
      </c>
      <c r="L1521" s="4">
        <f t="shared" si="41"/>
        <v>17622</v>
      </c>
      <c r="M1521" s="3">
        <v>0.3</v>
      </c>
    </row>
    <row r="1522" spans="2:13" x14ac:dyDescent="0.25">
      <c r="B1522" t="s">
        <v>27</v>
      </c>
      <c r="C1522" s="1" t="s">
        <v>20</v>
      </c>
      <c r="D1522" s="2">
        <v>44780</v>
      </c>
      <c r="E1522" s="8" t="s">
        <v>76</v>
      </c>
      <c r="F1522" s="8" t="s">
        <v>82</v>
      </c>
      <c r="G1522" s="8" t="s">
        <v>82</v>
      </c>
      <c r="H1522" t="s">
        <v>19</v>
      </c>
      <c r="I1522" s="4">
        <v>500</v>
      </c>
      <c r="J1522" s="8">
        <v>1</v>
      </c>
      <c r="K1522" s="4">
        <f t="shared" si="40"/>
        <v>500</v>
      </c>
      <c r="L1522" s="4">
        <f t="shared" si="41"/>
        <v>125</v>
      </c>
      <c r="M1522" s="3">
        <v>0.25</v>
      </c>
    </row>
    <row r="1523" spans="2:13" x14ac:dyDescent="0.25">
      <c r="B1523" t="s">
        <v>22</v>
      </c>
      <c r="C1523" s="1" t="s">
        <v>20</v>
      </c>
      <c r="D1523" s="2">
        <v>44780</v>
      </c>
      <c r="E1523" s="8" t="s">
        <v>76</v>
      </c>
      <c r="F1523" s="8" t="s">
        <v>82</v>
      </c>
      <c r="G1523" s="8" t="s">
        <v>82</v>
      </c>
      <c r="H1523" t="s">
        <v>26</v>
      </c>
      <c r="I1523" s="4">
        <v>1700</v>
      </c>
      <c r="J1523" s="8">
        <v>1</v>
      </c>
      <c r="K1523" s="4">
        <f t="shared" si="40"/>
        <v>1700</v>
      </c>
      <c r="L1523" s="4">
        <f t="shared" si="41"/>
        <v>850</v>
      </c>
      <c r="M1523" s="3">
        <v>0.5</v>
      </c>
    </row>
    <row r="1524" spans="2:13" x14ac:dyDescent="0.25">
      <c r="B1524" t="s">
        <v>24</v>
      </c>
      <c r="C1524" s="1" t="s">
        <v>20</v>
      </c>
      <c r="D1524" s="2">
        <v>44780</v>
      </c>
      <c r="E1524" s="8" t="s">
        <v>76</v>
      </c>
      <c r="F1524" s="8" t="s">
        <v>82</v>
      </c>
      <c r="G1524" s="8" t="s">
        <v>82</v>
      </c>
      <c r="H1524" t="s">
        <v>19</v>
      </c>
      <c r="I1524" s="4">
        <v>500</v>
      </c>
      <c r="J1524" s="8">
        <v>12</v>
      </c>
      <c r="K1524" s="4">
        <f t="shared" si="40"/>
        <v>6000</v>
      </c>
      <c r="L1524" s="4">
        <f t="shared" si="41"/>
        <v>1500</v>
      </c>
      <c r="M1524" s="3">
        <v>0.25</v>
      </c>
    </row>
    <row r="1525" spans="2:13" x14ac:dyDescent="0.25">
      <c r="B1525" t="s">
        <v>22</v>
      </c>
      <c r="C1525" s="1" t="s">
        <v>14</v>
      </c>
      <c r="D1525" s="2">
        <v>44780</v>
      </c>
      <c r="E1525" s="8" t="s">
        <v>76</v>
      </c>
      <c r="F1525" s="8" t="s">
        <v>82</v>
      </c>
      <c r="G1525" s="8" t="s">
        <v>82</v>
      </c>
      <c r="H1525" t="s">
        <v>29</v>
      </c>
      <c r="I1525" s="4">
        <v>5340</v>
      </c>
      <c r="J1525" s="8">
        <v>4</v>
      </c>
      <c r="K1525" s="4">
        <f t="shared" si="40"/>
        <v>21360</v>
      </c>
      <c r="L1525" s="4">
        <f t="shared" si="41"/>
        <v>6408</v>
      </c>
      <c r="M1525" s="3">
        <v>0.3</v>
      </c>
    </row>
    <row r="1526" spans="2:13" x14ac:dyDescent="0.25">
      <c r="B1526" t="s">
        <v>27</v>
      </c>
      <c r="C1526" s="1" t="s">
        <v>14</v>
      </c>
      <c r="D1526" s="2">
        <v>44787</v>
      </c>
      <c r="E1526" s="8" t="s">
        <v>76</v>
      </c>
      <c r="F1526" s="8" t="s">
        <v>82</v>
      </c>
      <c r="G1526" s="8" t="s">
        <v>82</v>
      </c>
      <c r="H1526" t="s">
        <v>25</v>
      </c>
      <c r="I1526" s="4">
        <v>300</v>
      </c>
      <c r="J1526" s="8">
        <v>10</v>
      </c>
      <c r="K1526" s="4">
        <f t="shared" si="40"/>
        <v>3000</v>
      </c>
      <c r="L1526" s="4">
        <f t="shared" si="41"/>
        <v>450</v>
      </c>
      <c r="M1526" s="3">
        <v>0.15</v>
      </c>
    </row>
    <row r="1527" spans="2:13" x14ac:dyDescent="0.25">
      <c r="B1527" t="s">
        <v>22</v>
      </c>
      <c r="C1527" s="1" t="s">
        <v>20</v>
      </c>
      <c r="D1527" s="2">
        <v>44787</v>
      </c>
      <c r="E1527" s="8" t="s">
        <v>76</v>
      </c>
      <c r="F1527" s="8" t="s">
        <v>82</v>
      </c>
      <c r="G1527" s="8" t="s">
        <v>82</v>
      </c>
      <c r="H1527" t="s">
        <v>28</v>
      </c>
      <c r="I1527" s="4">
        <v>1500</v>
      </c>
      <c r="J1527" s="8">
        <v>4</v>
      </c>
      <c r="K1527" s="4">
        <f t="shared" si="40"/>
        <v>6000</v>
      </c>
      <c r="L1527" s="4">
        <f t="shared" si="41"/>
        <v>2400</v>
      </c>
      <c r="M1527" s="3">
        <v>0.4</v>
      </c>
    </row>
    <row r="1528" spans="2:13" x14ac:dyDescent="0.25">
      <c r="B1528" t="s">
        <v>22</v>
      </c>
      <c r="C1528" s="1" t="s">
        <v>20</v>
      </c>
      <c r="D1528" s="2">
        <v>44787</v>
      </c>
      <c r="E1528" s="8" t="s">
        <v>76</v>
      </c>
      <c r="F1528" s="8" t="s">
        <v>82</v>
      </c>
      <c r="G1528" s="8" t="s">
        <v>82</v>
      </c>
      <c r="H1528" t="s">
        <v>21</v>
      </c>
      <c r="I1528" s="4">
        <v>1200</v>
      </c>
      <c r="J1528" s="8">
        <v>7</v>
      </c>
      <c r="K1528" s="4">
        <f t="shared" si="40"/>
        <v>8400</v>
      </c>
      <c r="L1528" s="4">
        <f t="shared" si="41"/>
        <v>2520</v>
      </c>
      <c r="M1528" s="3">
        <v>0.3</v>
      </c>
    </row>
    <row r="1529" spans="2:13" x14ac:dyDescent="0.25">
      <c r="B1529" t="s">
        <v>13</v>
      </c>
      <c r="C1529" s="1" t="s">
        <v>20</v>
      </c>
      <c r="D1529" s="2">
        <v>44787</v>
      </c>
      <c r="E1529" s="8" t="s">
        <v>76</v>
      </c>
      <c r="F1529" s="8" t="s">
        <v>82</v>
      </c>
      <c r="G1529" s="8" t="s">
        <v>82</v>
      </c>
      <c r="H1529" t="s">
        <v>30</v>
      </c>
      <c r="I1529" s="4">
        <v>3400</v>
      </c>
      <c r="J1529" s="8">
        <v>11</v>
      </c>
      <c r="K1529" s="4">
        <f t="shared" si="40"/>
        <v>37400</v>
      </c>
      <c r="L1529" s="4">
        <f t="shared" si="41"/>
        <v>13090</v>
      </c>
      <c r="M1529" s="3">
        <v>0.35</v>
      </c>
    </row>
    <row r="1530" spans="2:13" x14ac:dyDescent="0.25">
      <c r="B1530" t="s">
        <v>13</v>
      </c>
      <c r="C1530" s="1" t="s">
        <v>20</v>
      </c>
      <c r="D1530" s="2">
        <v>44794</v>
      </c>
      <c r="E1530" s="8" t="s">
        <v>76</v>
      </c>
      <c r="F1530" s="8" t="s">
        <v>82</v>
      </c>
      <c r="G1530" s="8" t="s">
        <v>82</v>
      </c>
      <c r="H1530" t="s">
        <v>35</v>
      </c>
      <c r="I1530" s="4">
        <v>4500</v>
      </c>
      <c r="J1530" s="8">
        <v>3</v>
      </c>
      <c r="K1530" s="4">
        <f t="shared" si="40"/>
        <v>13500</v>
      </c>
      <c r="L1530" s="4">
        <f t="shared" si="41"/>
        <v>3375</v>
      </c>
      <c r="M1530" s="3">
        <v>0.25</v>
      </c>
    </row>
    <row r="1531" spans="2:13" x14ac:dyDescent="0.25">
      <c r="B1531" t="s">
        <v>27</v>
      </c>
      <c r="C1531" s="1" t="s">
        <v>20</v>
      </c>
      <c r="D1531" s="2">
        <v>44794</v>
      </c>
      <c r="E1531" s="8" t="s">
        <v>76</v>
      </c>
      <c r="F1531" s="8" t="s">
        <v>82</v>
      </c>
      <c r="G1531" s="8" t="s">
        <v>82</v>
      </c>
      <c r="H1531" t="s">
        <v>23</v>
      </c>
      <c r="I1531" s="4">
        <v>5130</v>
      </c>
      <c r="J1531" s="8">
        <v>5</v>
      </c>
      <c r="K1531" s="4">
        <f t="shared" si="40"/>
        <v>25650</v>
      </c>
      <c r="L1531" s="4">
        <f t="shared" si="41"/>
        <v>10260</v>
      </c>
      <c r="M1531" s="3">
        <v>0.4</v>
      </c>
    </row>
    <row r="1532" spans="2:13" x14ac:dyDescent="0.25">
      <c r="B1532" t="s">
        <v>13</v>
      </c>
      <c r="C1532" s="1" t="s">
        <v>14</v>
      </c>
      <c r="D1532" s="2">
        <v>44794</v>
      </c>
      <c r="E1532" s="8" t="s">
        <v>76</v>
      </c>
      <c r="F1532" s="8" t="s">
        <v>82</v>
      </c>
      <c r="G1532" s="8" t="s">
        <v>82</v>
      </c>
      <c r="H1532" t="s">
        <v>29</v>
      </c>
      <c r="I1532" s="4">
        <v>5340</v>
      </c>
      <c r="J1532" s="8">
        <v>8</v>
      </c>
      <c r="K1532" s="4">
        <f t="shared" si="40"/>
        <v>42720</v>
      </c>
      <c r="L1532" s="4">
        <f t="shared" si="41"/>
        <v>12816</v>
      </c>
      <c r="M1532" s="3">
        <v>0.3</v>
      </c>
    </row>
    <row r="1533" spans="2:13" x14ac:dyDescent="0.25">
      <c r="B1533" t="s">
        <v>22</v>
      </c>
      <c r="C1533" s="1" t="s">
        <v>20</v>
      </c>
      <c r="D1533" s="2">
        <v>44794</v>
      </c>
      <c r="E1533" s="8" t="s">
        <v>76</v>
      </c>
      <c r="F1533" s="8" t="s">
        <v>82</v>
      </c>
      <c r="G1533" s="8" t="s">
        <v>82</v>
      </c>
      <c r="H1533" t="s">
        <v>18</v>
      </c>
      <c r="I1533" s="4">
        <v>8902</v>
      </c>
      <c r="J1533" s="8">
        <v>7</v>
      </c>
      <c r="K1533" s="4">
        <f t="shared" si="40"/>
        <v>62314</v>
      </c>
      <c r="L1533" s="4">
        <f t="shared" si="41"/>
        <v>21809.899999999998</v>
      </c>
      <c r="M1533" s="3">
        <v>0.35</v>
      </c>
    </row>
    <row r="1534" spans="2:13" x14ac:dyDescent="0.25">
      <c r="B1534" t="s">
        <v>22</v>
      </c>
      <c r="C1534" s="1" t="s">
        <v>20</v>
      </c>
      <c r="D1534" s="2">
        <v>44801</v>
      </c>
      <c r="E1534" s="8" t="s">
        <v>76</v>
      </c>
      <c r="F1534" s="8" t="s">
        <v>82</v>
      </c>
      <c r="G1534" s="8" t="s">
        <v>82</v>
      </c>
      <c r="H1534" t="s">
        <v>26</v>
      </c>
      <c r="I1534" s="4">
        <v>1700</v>
      </c>
      <c r="J1534" s="8">
        <v>1</v>
      </c>
      <c r="K1534" s="4">
        <f t="shared" si="40"/>
        <v>1700</v>
      </c>
      <c r="L1534" s="4">
        <f t="shared" si="41"/>
        <v>850</v>
      </c>
      <c r="M1534" s="3">
        <v>0.5</v>
      </c>
    </row>
    <row r="1535" spans="2:13" x14ac:dyDescent="0.25">
      <c r="B1535" t="s">
        <v>27</v>
      </c>
      <c r="C1535" s="1" t="s">
        <v>14</v>
      </c>
      <c r="D1535" s="2">
        <v>44801</v>
      </c>
      <c r="E1535" s="8" t="s">
        <v>76</v>
      </c>
      <c r="F1535" s="8" t="s">
        <v>82</v>
      </c>
      <c r="G1535" s="8" t="s">
        <v>82</v>
      </c>
      <c r="H1535" t="s">
        <v>26</v>
      </c>
      <c r="I1535" s="4">
        <v>1700</v>
      </c>
      <c r="J1535" s="8">
        <v>2</v>
      </c>
      <c r="K1535" s="4">
        <f t="shared" si="40"/>
        <v>3400</v>
      </c>
      <c r="L1535" s="4">
        <f t="shared" si="41"/>
        <v>1700</v>
      </c>
      <c r="M1535" s="3">
        <v>0.5</v>
      </c>
    </row>
    <row r="1536" spans="2:13" x14ac:dyDescent="0.25">
      <c r="B1536" t="s">
        <v>22</v>
      </c>
      <c r="C1536" s="1" t="s">
        <v>20</v>
      </c>
      <c r="D1536" s="2">
        <v>44801</v>
      </c>
      <c r="E1536" s="8" t="s">
        <v>76</v>
      </c>
      <c r="F1536" s="8" t="s">
        <v>82</v>
      </c>
      <c r="G1536" s="8" t="s">
        <v>82</v>
      </c>
      <c r="H1536" t="s">
        <v>21</v>
      </c>
      <c r="I1536" s="4">
        <v>1200</v>
      </c>
      <c r="J1536" s="8">
        <v>7</v>
      </c>
      <c r="K1536" s="4">
        <f t="shared" si="40"/>
        <v>8400</v>
      </c>
      <c r="L1536" s="4">
        <f t="shared" si="41"/>
        <v>2520</v>
      </c>
      <c r="M1536" s="3">
        <v>0.3</v>
      </c>
    </row>
    <row r="1537" spans="2:13" x14ac:dyDescent="0.25">
      <c r="B1537" t="s">
        <v>22</v>
      </c>
      <c r="C1537" s="1" t="s">
        <v>14</v>
      </c>
      <c r="D1537" s="2">
        <v>44801</v>
      </c>
      <c r="E1537" s="8" t="s">
        <v>76</v>
      </c>
      <c r="F1537" s="8" t="s">
        <v>82</v>
      </c>
      <c r="G1537" s="8" t="s">
        <v>82</v>
      </c>
      <c r="H1537" t="s">
        <v>29</v>
      </c>
      <c r="I1537" s="4">
        <v>5340</v>
      </c>
      <c r="J1537" s="8">
        <v>4</v>
      </c>
      <c r="K1537" s="4">
        <f t="shared" si="40"/>
        <v>21360</v>
      </c>
      <c r="L1537" s="4">
        <f t="shared" si="41"/>
        <v>6408</v>
      </c>
      <c r="M1537" s="3">
        <v>0.3</v>
      </c>
    </row>
    <row r="1538" spans="2:13" x14ac:dyDescent="0.25">
      <c r="B1538" t="s">
        <v>13</v>
      </c>
      <c r="C1538" s="1" t="s">
        <v>20</v>
      </c>
      <c r="D1538" s="2">
        <v>44808</v>
      </c>
      <c r="E1538" s="8" t="s">
        <v>76</v>
      </c>
      <c r="F1538" s="8" t="s">
        <v>82</v>
      </c>
      <c r="G1538" s="8" t="s">
        <v>82</v>
      </c>
      <c r="H1538" t="s">
        <v>25</v>
      </c>
      <c r="I1538" s="4">
        <v>300</v>
      </c>
      <c r="J1538" s="8">
        <v>12</v>
      </c>
      <c r="K1538" s="4">
        <f t="shared" si="40"/>
        <v>3600</v>
      </c>
      <c r="L1538" s="4">
        <f t="shared" si="41"/>
        <v>540</v>
      </c>
      <c r="M1538" s="3">
        <v>0.15</v>
      </c>
    </row>
    <row r="1539" spans="2:13" x14ac:dyDescent="0.25">
      <c r="B1539" t="s">
        <v>13</v>
      </c>
      <c r="C1539" s="1" t="s">
        <v>20</v>
      </c>
      <c r="D1539" s="2">
        <v>44808</v>
      </c>
      <c r="E1539" s="8" t="s">
        <v>76</v>
      </c>
      <c r="F1539" s="8" t="s">
        <v>82</v>
      </c>
      <c r="G1539" s="8" t="s">
        <v>82</v>
      </c>
      <c r="H1539" t="s">
        <v>23</v>
      </c>
      <c r="I1539" s="4">
        <v>5130</v>
      </c>
      <c r="J1539" s="8">
        <v>3</v>
      </c>
      <c r="K1539" s="4">
        <f t="shared" si="40"/>
        <v>15390</v>
      </c>
      <c r="L1539" s="4">
        <f t="shared" si="41"/>
        <v>6156</v>
      </c>
      <c r="M1539" s="3">
        <v>0.4</v>
      </c>
    </row>
    <row r="1540" spans="2:13" x14ac:dyDescent="0.25">
      <c r="B1540" t="s">
        <v>22</v>
      </c>
      <c r="C1540" s="1" t="s">
        <v>20</v>
      </c>
      <c r="D1540" s="2">
        <v>44808</v>
      </c>
      <c r="E1540" s="8" t="s">
        <v>76</v>
      </c>
      <c r="F1540" s="8" t="s">
        <v>82</v>
      </c>
      <c r="G1540" s="8" t="s">
        <v>82</v>
      </c>
      <c r="H1540" t="s">
        <v>31</v>
      </c>
      <c r="I1540" s="4">
        <v>5300</v>
      </c>
      <c r="J1540" s="8">
        <v>7</v>
      </c>
      <c r="K1540" s="4">
        <f t="shared" si="40"/>
        <v>37100</v>
      </c>
      <c r="L1540" s="4">
        <f t="shared" si="41"/>
        <v>11130</v>
      </c>
      <c r="M1540" s="3">
        <v>0.3</v>
      </c>
    </row>
    <row r="1541" spans="2:13" x14ac:dyDescent="0.25">
      <c r="B1541" t="s">
        <v>27</v>
      </c>
      <c r="C1541" s="1" t="s">
        <v>20</v>
      </c>
      <c r="D1541" s="2">
        <v>44808</v>
      </c>
      <c r="E1541" s="8" t="s">
        <v>76</v>
      </c>
      <c r="F1541" s="8" t="s">
        <v>82</v>
      </c>
      <c r="G1541" s="8" t="s">
        <v>82</v>
      </c>
      <c r="H1541" t="s">
        <v>29</v>
      </c>
      <c r="I1541" s="4">
        <v>5340</v>
      </c>
      <c r="J1541" s="8">
        <v>12</v>
      </c>
      <c r="K1541" s="4">
        <f t="shared" si="40"/>
        <v>64080</v>
      </c>
      <c r="L1541" s="4">
        <f t="shared" si="41"/>
        <v>19224</v>
      </c>
      <c r="M1541" s="3">
        <v>0.3</v>
      </c>
    </row>
    <row r="1542" spans="2:13" x14ac:dyDescent="0.25">
      <c r="B1542" t="s">
        <v>27</v>
      </c>
      <c r="C1542" s="1" t="s">
        <v>20</v>
      </c>
      <c r="D1542" s="2">
        <v>44815</v>
      </c>
      <c r="E1542" s="8" t="s">
        <v>76</v>
      </c>
      <c r="F1542" s="8" t="s">
        <v>82</v>
      </c>
      <c r="G1542" s="8" t="s">
        <v>82</v>
      </c>
      <c r="H1542" t="s">
        <v>19</v>
      </c>
      <c r="I1542" s="4">
        <v>500</v>
      </c>
      <c r="J1542" s="8">
        <v>2</v>
      </c>
      <c r="K1542" s="4">
        <f t="shared" si="40"/>
        <v>1000</v>
      </c>
      <c r="L1542" s="4">
        <f t="shared" si="41"/>
        <v>250</v>
      </c>
      <c r="M1542" s="3">
        <v>0.25</v>
      </c>
    </row>
    <row r="1543" spans="2:13" x14ac:dyDescent="0.25">
      <c r="B1543" t="s">
        <v>13</v>
      </c>
      <c r="C1543" s="1" t="s">
        <v>20</v>
      </c>
      <c r="D1543" s="2">
        <v>44815</v>
      </c>
      <c r="E1543" s="8" t="s">
        <v>76</v>
      </c>
      <c r="F1543" s="8" t="s">
        <v>82</v>
      </c>
      <c r="G1543" s="8" t="s">
        <v>82</v>
      </c>
      <c r="H1543" t="s">
        <v>32</v>
      </c>
      <c r="I1543" s="4">
        <v>3200</v>
      </c>
      <c r="J1543" s="8">
        <v>7</v>
      </c>
      <c r="K1543" s="4">
        <f t="shared" si="40"/>
        <v>22400</v>
      </c>
      <c r="L1543" s="4">
        <f t="shared" si="41"/>
        <v>4480</v>
      </c>
      <c r="M1543" s="3">
        <v>0.2</v>
      </c>
    </row>
    <row r="1544" spans="2:13" x14ac:dyDescent="0.25">
      <c r="B1544" t="s">
        <v>27</v>
      </c>
      <c r="C1544" s="1" t="s">
        <v>20</v>
      </c>
      <c r="D1544" s="2">
        <v>44815</v>
      </c>
      <c r="E1544" s="8" t="s">
        <v>76</v>
      </c>
      <c r="F1544" s="8" t="s">
        <v>82</v>
      </c>
      <c r="G1544" s="8" t="s">
        <v>82</v>
      </c>
      <c r="H1544" t="s">
        <v>33</v>
      </c>
      <c r="I1544" s="4">
        <v>4600</v>
      </c>
      <c r="J1544" s="8">
        <v>5</v>
      </c>
      <c r="K1544" s="4">
        <f t="shared" si="40"/>
        <v>23000</v>
      </c>
      <c r="L1544" s="4">
        <f t="shared" si="41"/>
        <v>5750</v>
      </c>
      <c r="M1544" s="3">
        <v>0.25</v>
      </c>
    </row>
    <row r="1545" spans="2:13" x14ac:dyDescent="0.25">
      <c r="B1545" t="s">
        <v>27</v>
      </c>
      <c r="C1545" s="1" t="s">
        <v>14</v>
      </c>
      <c r="D1545" s="2">
        <v>44815</v>
      </c>
      <c r="E1545" s="8" t="s">
        <v>76</v>
      </c>
      <c r="F1545" s="8" t="s">
        <v>82</v>
      </c>
      <c r="G1545" s="8" t="s">
        <v>82</v>
      </c>
      <c r="H1545" t="s">
        <v>35</v>
      </c>
      <c r="I1545" s="4">
        <v>4500</v>
      </c>
      <c r="J1545" s="8">
        <v>9</v>
      </c>
      <c r="K1545" s="4">
        <f t="shared" si="40"/>
        <v>40500</v>
      </c>
      <c r="L1545" s="4">
        <f t="shared" si="41"/>
        <v>10125</v>
      </c>
      <c r="M1545" s="3">
        <v>0.25</v>
      </c>
    </row>
    <row r="1546" spans="2:13" x14ac:dyDescent="0.25">
      <c r="B1546" t="s">
        <v>22</v>
      </c>
      <c r="C1546" s="1" t="s">
        <v>20</v>
      </c>
      <c r="D1546" s="2">
        <v>44822</v>
      </c>
      <c r="E1546" s="8" t="s">
        <v>76</v>
      </c>
      <c r="F1546" s="8" t="s">
        <v>82</v>
      </c>
      <c r="G1546" s="8" t="s">
        <v>82</v>
      </c>
      <c r="H1546" t="s">
        <v>26</v>
      </c>
      <c r="I1546" s="4">
        <v>1700</v>
      </c>
      <c r="J1546" s="8">
        <v>1</v>
      </c>
      <c r="K1546" s="4">
        <f t="shared" si="40"/>
        <v>1700</v>
      </c>
      <c r="L1546" s="4">
        <f t="shared" si="41"/>
        <v>850</v>
      </c>
      <c r="M1546" s="3">
        <v>0.5</v>
      </c>
    </row>
    <row r="1547" spans="2:13" x14ac:dyDescent="0.25">
      <c r="B1547" t="s">
        <v>22</v>
      </c>
      <c r="C1547" s="1" t="s">
        <v>20</v>
      </c>
      <c r="D1547" s="2">
        <v>44822</v>
      </c>
      <c r="E1547" s="8" t="s">
        <v>76</v>
      </c>
      <c r="F1547" s="8" t="s">
        <v>82</v>
      </c>
      <c r="G1547" s="8" t="s">
        <v>82</v>
      </c>
      <c r="H1547" t="s">
        <v>25</v>
      </c>
      <c r="I1547" s="4">
        <v>300</v>
      </c>
      <c r="J1547" s="8">
        <v>7</v>
      </c>
      <c r="K1547" s="4">
        <f t="shared" si="40"/>
        <v>2100</v>
      </c>
      <c r="L1547" s="4">
        <f t="shared" si="41"/>
        <v>315</v>
      </c>
      <c r="M1547" s="3">
        <v>0.15</v>
      </c>
    </row>
    <row r="1548" spans="2:13" x14ac:dyDescent="0.25">
      <c r="B1548" t="s">
        <v>13</v>
      </c>
      <c r="C1548" s="1" t="s">
        <v>20</v>
      </c>
      <c r="D1548" s="2">
        <v>44822</v>
      </c>
      <c r="E1548" s="8" t="s">
        <v>76</v>
      </c>
      <c r="F1548" s="8" t="s">
        <v>82</v>
      </c>
      <c r="G1548" s="8" t="s">
        <v>82</v>
      </c>
      <c r="H1548" t="s">
        <v>33</v>
      </c>
      <c r="I1548" s="4">
        <v>4600</v>
      </c>
      <c r="J1548" s="8">
        <v>1</v>
      </c>
      <c r="K1548" s="4">
        <f t="shared" si="40"/>
        <v>4600</v>
      </c>
      <c r="L1548" s="4">
        <f t="shared" si="41"/>
        <v>1150</v>
      </c>
      <c r="M1548" s="3">
        <v>0.25</v>
      </c>
    </row>
    <row r="1549" spans="2:13" x14ac:dyDescent="0.25">
      <c r="B1549" t="s">
        <v>22</v>
      </c>
      <c r="C1549" s="1" t="s">
        <v>20</v>
      </c>
      <c r="D1549" s="2">
        <v>44822</v>
      </c>
      <c r="E1549" s="8" t="s">
        <v>76</v>
      </c>
      <c r="F1549" s="8" t="s">
        <v>82</v>
      </c>
      <c r="G1549" s="8" t="s">
        <v>82</v>
      </c>
      <c r="H1549" t="s">
        <v>18</v>
      </c>
      <c r="I1549" s="4">
        <v>8902</v>
      </c>
      <c r="J1549" s="8">
        <v>12</v>
      </c>
      <c r="K1549" s="4">
        <f t="shared" si="40"/>
        <v>106824</v>
      </c>
      <c r="L1549" s="4">
        <f t="shared" si="41"/>
        <v>37388.399999999994</v>
      </c>
      <c r="M1549" s="3">
        <v>0.35</v>
      </c>
    </row>
    <row r="1550" spans="2:13" x14ac:dyDescent="0.25">
      <c r="B1550" t="s">
        <v>34</v>
      </c>
      <c r="C1550" s="1" t="s">
        <v>20</v>
      </c>
      <c r="D1550" s="2">
        <v>44829</v>
      </c>
      <c r="E1550" s="8" t="s">
        <v>76</v>
      </c>
      <c r="F1550" s="8" t="s">
        <v>82</v>
      </c>
      <c r="G1550" s="8" t="s">
        <v>82</v>
      </c>
      <c r="H1550" t="s">
        <v>33</v>
      </c>
      <c r="I1550" s="4">
        <v>4600</v>
      </c>
      <c r="J1550" s="8">
        <v>2</v>
      </c>
      <c r="K1550" s="4">
        <f t="shared" si="40"/>
        <v>9200</v>
      </c>
      <c r="L1550" s="4">
        <f t="shared" si="41"/>
        <v>2300</v>
      </c>
      <c r="M1550" s="3">
        <v>0.25</v>
      </c>
    </row>
    <row r="1551" spans="2:13" x14ac:dyDescent="0.25">
      <c r="B1551" t="s">
        <v>22</v>
      </c>
      <c r="C1551" s="1" t="s">
        <v>20</v>
      </c>
      <c r="D1551" s="2">
        <v>44829</v>
      </c>
      <c r="E1551" s="8" t="s">
        <v>76</v>
      </c>
      <c r="F1551" s="8" t="s">
        <v>82</v>
      </c>
      <c r="G1551" s="8" t="s">
        <v>82</v>
      </c>
      <c r="H1551" t="s">
        <v>35</v>
      </c>
      <c r="I1551" s="4">
        <v>4500</v>
      </c>
      <c r="J1551" s="8">
        <v>4</v>
      </c>
      <c r="K1551" s="4">
        <f t="shared" si="40"/>
        <v>18000</v>
      </c>
      <c r="L1551" s="4">
        <f t="shared" si="41"/>
        <v>4500</v>
      </c>
      <c r="M1551" s="3">
        <v>0.25</v>
      </c>
    </row>
    <row r="1552" spans="2:13" x14ac:dyDescent="0.25">
      <c r="B1552" t="s">
        <v>13</v>
      </c>
      <c r="C1552" s="1" t="s">
        <v>14</v>
      </c>
      <c r="D1552" s="2">
        <v>44829</v>
      </c>
      <c r="E1552" s="8" t="s">
        <v>76</v>
      </c>
      <c r="F1552" s="8" t="s">
        <v>82</v>
      </c>
      <c r="G1552" s="8" t="s">
        <v>82</v>
      </c>
      <c r="H1552" t="s">
        <v>18</v>
      </c>
      <c r="I1552" s="4">
        <v>8902</v>
      </c>
      <c r="J1552" s="8">
        <v>4</v>
      </c>
      <c r="K1552" s="4">
        <f t="shared" si="40"/>
        <v>35608</v>
      </c>
      <c r="L1552" s="4">
        <f t="shared" si="41"/>
        <v>12462.8</v>
      </c>
      <c r="M1552" s="3">
        <v>0.35</v>
      </c>
    </row>
    <row r="1553" spans="2:13" x14ac:dyDescent="0.25">
      <c r="B1553" t="s">
        <v>13</v>
      </c>
      <c r="C1553" s="1" t="s">
        <v>20</v>
      </c>
      <c r="D1553" s="2">
        <v>44829</v>
      </c>
      <c r="E1553" s="8" t="s">
        <v>76</v>
      </c>
      <c r="F1553" s="8" t="s">
        <v>82</v>
      </c>
      <c r="G1553" s="8" t="s">
        <v>82</v>
      </c>
      <c r="H1553" t="s">
        <v>29</v>
      </c>
      <c r="I1553" s="4">
        <v>5340</v>
      </c>
      <c r="J1553" s="8">
        <v>11</v>
      </c>
      <c r="K1553" s="4">
        <f t="shared" si="40"/>
        <v>58740</v>
      </c>
      <c r="L1553" s="4">
        <f t="shared" si="41"/>
        <v>17622</v>
      </c>
      <c r="M1553" s="3">
        <v>0.3</v>
      </c>
    </row>
    <row r="1554" spans="2:13" x14ac:dyDescent="0.25">
      <c r="B1554" t="s">
        <v>13</v>
      </c>
      <c r="C1554" s="1" t="s">
        <v>14</v>
      </c>
      <c r="D1554" s="2">
        <v>44836</v>
      </c>
      <c r="E1554" s="8" t="s">
        <v>76</v>
      </c>
      <c r="F1554" s="8" t="s">
        <v>82</v>
      </c>
      <c r="G1554" s="8" t="s">
        <v>82</v>
      </c>
      <c r="H1554" t="s">
        <v>23</v>
      </c>
      <c r="I1554" s="4">
        <v>5130</v>
      </c>
      <c r="J1554" s="8">
        <v>2</v>
      </c>
      <c r="K1554" s="4">
        <f t="shared" si="40"/>
        <v>10260</v>
      </c>
      <c r="L1554" s="4">
        <f t="shared" si="41"/>
        <v>4104</v>
      </c>
      <c r="M1554" s="3">
        <v>0.4</v>
      </c>
    </row>
    <row r="1555" spans="2:13" x14ac:dyDescent="0.25">
      <c r="B1555" t="s">
        <v>13</v>
      </c>
      <c r="C1555" s="1" t="s">
        <v>20</v>
      </c>
      <c r="D1555" s="2">
        <v>44836</v>
      </c>
      <c r="E1555" s="8" t="s">
        <v>76</v>
      </c>
      <c r="F1555" s="8" t="s">
        <v>82</v>
      </c>
      <c r="G1555" s="8" t="s">
        <v>82</v>
      </c>
      <c r="H1555" t="s">
        <v>26</v>
      </c>
      <c r="I1555" s="4">
        <v>1700</v>
      </c>
      <c r="J1555" s="8">
        <v>9</v>
      </c>
      <c r="K1555" s="4">
        <f t="shared" si="40"/>
        <v>15300</v>
      </c>
      <c r="L1555" s="4">
        <f t="shared" si="41"/>
        <v>7650</v>
      </c>
      <c r="M1555" s="3">
        <v>0.5</v>
      </c>
    </row>
    <row r="1556" spans="2:13" x14ac:dyDescent="0.25">
      <c r="B1556" t="s">
        <v>22</v>
      </c>
      <c r="C1556" s="1" t="s">
        <v>14</v>
      </c>
      <c r="D1556" s="2">
        <v>44836</v>
      </c>
      <c r="E1556" s="8" t="s">
        <v>76</v>
      </c>
      <c r="F1556" s="8" t="s">
        <v>82</v>
      </c>
      <c r="G1556" s="8" t="s">
        <v>82</v>
      </c>
      <c r="H1556" t="s">
        <v>35</v>
      </c>
      <c r="I1556" s="4">
        <v>4500</v>
      </c>
      <c r="J1556" s="8">
        <v>4</v>
      </c>
      <c r="K1556" s="4">
        <f t="shared" si="40"/>
        <v>18000</v>
      </c>
      <c r="L1556" s="4">
        <f t="shared" si="41"/>
        <v>4500</v>
      </c>
      <c r="M1556" s="3">
        <v>0.25</v>
      </c>
    </row>
    <row r="1557" spans="2:13" x14ac:dyDescent="0.25">
      <c r="B1557" t="s">
        <v>34</v>
      </c>
      <c r="C1557" s="1" t="s">
        <v>20</v>
      </c>
      <c r="D1557" s="2">
        <v>44836</v>
      </c>
      <c r="E1557" s="8" t="s">
        <v>76</v>
      </c>
      <c r="F1557" s="8" t="s">
        <v>82</v>
      </c>
      <c r="G1557" s="8" t="s">
        <v>82</v>
      </c>
      <c r="H1557" t="s">
        <v>31</v>
      </c>
      <c r="I1557" s="4">
        <v>5300</v>
      </c>
      <c r="J1557" s="8">
        <v>6</v>
      </c>
      <c r="K1557" s="4">
        <f t="shared" si="40"/>
        <v>31800</v>
      </c>
      <c r="L1557" s="4">
        <f t="shared" si="41"/>
        <v>9540</v>
      </c>
      <c r="M1557" s="3">
        <v>0.3</v>
      </c>
    </row>
    <row r="1558" spans="2:13" x14ac:dyDescent="0.25">
      <c r="B1558" t="s">
        <v>13</v>
      </c>
      <c r="C1558" s="1" t="s">
        <v>20</v>
      </c>
      <c r="D1558" s="2">
        <v>44843</v>
      </c>
      <c r="E1558" s="8" t="s">
        <v>76</v>
      </c>
      <c r="F1558" s="8" t="s">
        <v>82</v>
      </c>
      <c r="G1558" s="8" t="s">
        <v>82</v>
      </c>
      <c r="H1558" t="s">
        <v>21</v>
      </c>
      <c r="I1558" s="4">
        <v>1200</v>
      </c>
      <c r="J1558" s="8">
        <v>1</v>
      </c>
      <c r="K1558" s="4">
        <f t="shared" si="40"/>
        <v>1200</v>
      </c>
      <c r="L1558" s="4">
        <f t="shared" si="41"/>
        <v>360</v>
      </c>
      <c r="M1558" s="3">
        <v>0.3</v>
      </c>
    </row>
    <row r="1559" spans="2:13" x14ac:dyDescent="0.25">
      <c r="B1559" t="s">
        <v>24</v>
      </c>
      <c r="C1559" s="1" t="s">
        <v>14</v>
      </c>
      <c r="D1559" s="2">
        <v>44843</v>
      </c>
      <c r="E1559" s="8" t="s">
        <v>76</v>
      </c>
      <c r="F1559" s="8" t="s">
        <v>82</v>
      </c>
      <c r="G1559" s="8" t="s">
        <v>82</v>
      </c>
      <c r="H1559" t="s">
        <v>19</v>
      </c>
      <c r="I1559" s="4">
        <v>500</v>
      </c>
      <c r="J1559" s="8">
        <v>8</v>
      </c>
      <c r="K1559" s="4">
        <f t="shared" si="40"/>
        <v>4000</v>
      </c>
      <c r="L1559" s="4">
        <f t="shared" si="41"/>
        <v>1000</v>
      </c>
      <c r="M1559" s="3">
        <v>0.25</v>
      </c>
    </row>
    <row r="1560" spans="2:13" x14ac:dyDescent="0.25">
      <c r="B1560" t="s">
        <v>27</v>
      </c>
      <c r="C1560" s="1" t="s">
        <v>14</v>
      </c>
      <c r="D1560" s="2">
        <v>44843</v>
      </c>
      <c r="E1560" s="8" t="s">
        <v>76</v>
      </c>
      <c r="F1560" s="8" t="s">
        <v>82</v>
      </c>
      <c r="G1560" s="8" t="s">
        <v>82</v>
      </c>
      <c r="H1560" t="s">
        <v>26</v>
      </c>
      <c r="I1560" s="4">
        <v>1700</v>
      </c>
      <c r="J1560" s="8">
        <v>6</v>
      </c>
      <c r="K1560" s="4">
        <f t="shared" si="40"/>
        <v>10200</v>
      </c>
      <c r="L1560" s="4">
        <f t="shared" si="41"/>
        <v>5100</v>
      </c>
      <c r="M1560" s="3">
        <v>0.5</v>
      </c>
    </row>
    <row r="1561" spans="2:13" x14ac:dyDescent="0.25">
      <c r="B1561" t="s">
        <v>22</v>
      </c>
      <c r="C1561" s="1" t="s">
        <v>20</v>
      </c>
      <c r="D1561" s="2">
        <v>44843</v>
      </c>
      <c r="E1561" s="8" t="s">
        <v>76</v>
      </c>
      <c r="F1561" s="8" t="s">
        <v>82</v>
      </c>
      <c r="G1561" s="8" t="s">
        <v>82</v>
      </c>
      <c r="H1561" t="s">
        <v>18</v>
      </c>
      <c r="I1561" s="4">
        <v>8902</v>
      </c>
      <c r="J1561" s="8">
        <v>7</v>
      </c>
      <c r="K1561" s="4">
        <f t="shared" si="40"/>
        <v>62314</v>
      </c>
      <c r="L1561" s="4">
        <f t="shared" si="41"/>
        <v>21809.899999999998</v>
      </c>
      <c r="M1561" s="3">
        <v>0.35</v>
      </c>
    </row>
    <row r="1562" spans="2:13" x14ac:dyDescent="0.25">
      <c r="B1562" t="s">
        <v>13</v>
      </c>
      <c r="C1562" s="1" t="s">
        <v>14</v>
      </c>
      <c r="D1562" s="2">
        <v>44850</v>
      </c>
      <c r="E1562" s="8" t="s">
        <v>76</v>
      </c>
      <c r="F1562" s="8" t="s">
        <v>82</v>
      </c>
      <c r="G1562" s="8" t="s">
        <v>82</v>
      </c>
      <c r="H1562" t="s">
        <v>26</v>
      </c>
      <c r="I1562" s="4">
        <v>1700</v>
      </c>
      <c r="J1562" s="8">
        <v>3</v>
      </c>
      <c r="K1562" s="4">
        <f t="shared" ref="K1562:K1625" si="42">I1562*J1562</f>
        <v>5100</v>
      </c>
      <c r="L1562" s="4">
        <f t="shared" ref="L1562:L1625" si="43">K1562*M1562</f>
        <v>2550</v>
      </c>
      <c r="M1562" s="3">
        <v>0.5</v>
      </c>
    </row>
    <row r="1563" spans="2:13" x14ac:dyDescent="0.25">
      <c r="B1563" t="s">
        <v>24</v>
      </c>
      <c r="C1563" s="1" t="s">
        <v>14</v>
      </c>
      <c r="D1563" s="2">
        <v>44850</v>
      </c>
      <c r="E1563" s="8" t="s">
        <v>76</v>
      </c>
      <c r="F1563" s="8" t="s">
        <v>82</v>
      </c>
      <c r="G1563" s="8" t="s">
        <v>82</v>
      </c>
      <c r="H1563" t="s">
        <v>33</v>
      </c>
      <c r="I1563" s="4">
        <v>4600</v>
      </c>
      <c r="J1563" s="8">
        <v>2</v>
      </c>
      <c r="K1563" s="4">
        <f t="shared" si="42"/>
        <v>9200</v>
      </c>
      <c r="L1563" s="4">
        <f t="shared" si="43"/>
        <v>2300</v>
      </c>
      <c r="M1563" s="3">
        <v>0.25</v>
      </c>
    </row>
    <row r="1564" spans="2:13" x14ac:dyDescent="0.25">
      <c r="B1564" t="s">
        <v>13</v>
      </c>
      <c r="C1564" s="1" t="s">
        <v>14</v>
      </c>
      <c r="D1564" s="2">
        <v>44850</v>
      </c>
      <c r="E1564" s="8" t="s">
        <v>76</v>
      </c>
      <c r="F1564" s="8" t="s">
        <v>82</v>
      </c>
      <c r="G1564" s="8" t="s">
        <v>82</v>
      </c>
      <c r="H1564" t="s">
        <v>23</v>
      </c>
      <c r="I1564" s="4">
        <v>5130</v>
      </c>
      <c r="J1564" s="8">
        <v>3</v>
      </c>
      <c r="K1564" s="4">
        <f t="shared" si="42"/>
        <v>15390</v>
      </c>
      <c r="L1564" s="4">
        <f t="shared" si="43"/>
        <v>6156</v>
      </c>
      <c r="M1564" s="3">
        <v>0.4</v>
      </c>
    </row>
    <row r="1565" spans="2:13" x14ac:dyDescent="0.25">
      <c r="B1565" t="s">
        <v>13</v>
      </c>
      <c r="C1565" s="1" t="s">
        <v>20</v>
      </c>
      <c r="D1565" s="2">
        <v>44850</v>
      </c>
      <c r="E1565" s="8" t="s">
        <v>76</v>
      </c>
      <c r="F1565" s="8" t="s">
        <v>82</v>
      </c>
      <c r="G1565" s="8" t="s">
        <v>82</v>
      </c>
      <c r="H1565" t="s">
        <v>23</v>
      </c>
      <c r="I1565" s="4">
        <v>5130</v>
      </c>
      <c r="J1565" s="8">
        <v>12</v>
      </c>
      <c r="K1565" s="4">
        <f t="shared" si="42"/>
        <v>61560</v>
      </c>
      <c r="L1565" s="4">
        <f t="shared" si="43"/>
        <v>24624</v>
      </c>
      <c r="M1565" s="3">
        <v>0.4</v>
      </c>
    </row>
    <row r="1566" spans="2:13" x14ac:dyDescent="0.25">
      <c r="B1566" t="s">
        <v>34</v>
      </c>
      <c r="C1566" s="1" t="s">
        <v>20</v>
      </c>
      <c r="D1566" s="2">
        <v>44857</v>
      </c>
      <c r="E1566" s="8" t="s">
        <v>76</v>
      </c>
      <c r="F1566" s="8" t="s">
        <v>82</v>
      </c>
      <c r="G1566" s="8" t="s">
        <v>82</v>
      </c>
      <c r="H1566" t="s">
        <v>25</v>
      </c>
      <c r="I1566" s="4">
        <v>300</v>
      </c>
      <c r="J1566" s="8">
        <v>4</v>
      </c>
      <c r="K1566" s="4">
        <f t="shared" si="42"/>
        <v>1200</v>
      </c>
      <c r="L1566" s="4">
        <f t="shared" si="43"/>
        <v>180</v>
      </c>
      <c r="M1566" s="3">
        <v>0.15</v>
      </c>
    </row>
    <row r="1567" spans="2:13" x14ac:dyDescent="0.25">
      <c r="B1567" t="s">
        <v>24</v>
      </c>
      <c r="C1567" s="1" t="s">
        <v>20</v>
      </c>
      <c r="D1567" s="2">
        <v>44857</v>
      </c>
      <c r="E1567" s="8" t="s">
        <v>76</v>
      </c>
      <c r="F1567" s="8" t="s">
        <v>82</v>
      </c>
      <c r="G1567" s="8" t="s">
        <v>82</v>
      </c>
      <c r="H1567" t="s">
        <v>28</v>
      </c>
      <c r="I1567" s="4">
        <v>1500</v>
      </c>
      <c r="J1567" s="8">
        <v>7</v>
      </c>
      <c r="K1567" s="4">
        <f t="shared" si="42"/>
        <v>10500</v>
      </c>
      <c r="L1567" s="4">
        <f t="shared" si="43"/>
        <v>4200</v>
      </c>
      <c r="M1567" s="3">
        <v>0.4</v>
      </c>
    </row>
    <row r="1568" spans="2:13" x14ac:dyDescent="0.25">
      <c r="B1568" t="s">
        <v>13</v>
      </c>
      <c r="C1568" s="1" t="s">
        <v>14</v>
      </c>
      <c r="D1568" s="2">
        <v>44857</v>
      </c>
      <c r="E1568" s="8" t="s">
        <v>76</v>
      </c>
      <c r="F1568" s="8" t="s">
        <v>82</v>
      </c>
      <c r="G1568" s="8" t="s">
        <v>82</v>
      </c>
      <c r="H1568" t="s">
        <v>23</v>
      </c>
      <c r="I1568" s="4">
        <v>5130</v>
      </c>
      <c r="J1568" s="8">
        <v>4</v>
      </c>
      <c r="K1568" s="4">
        <f t="shared" si="42"/>
        <v>20520</v>
      </c>
      <c r="L1568" s="4">
        <f t="shared" si="43"/>
        <v>8208</v>
      </c>
      <c r="M1568" s="3">
        <v>0.4</v>
      </c>
    </row>
    <row r="1569" spans="2:13" x14ac:dyDescent="0.25">
      <c r="B1569" t="s">
        <v>22</v>
      </c>
      <c r="C1569" s="1" t="s">
        <v>20</v>
      </c>
      <c r="D1569" s="2">
        <v>44857</v>
      </c>
      <c r="E1569" s="8" t="s">
        <v>76</v>
      </c>
      <c r="F1569" s="8" t="s">
        <v>82</v>
      </c>
      <c r="G1569" s="8" t="s">
        <v>82</v>
      </c>
      <c r="H1569" t="s">
        <v>32</v>
      </c>
      <c r="I1569" s="4">
        <v>3200</v>
      </c>
      <c r="J1569" s="8">
        <v>12</v>
      </c>
      <c r="K1569" s="4">
        <f t="shared" si="42"/>
        <v>38400</v>
      </c>
      <c r="L1569" s="4">
        <f t="shared" si="43"/>
        <v>7680</v>
      </c>
      <c r="M1569" s="3">
        <v>0.2</v>
      </c>
    </row>
    <row r="1570" spans="2:13" x14ac:dyDescent="0.25">
      <c r="B1570" t="s">
        <v>13</v>
      </c>
      <c r="C1570" s="1" t="s">
        <v>20</v>
      </c>
      <c r="D1570" s="2">
        <v>44864</v>
      </c>
      <c r="E1570" s="8" t="s">
        <v>76</v>
      </c>
      <c r="F1570" s="8" t="s">
        <v>82</v>
      </c>
      <c r="G1570" s="8" t="s">
        <v>82</v>
      </c>
      <c r="H1570" t="s">
        <v>19</v>
      </c>
      <c r="I1570" s="4">
        <v>500</v>
      </c>
      <c r="J1570" s="8">
        <v>1</v>
      </c>
      <c r="K1570" s="4">
        <f t="shared" si="42"/>
        <v>500</v>
      </c>
      <c r="L1570" s="4">
        <f t="shared" si="43"/>
        <v>125</v>
      </c>
      <c r="M1570" s="3">
        <v>0.25</v>
      </c>
    </row>
    <row r="1571" spans="2:13" x14ac:dyDescent="0.25">
      <c r="B1571" t="s">
        <v>24</v>
      </c>
      <c r="C1571" s="1" t="s">
        <v>20</v>
      </c>
      <c r="D1571" s="2">
        <v>44864</v>
      </c>
      <c r="E1571" s="8" t="s">
        <v>76</v>
      </c>
      <c r="F1571" s="8" t="s">
        <v>82</v>
      </c>
      <c r="G1571" s="8" t="s">
        <v>82</v>
      </c>
      <c r="H1571" t="s">
        <v>31</v>
      </c>
      <c r="I1571" s="4">
        <v>5300</v>
      </c>
      <c r="J1571" s="8">
        <v>3</v>
      </c>
      <c r="K1571" s="4">
        <f t="shared" si="42"/>
        <v>15900</v>
      </c>
      <c r="L1571" s="4">
        <f t="shared" si="43"/>
        <v>4770</v>
      </c>
      <c r="M1571" s="3">
        <v>0.3</v>
      </c>
    </row>
    <row r="1572" spans="2:13" x14ac:dyDescent="0.25">
      <c r="B1572" t="s">
        <v>27</v>
      </c>
      <c r="C1572" s="1" t="s">
        <v>20</v>
      </c>
      <c r="D1572" s="2">
        <v>44864</v>
      </c>
      <c r="E1572" s="8" t="s">
        <v>76</v>
      </c>
      <c r="F1572" s="8" t="s">
        <v>82</v>
      </c>
      <c r="G1572" s="8" t="s">
        <v>82</v>
      </c>
      <c r="H1572" t="s">
        <v>35</v>
      </c>
      <c r="I1572" s="4">
        <v>4500</v>
      </c>
      <c r="J1572" s="8">
        <v>8</v>
      </c>
      <c r="K1572" s="4">
        <f t="shared" si="42"/>
        <v>36000</v>
      </c>
      <c r="L1572" s="4">
        <f t="shared" si="43"/>
        <v>9000</v>
      </c>
      <c r="M1572" s="3">
        <v>0.25</v>
      </c>
    </row>
    <row r="1573" spans="2:13" x14ac:dyDescent="0.25">
      <c r="B1573" t="s">
        <v>13</v>
      </c>
      <c r="C1573" s="1" t="s">
        <v>20</v>
      </c>
      <c r="D1573" s="2">
        <v>44864</v>
      </c>
      <c r="E1573" s="8" t="s">
        <v>76</v>
      </c>
      <c r="F1573" s="8" t="s">
        <v>82</v>
      </c>
      <c r="G1573" s="8" t="s">
        <v>82</v>
      </c>
      <c r="H1573" t="s">
        <v>33</v>
      </c>
      <c r="I1573" s="4">
        <v>4600</v>
      </c>
      <c r="J1573" s="8">
        <v>11</v>
      </c>
      <c r="K1573" s="4">
        <f t="shared" si="42"/>
        <v>50600</v>
      </c>
      <c r="L1573" s="4">
        <f t="shared" si="43"/>
        <v>12650</v>
      </c>
      <c r="M1573" s="3">
        <v>0.25</v>
      </c>
    </row>
    <row r="1574" spans="2:13" x14ac:dyDescent="0.25">
      <c r="B1574" t="s">
        <v>24</v>
      </c>
      <c r="C1574" s="1" t="s">
        <v>14</v>
      </c>
      <c r="D1574" s="2">
        <v>44871</v>
      </c>
      <c r="E1574" s="8" t="s">
        <v>76</v>
      </c>
      <c r="F1574" s="8" t="s">
        <v>82</v>
      </c>
      <c r="G1574" s="8" t="s">
        <v>82</v>
      </c>
      <c r="H1574" t="s">
        <v>19</v>
      </c>
      <c r="I1574" s="4">
        <v>500</v>
      </c>
      <c r="J1574" s="8">
        <v>8</v>
      </c>
      <c r="K1574" s="4">
        <f t="shared" si="42"/>
        <v>4000</v>
      </c>
      <c r="L1574" s="4">
        <f t="shared" si="43"/>
        <v>1000</v>
      </c>
      <c r="M1574" s="3">
        <v>0.25</v>
      </c>
    </row>
    <row r="1575" spans="2:13" x14ac:dyDescent="0.25">
      <c r="B1575" t="s">
        <v>13</v>
      </c>
      <c r="C1575" s="1" t="s">
        <v>20</v>
      </c>
      <c r="D1575" s="2">
        <v>44871</v>
      </c>
      <c r="E1575" s="8" t="s">
        <v>76</v>
      </c>
      <c r="F1575" s="8" t="s">
        <v>82</v>
      </c>
      <c r="G1575" s="8" t="s">
        <v>82</v>
      </c>
      <c r="H1575" t="s">
        <v>26</v>
      </c>
      <c r="I1575" s="4">
        <v>1700</v>
      </c>
      <c r="J1575" s="8">
        <v>12</v>
      </c>
      <c r="K1575" s="4">
        <f t="shared" si="42"/>
        <v>20400</v>
      </c>
      <c r="L1575" s="4">
        <f t="shared" si="43"/>
        <v>10200</v>
      </c>
      <c r="M1575" s="3">
        <v>0.5</v>
      </c>
    </row>
    <row r="1576" spans="2:13" x14ac:dyDescent="0.25">
      <c r="B1576" t="s">
        <v>24</v>
      </c>
      <c r="C1576" s="1" t="s">
        <v>14</v>
      </c>
      <c r="D1576" s="2">
        <v>44871</v>
      </c>
      <c r="E1576" s="8" t="s">
        <v>76</v>
      </c>
      <c r="F1576" s="8" t="s">
        <v>82</v>
      </c>
      <c r="G1576" s="8" t="s">
        <v>82</v>
      </c>
      <c r="H1576" t="s">
        <v>23</v>
      </c>
      <c r="I1576" s="4">
        <v>5130</v>
      </c>
      <c r="J1576" s="8">
        <v>8</v>
      </c>
      <c r="K1576" s="4">
        <f t="shared" si="42"/>
        <v>41040</v>
      </c>
      <c r="L1576" s="4">
        <f t="shared" si="43"/>
        <v>16416</v>
      </c>
      <c r="M1576" s="3">
        <v>0.4</v>
      </c>
    </row>
    <row r="1577" spans="2:13" x14ac:dyDescent="0.25">
      <c r="B1577" t="s">
        <v>27</v>
      </c>
      <c r="C1577" s="1" t="s">
        <v>20</v>
      </c>
      <c r="D1577" s="2">
        <v>44871</v>
      </c>
      <c r="E1577" s="8" t="s">
        <v>76</v>
      </c>
      <c r="F1577" s="8" t="s">
        <v>82</v>
      </c>
      <c r="G1577" s="8" t="s">
        <v>82</v>
      </c>
      <c r="H1577" t="s">
        <v>35</v>
      </c>
      <c r="I1577" s="4">
        <v>4500</v>
      </c>
      <c r="J1577" s="8">
        <v>10</v>
      </c>
      <c r="K1577" s="4">
        <f t="shared" si="42"/>
        <v>45000</v>
      </c>
      <c r="L1577" s="4">
        <f t="shared" si="43"/>
        <v>11250</v>
      </c>
      <c r="M1577" s="3">
        <v>0.25</v>
      </c>
    </row>
    <row r="1578" spans="2:13" x14ac:dyDescent="0.25">
      <c r="B1578" t="s">
        <v>13</v>
      </c>
      <c r="C1578" s="1" t="s">
        <v>20</v>
      </c>
      <c r="D1578" s="2">
        <v>44878</v>
      </c>
      <c r="E1578" s="8" t="s">
        <v>76</v>
      </c>
      <c r="F1578" s="8" t="s">
        <v>82</v>
      </c>
      <c r="G1578" s="8" t="s">
        <v>82</v>
      </c>
      <c r="H1578" t="s">
        <v>28</v>
      </c>
      <c r="I1578" s="4">
        <v>1500</v>
      </c>
      <c r="J1578" s="8">
        <v>6</v>
      </c>
      <c r="K1578" s="4">
        <f t="shared" si="42"/>
        <v>9000</v>
      </c>
      <c r="L1578" s="4">
        <f t="shared" si="43"/>
        <v>3600</v>
      </c>
      <c r="M1578" s="3">
        <v>0.4</v>
      </c>
    </row>
    <row r="1579" spans="2:13" x14ac:dyDescent="0.25">
      <c r="B1579" t="s">
        <v>13</v>
      </c>
      <c r="C1579" s="1" t="s">
        <v>20</v>
      </c>
      <c r="D1579" s="2">
        <v>44878</v>
      </c>
      <c r="E1579" s="8" t="s">
        <v>76</v>
      </c>
      <c r="F1579" s="8" t="s">
        <v>82</v>
      </c>
      <c r="G1579" s="8" t="s">
        <v>82</v>
      </c>
      <c r="H1579" t="s">
        <v>21</v>
      </c>
      <c r="I1579" s="4">
        <v>1200</v>
      </c>
      <c r="J1579" s="8">
        <v>10</v>
      </c>
      <c r="K1579" s="4">
        <f t="shared" si="42"/>
        <v>12000</v>
      </c>
      <c r="L1579" s="4">
        <f t="shared" si="43"/>
        <v>3600</v>
      </c>
      <c r="M1579" s="3">
        <v>0.3</v>
      </c>
    </row>
    <row r="1580" spans="2:13" x14ac:dyDescent="0.25">
      <c r="B1580" t="s">
        <v>22</v>
      </c>
      <c r="C1580" s="1" t="s">
        <v>14</v>
      </c>
      <c r="D1580" s="2">
        <v>44878</v>
      </c>
      <c r="E1580" s="8" t="s">
        <v>76</v>
      </c>
      <c r="F1580" s="8" t="s">
        <v>82</v>
      </c>
      <c r="G1580" s="8" t="s">
        <v>82</v>
      </c>
      <c r="H1580" t="s">
        <v>32</v>
      </c>
      <c r="I1580" s="4">
        <v>3200</v>
      </c>
      <c r="J1580" s="8">
        <v>6</v>
      </c>
      <c r="K1580" s="4">
        <f t="shared" si="42"/>
        <v>19200</v>
      </c>
      <c r="L1580" s="4">
        <f t="shared" si="43"/>
        <v>3840</v>
      </c>
      <c r="M1580" s="3">
        <v>0.2</v>
      </c>
    </row>
    <row r="1581" spans="2:13" x14ac:dyDescent="0.25">
      <c r="B1581" t="s">
        <v>13</v>
      </c>
      <c r="C1581" s="1" t="s">
        <v>20</v>
      </c>
      <c r="D1581" s="2">
        <v>44878</v>
      </c>
      <c r="E1581" s="8" t="s">
        <v>76</v>
      </c>
      <c r="F1581" s="8" t="s">
        <v>82</v>
      </c>
      <c r="G1581" s="8" t="s">
        <v>82</v>
      </c>
      <c r="H1581" t="s">
        <v>23</v>
      </c>
      <c r="I1581" s="4">
        <v>5130</v>
      </c>
      <c r="J1581" s="8">
        <v>13</v>
      </c>
      <c r="K1581" s="4">
        <f t="shared" si="42"/>
        <v>66690</v>
      </c>
      <c r="L1581" s="4">
        <f t="shared" si="43"/>
        <v>26676</v>
      </c>
      <c r="M1581" s="3">
        <v>0.4</v>
      </c>
    </row>
    <row r="1582" spans="2:13" x14ac:dyDescent="0.25">
      <c r="B1582" t="s">
        <v>34</v>
      </c>
      <c r="C1582" s="1" t="s">
        <v>20</v>
      </c>
      <c r="D1582" s="2">
        <v>44885</v>
      </c>
      <c r="E1582" s="8" t="s">
        <v>76</v>
      </c>
      <c r="F1582" s="8" t="s">
        <v>82</v>
      </c>
      <c r="G1582" s="8" t="s">
        <v>82</v>
      </c>
      <c r="H1582" t="s">
        <v>28</v>
      </c>
      <c r="I1582" s="4">
        <v>1500</v>
      </c>
      <c r="J1582" s="8">
        <v>3</v>
      </c>
      <c r="K1582" s="4">
        <f t="shared" si="42"/>
        <v>4500</v>
      </c>
      <c r="L1582" s="4">
        <f t="shared" si="43"/>
        <v>1800</v>
      </c>
      <c r="M1582" s="3">
        <v>0.4</v>
      </c>
    </row>
    <row r="1583" spans="2:13" x14ac:dyDescent="0.25">
      <c r="B1583" t="s">
        <v>34</v>
      </c>
      <c r="C1583" s="1" t="s">
        <v>20</v>
      </c>
      <c r="D1583" s="2">
        <v>44885</v>
      </c>
      <c r="E1583" s="8" t="s">
        <v>76</v>
      </c>
      <c r="F1583" s="8" t="s">
        <v>82</v>
      </c>
      <c r="G1583" s="8" t="s">
        <v>82</v>
      </c>
      <c r="H1583" t="s">
        <v>28</v>
      </c>
      <c r="I1583" s="4">
        <v>1500</v>
      </c>
      <c r="J1583" s="8">
        <v>11</v>
      </c>
      <c r="K1583" s="4">
        <f t="shared" si="42"/>
        <v>16500</v>
      </c>
      <c r="L1583" s="4">
        <f t="shared" si="43"/>
        <v>6600</v>
      </c>
      <c r="M1583" s="3">
        <v>0.4</v>
      </c>
    </row>
    <row r="1584" spans="2:13" x14ac:dyDescent="0.25">
      <c r="B1584" t="s">
        <v>27</v>
      </c>
      <c r="C1584" s="1" t="s">
        <v>20</v>
      </c>
      <c r="D1584" s="2">
        <v>44885</v>
      </c>
      <c r="E1584" s="8" t="s">
        <v>76</v>
      </c>
      <c r="F1584" s="8" t="s">
        <v>82</v>
      </c>
      <c r="G1584" s="8" t="s">
        <v>82</v>
      </c>
      <c r="H1584" t="s">
        <v>30</v>
      </c>
      <c r="I1584" s="4">
        <v>3400</v>
      </c>
      <c r="J1584" s="8">
        <v>8</v>
      </c>
      <c r="K1584" s="4">
        <f t="shared" si="42"/>
        <v>27200</v>
      </c>
      <c r="L1584" s="4">
        <f t="shared" si="43"/>
        <v>9520</v>
      </c>
      <c r="M1584" s="3">
        <v>0.35</v>
      </c>
    </row>
    <row r="1585" spans="2:13" x14ac:dyDescent="0.25">
      <c r="B1585" t="s">
        <v>13</v>
      </c>
      <c r="C1585" s="1" t="s">
        <v>20</v>
      </c>
      <c r="D1585" s="2">
        <v>44885</v>
      </c>
      <c r="E1585" s="8" t="s">
        <v>76</v>
      </c>
      <c r="F1585" s="8" t="s">
        <v>82</v>
      </c>
      <c r="G1585" s="8" t="s">
        <v>82</v>
      </c>
      <c r="H1585" t="s">
        <v>29</v>
      </c>
      <c r="I1585" s="4">
        <v>5340</v>
      </c>
      <c r="J1585" s="8">
        <v>8</v>
      </c>
      <c r="K1585" s="4">
        <f t="shared" si="42"/>
        <v>42720</v>
      </c>
      <c r="L1585" s="4">
        <f t="shared" si="43"/>
        <v>12816</v>
      </c>
      <c r="M1585" s="3">
        <v>0.3</v>
      </c>
    </row>
    <row r="1586" spans="2:13" x14ac:dyDescent="0.25">
      <c r="B1586" t="s">
        <v>13</v>
      </c>
      <c r="C1586" s="1" t="s">
        <v>20</v>
      </c>
      <c r="D1586" s="2">
        <v>44892</v>
      </c>
      <c r="E1586" s="8" t="s">
        <v>76</v>
      </c>
      <c r="F1586" s="8" t="s">
        <v>82</v>
      </c>
      <c r="G1586" s="8" t="s">
        <v>82</v>
      </c>
      <c r="H1586" t="s">
        <v>26</v>
      </c>
      <c r="I1586" s="4">
        <v>1700</v>
      </c>
      <c r="J1586" s="8">
        <v>2</v>
      </c>
      <c r="K1586" s="4">
        <f t="shared" si="42"/>
        <v>3400</v>
      </c>
      <c r="L1586" s="4">
        <f t="shared" si="43"/>
        <v>1700</v>
      </c>
      <c r="M1586" s="3">
        <v>0.5</v>
      </c>
    </row>
    <row r="1587" spans="2:13" x14ac:dyDescent="0.25">
      <c r="B1587" t="s">
        <v>27</v>
      </c>
      <c r="C1587" s="1" t="s">
        <v>20</v>
      </c>
      <c r="D1587" s="2">
        <v>44892</v>
      </c>
      <c r="E1587" s="8" t="s">
        <v>76</v>
      </c>
      <c r="F1587" s="8" t="s">
        <v>82</v>
      </c>
      <c r="G1587" s="8" t="s">
        <v>82</v>
      </c>
      <c r="H1587" t="s">
        <v>26</v>
      </c>
      <c r="I1587" s="4">
        <v>1700</v>
      </c>
      <c r="J1587" s="8">
        <v>7</v>
      </c>
      <c r="K1587" s="4">
        <f t="shared" si="42"/>
        <v>11900</v>
      </c>
      <c r="L1587" s="4">
        <f t="shared" si="43"/>
        <v>5950</v>
      </c>
      <c r="M1587" s="3">
        <v>0.5</v>
      </c>
    </row>
    <row r="1588" spans="2:13" x14ac:dyDescent="0.25">
      <c r="B1588" t="s">
        <v>27</v>
      </c>
      <c r="C1588" s="1" t="s">
        <v>20</v>
      </c>
      <c r="D1588" s="2">
        <v>44892</v>
      </c>
      <c r="E1588" s="8" t="s">
        <v>76</v>
      </c>
      <c r="F1588" s="8" t="s">
        <v>82</v>
      </c>
      <c r="G1588" s="8" t="s">
        <v>82</v>
      </c>
      <c r="H1588" t="s">
        <v>26</v>
      </c>
      <c r="I1588" s="4">
        <v>1700</v>
      </c>
      <c r="J1588" s="8">
        <v>10</v>
      </c>
      <c r="K1588" s="4">
        <f t="shared" si="42"/>
        <v>17000</v>
      </c>
      <c r="L1588" s="4">
        <f t="shared" si="43"/>
        <v>8500</v>
      </c>
      <c r="M1588" s="3">
        <v>0.5</v>
      </c>
    </row>
    <row r="1589" spans="2:13" x14ac:dyDescent="0.25">
      <c r="B1589" t="s">
        <v>27</v>
      </c>
      <c r="C1589" s="1" t="s">
        <v>14</v>
      </c>
      <c r="D1589" s="2">
        <v>44892</v>
      </c>
      <c r="E1589" s="8" t="s">
        <v>76</v>
      </c>
      <c r="F1589" s="8" t="s">
        <v>82</v>
      </c>
      <c r="G1589" s="8" t="s">
        <v>82</v>
      </c>
      <c r="H1589" t="s">
        <v>18</v>
      </c>
      <c r="I1589" s="4">
        <v>8902</v>
      </c>
      <c r="J1589" s="8">
        <v>7</v>
      </c>
      <c r="K1589" s="4">
        <f t="shared" si="42"/>
        <v>62314</v>
      </c>
      <c r="L1589" s="4">
        <f t="shared" si="43"/>
        <v>21809.899999999998</v>
      </c>
      <c r="M1589" s="3">
        <v>0.35</v>
      </c>
    </row>
    <row r="1590" spans="2:13" x14ac:dyDescent="0.25">
      <c r="B1590" t="s">
        <v>13</v>
      </c>
      <c r="C1590" s="1" t="s">
        <v>20</v>
      </c>
      <c r="D1590" s="2">
        <v>44899</v>
      </c>
      <c r="E1590" s="8" t="s">
        <v>76</v>
      </c>
      <c r="F1590" s="8" t="s">
        <v>82</v>
      </c>
      <c r="G1590" s="8" t="s">
        <v>82</v>
      </c>
      <c r="H1590" t="s">
        <v>19</v>
      </c>
      <c r="I1590" s="4">
        <v>500</v>
      </c>
      <c r="J1590" s="8">
        <v>3</v>
      </c>
      <c r="K1590" s="4">
        <f t="shared" si="42"/>
        <v>1500</v>
      </c>
      <c r="L1590" s="4">
        <f t="shared" si="43"/>
        <v>375</v>
      </c>
      <c r="M1590" s="3">
        <v>0.25</v>
      </c>
    </row>
    <row r="1591" spans="2:13" x14ac:dyDescent="0.25">
      <c r="B1591" t="s">
        <v>27</v>
      </c>
      <c r="C1591" s="1" t="s">
        <v>14</v>
      </c>
      <c r="D1591" s="2">
        <v>44899</v>
      </c>
      <c r="E1591" s="8" t="s">
        <v>76</v>
      </c>
      <c r="F1591" s="8" t="s">
        <v>82</v>
      </c>
      <c r="G1591" s="8" t="s">
        <v>82</v>
      </c>
      <c r="H1591" t="s">
        <v>26</v>
      </c>
      <c r="I1591" s="4">
        <v>1700</v>
      </c>
      <c r="J1591" s="8">
        <v>10</v>
      </c>
      <c r="K1591" s="4">
        <f t="shared" si="42"/>
        <v>17000</v>
      </c>
      <c r="L1591" s="4">
        <f t="shared" si="43"/>
        <v>8500</v>
      </c>
      <c r="M1591" s="3">
        <v>0.5</v>
      </c>
    </row>
    <row r="1592" spans="2:13" x14ac:dyDescent="0.25">
      <c r="B1592" t="s">
        <v>24</v>
      </c>
      <c r="C1592" s="1" t="s">
        <v>20</v>
      </c>
      <c r="D1592" s="2">
        <v>44899</v>
      </c>
      <c r="E1592" s="8" t="s">
        <v>76</v>
      </c>
      <c r="F1592" s="8" t="s">
        <v>82</v>
      </c>
      <c r="G1592" s="8" t="s">
        <v>82</v>
      </c>
      <c r="H1592" t="s">
        <v>23</v>
      </c>
      <c r="I1592" s="4">
        <v>5130</v>
      </c>
      <c r="J1592" s="8">
        <v>7</v>
      </c>
      <c r="K1592" s="4">
        <f t="shared" si="42"/>
        <v>35910</v>
      </c>
      <c r="L1592" s="4">
        <f t="shared" si="43"/>
        <v>14364</v>
      </c>
      <c r="M1592" s="3">
        <v>0.4</v>
      </c>
    </row>
    <row r="1593" spans="2:13" x14ac:dyDescent="0.25">
      <c r="B1593" t="s">
        <v>24</v>
      </c>
      <c r="C1593" s="1" t="s">
        <v>20</v>
      </c>
      <c r="D1593" s="2">
        <v>44899</v>
      </c>
      <c r="E1593" s="8" t="s">
        <v>76</v>
      </c>
      <c r="F1593" s="8" t="s">
        <v>82</v>
      </c>
      <c r="G1593" s="8" t="s">
        <v>82</v>
      </c>
      <c r="H1593" t="s">
        <v>23</v>
      </c>
      <c r="I1593" s="4">
        <v>5130</v>
      </c>
      <c r="J1593" s="8">
        <v>9</v>
      </c>
      <c r="K1593" s="4">
        <f t="shared" si="42"/>
        <v>46170</v>
      </c>
      <c r="L1593" s="4">
        <f t="shared" si="43"/>
        <v>18468</v>
      </c>
      <c r="M1593" s="3">
        <v>0.4</v>
      </c>
    </row>
    <row r="1594" spans="2:13" x14ac:dyDescent="0.25">
      <c r="B1594" t="s">
        <v>27</v>
      </c>
      <c r="C1594" s="1" t="s">
        <v>20</v>
      </c>
      <c r="D1594" s="2">
        <v>44906</v>
      </c>
      <c r="E1594" s="8" t="s">
        <v>76</v>
      </c>
      <c r="F1594" s="8" t="s">
        <v>82</v>
      </c>
      <c r="G1594" s="8" t="s">
        <v>82</v>
      </c>
      <c r="H1594" t="s">
        <v>25</v>
      </c>
      <c r="I1594" s="4">
        <v>300</v>
      </c>
      <c r="J1594" s="8">
        <v>1</v>
      </c>
      <c r="K1594" s="4">
        <f t="shared" si="42"/>
        <v>300</v>
      </c>
      <c r="L1594" s="4">
        <f t="shared" si="43"/>
        <v>45</v>
      </c>
      <c r="M1594" s="3">
        <v>0.15</v>
      </c>
    </row>
    <row r="1595" spans="2:13" x14ac:dyDescent="0.25">
      <c r="B1595" t="s">
        <v>27</v>
      </c>
      <c r="C1595" s="1" t="s">
        <v>20</v>
      </c>
      <c r="D1595" s="2">
        <v>44906</v>
      </c>
      <c r="E1595" s="8" t="s">
        <v>76</v>
      </c>
      <c r="F1595" s="8" t="s">
        <v>82</v>
      </c>
      <c r="G1595" s="8" t="s">
        <v>82</v>
      </c>
      <c r="H1595" t="s">
        <v>28</v>
      </c>
      <c r="I1595" s="4">
        <v>1500</v>
      </c>
      <c r="J1595" s="8">
        <v>4</v>
      </c>
      <c r="K1595" s="4">
        <f t="shared" si="42"/>
        <v>6000</v>
      </c>
      <c r="L1595" s="4">
        <f t="shared" si="43"/>
        <v>2400</v>
      </c>
      <c r="M1595" s="3">
        <v>0.4</v>
      </c>
    </row>
    <row r="1596" spans="2:13" x14ac:dyDescent="0.25">
      <c r="B1596" t="s">
        <v>27</v>
      </c>
      <c r="C1596" s="1" t="s">
        <v>20</v>
      </c>
      <c r="D1596" s="2">
        <v>44906</v>
      </c>
      <c r="E1596" s="8" t="s">
        <v>76</v>
      </c>
      <c r="F1596" s="8" t="s">
        <v>82</v>
      </c>
      <c r="G1596" s="8" t="s">
        <v>82</v>
      </c>
      <c r="H1596" t="s">
        <v>30</v>
      </c>
      <c r="I1596" s="4">
        <v>3400</v>
      </c>
      <c r="J1596" s="8">
        <v>2</v>
      </c>
      <c r="K1596" s="4">
        <f t="shared" si="42"/>
        <v>6800</v>
      </c>
      <c r="L1596" s="4">
        <f t="shared" si="43"/>
        <v>2380</v>
      </c>
      <c r="M1596" s="3">
        <v>0.35</v>
      </c>
    </row>
    <row r="1597" spans="2:13" x14ac:dyDescent="0.25">
      <c r="B1597" t="s">
        <v>13</v>
      </c>
      <c r="C1597" s="1" t="s">
        <v>14</v>
      </c>
      <c r="D1597" s="2">
        <v>44906</v>
      </c>
      <c r="E1597" s="8" t="s">
        <v>76</v>
      </c>
      <c r="F1597" s="8" t="s">
        <v>82</v>
      </c>
      <c r="G1597" s="8" t="s">
        <v>82</v>
      </c>
      <c r="H1597" t="s">
        <v>33</v>
      </c>
      <c r="I1597" s="4">
        <v>4600</v>
      </c>
      <c r="J1597" s="8">
        <v>3</v>
      </c>
      <c r="K1597" s="4">
        <f t="shared" si="42"/>
        <v>13800</v>
      </c>
      <c r="L1597" s="4">
        <f t="shared" si="43"/>
        <v>3450</v>
      </c>
      <c r="M1597" s="3">
        <v>0.25</v>
      </c>
    </row>
    <row r="1598" spans="2:13" x14ac:dyDescent="0.25">
      <c r="B1598" t="s">
        <v>34</v>
      </c>
      <c r="C1598" s="1" t="s">
        <v>20</v>
      </c>
      <c r="D1598" s="2">
        <v>44913</v>
      </c>
      <c r="E1598" s="8" t="s">
        <v>76</v>
      </c>
      <c r="F1598" s="8" t="s">
        <v>82</v>
      </c>
      <c r="G1598" s="8" t="s">
        <v>82</v>
      </c>
      <c r="H1598" t="s">
        <v>19</v>
      </c>
      <c r="I1598" s="4">
        <v>500</v>
      </c>
      <c r="J1598" s="8">
        <v>4</v>
      </c>
      <c r="K1598" s="4">
        <f t="shared" si="42"/>
        <v>2000</v>
      </c>
      <c r="L1598" s="4">
        <f t="shared" si="43"/>
        <v>500</v>
      </c>
      <c r="M1598" s="3">
        <v>0.25</v>
      </c>
    </row>
    <row r="1599" spans="2:13" x14ac:dyDescent="0.25">
      <c r="B1599" t="s">
        <v>13</v>
      </c>
      <c r="C1599" s="1" t="s">
        <v>20</v>
      </c>
      <c r="D1599" s="2">
        <v>44913</v>
      </c>
      <c r="E1599" s="8" t="s">
        <v>76</v>
      </c>
      <c r="F1599" s="8" t="s">
        <v>82</v>
      </c>
      <c r="G1599" s="8" t="s">
        <v>82</v>
      </c>
      <c r="H1599" t="s">
        <v>23</v>
      </c>
      <c r="I1599" s="4">
        <v>5130</v>
      </c>
      <c r="J1599" s="8">
        <v>2</v>
      </c>
      <c r="K1599" s="4">
        <f t="shared" si="42"/>
        <v>10260</v>
      </c>
      <c r="L1599" s="4">
        <f t="shared" si="43"/>
        <v>4104</v>
      </c>
      <c r="M1599" s="3">
        <v>0.4</v>
      </c>
    </row>
    <row r="1600" spans="2:13" x14ac:dyDescent="0.25">
      <c r="B1600" t="s">
        <v>34</v>
      </c>
      <c r="C1600" s="1" t="s">
        <v>20</v>
      </c>
      <c r="D1600" s="2">
        <v>44913</v>
      </c>
      <c r="E1600" s="8" t="s">
        <v>76</v>
      </c>
      <c r="F1600" s="8" t="s">
        <v>82</v>
      </c>
      <c r="G1600" s="8" t="s">
        <v>82</v>
      </c>
      <c r="H1600" t="s">
        <v>29</v>
      </c>
      <c r="I1600" s="4">
        <v>5340</v>
      </c>
      <c r="J1600" s="8">
        <v>8</v>
      </c>
      <c r="K1600" s="4">
        <f t="shared" si="42"/>
        <v>42720</v>
      </c>
      <c r="L1600" s="4">
        <f t="shared" si="43"/>
        <v>12816</v>
      </c>
      <c r="M1600" s="3">
        <v>0.3</v>
      </c>
    </row>
    <row r="1601" spans="2:13" x14ac:dyDescent="0.25">
      <c r="B1601" t="s">
        <v>13</v>
      </c>
      <c r="C1601" s="1" t="s">
        <v>20</v>
      </c>
      <c r="D1601" s="2">
        <v>44913</v>
      </c>
      <c r="E1601" s="8" t="s">
        <v>76</v>
      </c>
      <c r="F1601" s="8" t="s">
        <v>82</v>
      </c>
      <c r="G1601" s="8" t="s">
        <v>82</v>
      </c>
      <c r="H1601" t="s">
        <v>33</v>
      </c>
      <c r="I1601" s="4">
        <v>4600</v>
      </c>
      <c r="J1601" s="8">
        <v>11</v>
      </c>
      <c r="K1601" s="4">
        <f t="shared" si="42"/>
        <v>50600</v>
      </c>
      <c r="L1601" s="4">
        <f t="shared" si="43"/>
        <v>12650</v>
      </c>
      <c r="M1601" s="3">
        <v>0.25</v>
      </c>
    </row>
    <row r="1602" spans="2:13" x14ac:dyDescent="0.25">
      <c r="B1602" t="s">
        <v>13</v>
      </c>
      <c r="C1602" s="1" t="s">
        <v>20</v>
      </c>
      <c r="D1602" s="2">
        <v>44920</v>
      </c>
      <c r="E1602" s="8" t="s">
        <v>76</v>
      </c>
      <c r="F1602" s="8" t="s">
        <v>82</v>
      </c>
      <c r="G1602" s="8" t="s">
        <v>82</v>
      </c>
      <c r="H1602" t="s">
        <v>29</v>
      </c>
      <c r="I1602" s="4">
        <v>5340</v>
      </c>
      <c r="J1602" s="8">
        <v>2</v>
      </c>
      <c r="K1602" s="4">
        <f t="shared" si="42"/>
        <v>10680</v>
      </c>
      <c r="L1602" s="4">
        <f t="shared" si="43"/>
        <v>3204</v>
      </c>
      <c r="M1602" s="3">
        <v>0.3</v>
      </c>
    </row>
    <row r="1603" spans="2:13" x14ac:dyDescent="0.25">
      <c r="B1603" t="s">
        <v>27</v>
      </c>
      <c r="C1603" s="1" t="s">
        <v>14</v>
      </c>
      <c r="D1603" s="2">
        <v>44920</v>
      </c>
      <c r="E1603" s="8" t="s">
        <v>76</v>
      </c>
      <c r="F1603" s="8" t="s">
        <v>82</v>
      </c>
      <c r="G1603" s="8" t="s">
        <v>82</v>
      </c>
      <c r="H1603" t="s">
        <v>35</v>
      </c>
      <c r="I1603" s="4">
        <v>4500</v>
      </c>
      <c r="J1603" s="8">
        <v>8</v>
      </c>
      <c r="K1603" s="4">
        <f t="shared" si="42"/>
        <v>36000</v>
      </c>
      <c r="L1603" s="4">
        <f t="shared" si="43"/>
        <v>9000</v>
      </c>
      <c r="M1603" s="3">
        <v>0.25</v>
      </c>
    </row>
    <row r="1604" spans="2:13" x14ac:dyDescent="0.25">
      <c r="B1604" t="s">
        <v>27</v>
      </c>
      <c r="C1604" s="1" t="s">
        <v>14</v>
      </c>
      <c r="D1604" s="2">
        <v>44920</v>
      </c>
      <c r="E1604" s="8" t="s">
        <v>76</v>
      </c>
      <c r="F1604" s="8" t="s">
        <v>82</v>
      </c>
      <c r="G1604" s="8" t="s">
        <v>82</v>
      </c>
      <c r="H1604" t="s">
        <v>31</v>
      </c>
      <c r="I1604" s="4">
        <v>5300</v>
      </c>
      <c r="J1604" s="8">
        <v>9</v>
      </c>
      <c r="K1604" s="4">
        <f t="shared" si="42"/>
        <v>47700</v>
      </c>
      <c r="L1604" s="4">
        <f t="shared" si="43"/>
        <v>14310</v>
      </c>
      <c r="M1604" s="3">
        <v>0.3</v>
      </c>
    </row>
    <row r="1605" spans="2:13" x14ac:dyDescent="0.25">
      <c r="B1605" t="s">
        <v>13</v>
      </c>
      <c r="C1605" s="1" t="s">
        <v>20</v>
      </c>
      <c r="D1605" s="2">
        <v>44920</v>
      </c>
      <c r="E1605" s="8" t="s">
        <v>76</v>
      </c>
      <c r="F1605" s="8" t="s">
        <v>82</v>
      </c>
      <c r="G1605" s="8" t="s">
        <v>82</v>
      </c>
      <c r="H1605" t="s">
        <v>18</v>
      </c>
      <c r="I1605" s="4">
        <v>8902</v>
      </c>
      <c r="J1605" s="8">
        <v>6</v>
      </c>
      <c r="K1605" s="4">
        <f t="shared" si="42"/>
        <v>53412</v>
      </c>
      <c r="L1605" s="4">
        <f t="shared" si="43"/>
        <v>18694.199999999997</v>
      </c>
      <c r="M1605" s="3">
        <v>0.35</v>
      </c>
    </row>
    <row r="1606" spans="2:13" x14ac:dyDescent="0.25">
      <c r="B1606" t="s">
        <v>13</v>
      </c>
      <c r="C1606" s="1" t="s">
        <v>14</v>
      </c>
      <c r="D1606" s="2">
        <v>44927</v>
      </c>
      <c r="E1606" s="8" t="s">
        <v>76</v>
      </c>
      <c r="F1606" s="8" t="s">
        <v>82</v>
      </c>
      <c r="G1606" s="8" t="s">
        <v>82</v>
      </c>
      <c r="H1606" t="s">
        <v>25</v>
      </c>
      <c r="I1606" s="4">
        <v>300</v>
      </c>
      <c r="J1606" s="8">
        <v>5</v>
      </c>
      <c r="K1606" s="4">
        <f t="shared" si="42"/>
        <v>1500</v>
      </c>
      <c r="L1606" s="4">
        <f t="shared" si="43"/>
        <v>225</v>
      </c>
      <c r="M1606" s="3">
        <v>0.15</v>
      </c>
    </row>
    <row r="1607" spans="2:13" x14ac:dyDescent="0.25">
      <c r="B1607" t="s">
        <v>22</v>
      </c>
      <c r="C1607" s="1" t="s">
        <v>14</v>
      </c>
      <c r="D1607" s="2">
        <v>44927</v>
      </c>
      <c r="E1607" s="8" t="s">
        <v>76</v>
      </c>
      <c r="F1607" s="8" t="s">
        <v>82</v>
      </c>
      <c r="G1607" s="8" t="s">
        <v>82</v>
      </c>
      <c r="H1607" t="s">
        <v>19</v>
      </c>
      <c r="I1607" s="4">
        <v>500</v>
      </c>
      <c r="J1607" s="8">
        <v>9</v>
      </c>
      <c r="K1607" s="4">
        <f t="shared" si="42"/>
        <v>4500</v>
      </c>
      <c r="L1607" s="4">
        <f t="shared" si="43"/>
        <v>1125</v>
      </c>
      <c r="M1607" s="3">
        <v>0.25</v>
      </c>
    </row>
    <row r="1608" spans="2:13" x14ac:dyDescent="0.25">
      <c r="B1608" t="s">
        <v>34</v>
      </c>
      <c r="C1608" s="1" t="s">
        <v>20</v>
      </c>
      <c r="D1608" s="2">
        <v>44927</v>
      </c>
      <c r="E1608" s="8" t="s">
        <v>76</v>
      </c>
      <c r="F1608" s="8" t="s">
        <v>82</v>
      </c>
      <c r="G1608" s="8" t="s">
        <v>82</v>
      </c>
      <c r="H1608" t="s">
        <v>23</v>
      </c>
      <c r="I1608" s="4">
        <v>5130</v>
      </c>
      <c r="J1608" s="8">
        <v>3</v>
      </c>
      <c r="K1608" s="4">
        <f t="shared" si="42"/>
        <v>15390</v>
      </c>
      <c r="L1608" s="4">
        <f t="shared" si="43"/>
        <v>6156</v>
      </c>
      <c r="M1608" s="3">
        <v>0.4</v>
      </c>
    </row>
    <row r="1609" spans="2:13" x14ac:dyDescent="0.25">
      <c r="B1609" t="s">
        <v>34</v>
      </c>
      <c r="C1609" s="1" t="s">
        <v>14</v>
      </c>
      <c r="D1609" s="2">
        <v>44927</v>
      </c>
      <c r="E1609" s="8" t="s">
        <v>76</v>
      </c>
      <c r="F1609" s="8" t="s">
        <v>82</v>
      </c>
      <c r="G1609" s="8" t="s">
        <v>82</v>
      </c>
      <c r="H1609" t="s">
        <v>18</v>
      </c>
      <c r="I1609" s="4">
        <v>8902</v>
      </c>
      <c r="J1609" s="8">
        <v>11</v>
      </c>
      <c r="K1609" s="4">
        <f t="shared" si="42"/>
        <v>97922</v>
      </c>
      <c r="L1609" s="4">
        <f t="shared" si="43"/>
        <v>34272.699999999997</v>
      </c>
      <c r="M1609" s="3">
        <v>0.35</v>
      </c>
    </row>
    <row r="1610" spans="2:13" x14ac:dyDescent="0.25">
      <c r="B1610" t="s">
        <v>13</v>
      </c>
      <c r="C1610" s="1" t="s">
        <v>14</v>
      </c>
      <c r="D1610" s="2">
        <v>44934</v>
      </c>
      <c r="E1610" s="8" t="s">
        <v>76</v>
      </c>
      <c r="F1610" s="8" t="s">
        <v>82</v>
      </c>
      <c r="G1610" s="8" t="s">
        <v>82</v>
      </c>
      <c r="H1610" t="s">
        <v>30</v>
      </c>
      <c r="I1610" s="4">
        <v>3400</v>
      </c>
      <c r="J1610" s="8">
        <v>1</v>
      </c>
      <c r="K1610" s="4">
        <f t="shared" si="42"/>
        <v>3400</v>
      </c>
      <c r="L1610" s="4">
        <f t="shared" si="43"/>
        <v>1190</v>
      </c>
      <c r="M1610" s="3">
        <v>0.35</v>
      </c>
    </row>
    <row r="1611" spans="2:13" x14ac:dyDescent="0.25">
      <c r="B1611" t="s">
        <v>13</v>
      </c>
      <c r="C1611" s="1" t="s">
        <v>20</v>
      </c>
      <c r="D1611" s="2">
        <v>44934</v>
      </c>
      <c r="E1611" s="8" t="s">
        <v>76</v>
      </c>
      <c r="F1611" s="8" t="s">
        <v>82</v>
      </c>
      <c r="G1611" s="8" t="s">
        <v>82</v>
      </c>
      <c r="H1611" t="s">
        <v>26</v>
      </c>
      <c r="I1611" s="4">
        <v>1700</v>
      </c>
      <c r="J1611" s="8">
        <v>2</v>
      </c>
      <c r="K1611" s="4">
        <f t="shared" si="42"/>
        <v>3400</v>
      </c>
      <c r="L1611" s="4">
        <f t="shared" si="43"/>
        <v>1700</v>
      </c>
      <c r="M1611" s="3">
        <v>0.5</v>
      </c>
    </row>
    <row r="1612" spans="2:13" x14ac:dyDescent="0.25">
      <c r="B1612" t="s">
        <v>13</v>
      </c>
      <c r="C1612" s="1" t="s">
        <v>20</v>
      </c>
      <c r="D1612" s="2">
        <v>44934</v>
      </c>
      <c r="E1612" s="8" t="s">
        <v>76</v>
      </c>
      <c r="F1612" s="8" t="s">
        <v>82</v>
      </c>
      <c r="G1612" s="8" t="s">
        <v>82</v>
      </c>
      <c r="H1612" t="s">
        <v>28</v>
      </c>
      <c r="I1612" s="4">
        <v>1500</v>
      </c>
      <c r="J1612" s="8">
        <v>5</v>
      </c>
      <c r="K1612" s="4">
        <f t="shared" si="42"/>
        <v>7500</v>
      </c>
      <c r="L1612" s="4">
        <f t="shared" si="43"/>
        <v>3000</v>
      </c>
      <c r="M1612" s="3">
        <v>0.4</v>
      </c>
    </row>
    <row r="1613" spans="2:13" x14ac:dyDescent="0.25">
      <c r="B1613" t="s">
        <v>27</v>
      </c>
      <c r="C1613" s="1" t="s">
        <v>20</v>
      </c>
      <c r="D1613" s="2">
        <v>44934</v>
      </c>
      <c r="E1613" s="8" t="s">
        <v>76</v>
      </c>
      <c r="F1613" s="8" t="s">
        <v>82</v>
      </c>
      <c r="G1613" s="8" t="s">
        <v>82</v>
      </c>
      <c r="H1613" t="s">
        <v>30</v>
      </c>
      <c r="I1613" s="4">
        <v>3400</v>
      </c>
      <c r="J1613" s="8">
        <v>4</v>
      </c>
      <c r="K1613" s="4">
        <f t="shared" si="42"/>
        <v>13600</v>
      </c>
      <c r="L1613" s="4">
        <f t="shared" si="43"/>
        <v>4760</v>
      </c>
      <c r="M1613" s="3">
        <v>0.35</v>
      </c>
    </row>
    <row r="1614" spans="2:13" x14ac:dyDescent="0.25">
      <c r="B1614" t="s">
        <v>22</v>
      </c>
      <c r="C1614" s="1" t="s">
        <v>20</v>
      </c>
      <c r="D1614" s="2">
        <v>44941</v>
      </c>
      <c r="E1614" s="8" t="s">
        <v>76</v>
      </c>
      <c r="F1614" s="8" t="s">
        <v>82</v>
      </c>
      <c r="G1614" s="8" t="s">
        <v>82</v>
      </c>
      <c r="H1614" t="s">
        <v>28</v>
      </c>
      <c r="I1614" s="4">
        <v>1500</v>
      </c>
      <c r="J1614" s="8">
        <v>3</v>
      </c>
      <c r="K1614" s="4">
        <f t="shared" si="42"/>
        <v>4500</v>
      </c>
      <c r="L1614" s="4">
        <f t="shared" si="43"/>
        <v>1800</v>
      </c>
      <c r="M1614" s="3">
        <v>0.4</v>
      </c>
    </row>
    <row r="1615" spans="2:13" x14ac:dyDescent="0.25">
      <c r="B1615" t="s">
        <v>22</v>
      </c>
      <c r="C1615" s="1" t="s">
        <v>14</v>
      </c>
      <c r="D1615" s="2">
        <v>44941</v>
      </c>
      <c r="E1615" s="8" t="s">
        <v>76</v>
      </c>
      <c r="F1615" s="8" t="s">
        <v>82</v>
      </c>
      <c r="G1615" s="8" t="s">
        <v>82</v>
      </c>
      <c r="H1615" t="s">
        <v>21</v>
      </c>
      <c r="I1615" s="4">
        <v>1200</v>
      </c>
      <c r="J1615" s="8">
        <v>9</v>
      </c>
      <c r="K1615" s="4">
        <f t="shared" si="42"/>
        <v>10800</v>
      </c>
      <c r="L1615" s="4">
        <f t="shared" si="43"/>
        <v>3240</v>
      </c>
      <c r="M1615" s="3">
        <v>0.3</v>
      </c>
    </row>
    <row r="1616" spans="2:13" x14ac:dyDescent="0.25">
      <c r="B1616" t="s">
        <v>27</v>
      </c>
      <c r="C1616" s="1" t="s">
        <v>14</v>
      </c>
      <c r="D1616" s="2">
        <v>44941</v>
      </c>
      <c r="E1616" s="8" t="s">
        <v>76</v>
      </c>
      <c r="F1616" s="8" t="s">
        <v>82</v>
      </c>
      <c r="G1616" s="8" t="s">
        <v>82</v>
      </c>
      <c r="H1616" t="s">
        <v>31</v>
      </c>
      <c r="I1616" s="4">
        <v>5300</v>
      </c>
      <c r="J1616" s="8">
        <v>8</v>
      </c>
      <c r="K1616" s="4">
        <f t="shared" si="42"/>
        <v>42400</v>
      </c>
      <c r="L1616" s="4">
        <f t="shared" si="43"/>
        <v>12720</v>
      </c>
      <c r="M1616" s="3">
        <v>0.3</v>
      </c>
    </row>
    <row r="1617" spans="2:13" x14ac:dyDescent="0.25">
      <c r="B1617" t="s">
        <v>27</v>
      </c>
      <c r="C1617" s="1" t="s">
        <v>20</v>
      </c>
      <c r="D1617" s="2">
        <v>44941</v>
      </c>
      <c r="E1617" s="8" t="s">
        <v>76</v>
      </c>
      <c r="F1617" s="8" t="s">
        <v>82</v>
      </c>
      <c r="G1617" s="8" t="s">
        <v>82</v>
      </c>
      <c r="H1617" t="s">
        <v>18</v>
      </c>
      <c r="I1617" s="4">
        <v>8902</v>
      </c>
      <c r="J1617" s="8">
        <v>7</v>
      </c>
      <c r="K1617" s="4">
        <f t="shared" si="42"/>
        <v>62314</v>
      </c>
      <c r="L1617" s="4">
        <f t="shared" si="43"/>
        <v>21809.899999999998</v>
      </c>
      <c r="M1617" s="3">
        <v>0.35</v>
      </c>
    </row>
    <row r="1618" spans="2:13" x14ac:dyDescent="0.25">
      <c r="B1618" t="s">
        <v>34</v>
      </c>
      <c r="C1618" s="1" t="s">
        <v>20</v>
      </c>
      <c r="D1618" s="2">
        <v>44948</v>
      </c>
      <c r="E1618" s="8" t="s">
        <v>76</v>
      </c>
      <c r="F1618" s="8" t="s">
        <v>82</v>
      </c>
      <c r="G1618" s="8" t="s">
        <v>82</v>
      </c>
      <c r="H1618" t="s">
        <v>19</v>
      </c>
      <c r="I1618" s="4">
        <v>500</v>
      </c>
      <c r="J1618" s="8">
        <v>4</v>
      </c>
      <c r="K1618" s="4">
        <f t="shared" si="42"/>
        <v>2000</v>
      </c>
      <c r="L1618" s="4">
        <f t="shared" si="43"/>
        <v>500</v>
      </c>
      <c r="M1618" s="3">
        <v>0.25</v>
      </c>
    </row>
    <row r="1619" spans="2:13" x14ac:dyDescent="0.25">
      <c r="B1619" t="s">
        <v>27</v>
      </c>
      <c r="C1619" s="1" t="s">
        <v>14</v>
      </c>
      <c r="D1619" s="2">
        <v>44948</v>
      </c>
      <c r="E1619" s="8" t="s">
        <v>76</v>
      </c>
      <c r="F1619" s="8" t="s">
        <v>82</v>
      </c>
      <c r="G1619" s="8" t="s">
        <v>82</v>
      </c>
      <c r="H1619" t="s">
        <v>25</v>
      </c>
      <c r="I1619" s="4">
        <v>300</v>
      </c>
      <c r="J1619" s="8">
        <v>10</v>
      </c>
      <c r="K1619" s="4">
        <f t="shared" si="42"/>
        <v>3000</v>
      </c>
      <c r="L1619" s="4">
        <f t="shared" si="43"/>
        <v>450</v>
      </c>
      <c r="M1619" s="3">
        <v>0.15</v>
      </c>
    </row>
    <row r="1620" spans="2:13" x14ac:dyDescent="0.25">
      <c r="B1620" t="s">
        <v>24</v>
      </c>
      <c r="C1620" s="1" t="s">
        <v>14</v>
      </c>
      <c r="D1620" s="2">
        <v>44948</v>
      </c>
      <c r="E1620" s="8" t="s">
        <v>76</v>
      </c>
      <c r="F1620" s="8" t="s">
        <v>82</v>
      </c>
      <c r="G1620" s="8" t="s">
        <v>82</v>
      </c>
      <c r="H1620" t="s">
        <v>33</v>
      </c>
      <c r="I1620" s="4">
        <v>4600</v>
      </c>
      <c r="J1620" s="8">
        <v>2</v>
      </c>
      <c r="K1620" s="4">
        <f t="shared" si="42"/>
        <v>9200</v>
      </c>
      <c r="L1620" s="4">
        <f t="shared" si="43"/>
        <v>2300</v>
      </c>
      <c r="M1620" s="3">
        <v>0.25</v>
      </c>
    </row>
    <row r="1621" spans="2:13" x14ac:dyDescent="0.25">
      <c r="B1621" t="s">
        <v>24</v>
      </c>
      <c r="C1621" s="1" t="s">
        <v>20</v>
      </c>
      <c r="D1621" s="2">
        <v>44948</v>
      </c>
      <c r="E1621" s="8" t="s">
        <v>76</v>
      </c>
      <c r="F1621" s="8" t="s">
        <v>82</v>
      </c>
      <c r="G1621" s="8" t="s">
        <v>82</v>
      </c>
      <c r="H1621" t="s">
        <v>31</v>
      </c>
      <c r="I1621" s="4">
        <v>5300</v>
      </c>
      <c r="J1621" s="8">
        <v>4</v>
      </c>
      <c r="K1621" s="4">
        <f t="shared" si="42"/>
        <v>21200</v>
      </c>
      <c r="L1621" s="4">
        <f t="shared" si="43"/>
        <v>6360</v>
      </c>
      <c r="M1621" s="3">
        <v>0.3</v>
      </c>
    </row>
    <row r="1622" spans="2:13" x14ac:dyDescent="0.25">
      <c r="B1622" t="s">
        <v>13</v>
      </c>
      <c r="C1622" s="1" t="s">
        <v>20</v>
      </c>
      <c r="D1622" s="2">
        <v>44955</v>
      </c>
      <c r="E1622" s="8" t="s">
        <v>76</v>
      </c>
      <c r="F1622" s="8" t="s">
        <v>82</v>
      </c>
      <c r="G1622" s="8" t="s">
        <v>82</v>
      </c>
      <c r="H1622" t="s">
        <v>19</v>
      </c>
      <c r="I1622" s="4">
        <v>500</v>
      </c>
      <c r="J1622" s="8">
        <v>5</v>
      </c>
      <c r="K1622" s="4">
        <f t="shared" si="42"/>
        <v>2500</v>
      </c>
      <c r="L1622" s="4">
        <f t="shared" si="43"/>
        <v>625</v>
      </c>
      <c r="M1622" s="3">
        <v>0.25</v>
      </c>
    </row>
    <row r="1623" spans="2:13" x14ac:dyDescent="0.25">
      <c r="B1623" t="s">
        <v>24</v>
      </c>
      <c r="C1623" s="1" t="s">
        <v>14</v>
      </c>
      <c r="D1623" s="2">
        <v>44955</v>
      </c>
      <c r="E1623" s="8" t="s">
        <v>76</v>
      </c>
      <c r="F1623" s="8" t="s">
        <v>82</v>
      </c>
      <c r="G1623" s="8" t="s">
        <v>82</v>
      </c>
      <c r="H1623" t="s">
        <v>35</v>
      </c>
      <c r="I1623" s="4">
        <v>4500</v>
      </c>
      <c r="J1623" s="8">
        <v>3</v>
      </c>
      <c r="K1623" s="4">
        <f t="shared" si="42"/>
        <v>13500</v>
      </c>
      <c r="L1623" s="4">
        <f t="shared" si="43"/>
        <v>3375</v>
      </c>
      <c r="M1623" s="3">
        <v>0.25</v>
      </c>
    </row>
    <row r="1624" spans="2:13" x14ac:dyDescent="0.25">
      <c r="B1624" t="s">
        <v>13</v>
      </c>
      <c r="C1624" s="1" t="s">
        <v>20</v>
      </c>
      <c r="D1624" s="2">
        <v>44955</v>
      </c>
      <c r="E1624" s="8" t="s">
        <v>76</v>
      </c>
      <c r="F1624" s="8" t="s">
        <v>82</v>
      </c>
      <c r="G1624" s="8" t="s">
        <v>82</v>
      </c>
      <c r="H1624" t="s">
        <v>26</v>
      </c>
      <c r="I1624" s="4">
        <v>1700</v>
      </c>
      <c r="J1624" s="8">
        <v>9</v>
      </c>
      <c r="K1624" s="4">
        <f t="shared" si="42"/>
        <v>15300</v>
      </c>
      <c r="L1624" s="4">
        <f t="shared" si="43"/>
        <v>7650</v>
      </c>
      <c r="M1624" s="3">
        <v>0.5</v>
      </c>
    </row>
    <row r="1625" spans="2:13" x14ac:dyDescent="0.25">
      <c r="B1625" t="s">
        <v>13</v>
      </c>
      <c r="C1625" s="1" t="s">
        <v>20</v>
      </c>
      <c r="D1625" s="2">
        <v>44955</v>
      </c>
      <c r="E1625" s="8" t="s">
        <v>76</v>
      </c>
      <c r="F1625" s="8" t="s">
        <v>82</v>
      </c>
      <c r="G1625" s="8" t="s">
        <v>82</v>
      </c>
      <c r="H1625" t="s">
        <v>33</v>
      </c>
      <c r="I1625" s="4">
        <v>4600</v>
      </c>
      <c r="J1625" s="8">
        <v>11</v>
      </c>
      <c r="K1625" s="4">
        <f t="shared" si="42"/>
        <v>50600</v>
      </c>
      <c r="L1625" s="4">
        <f t="shared" si="43"/>
        <v>12650</v>
      </c>
      <c r="M1625" s="3">
        <v>0.25</v>
      </c>
    </row>
    <row r="1626" spans="2:13" x14ac:dyDescent="0.25">
      <c r="B1626" t="s">
        <v>13</v>
      </c>
      <c r="C1626" s="1" t="s">
        <v>20</v>
      </c>
      <c r="D1626" s="2">
        <v>44962</v>
      </c>
      <c r="E1626" s="8" t="s">
        <v>76</v>
      </c>
      <c r="F1626" s="8" t="s">
        <v>82</v>
      </c>
      <c r="G1626" s="8" t="s">
        <v>82</v>
      </c>
      <c r="H1626" t="s">
        <v>30</v>
      </c>
      <c r="I1626" s="4">
        <v>3400</v>
      </c>
      <c r="J1626" s="8">
        <v>1</v>
      </c>
      <c r="K1626" s="4">
        <f t="shared" ref="K1626:K1689" si="44">I1626*J1626</f>
        <v>3400</v>
      </c>
      <c r="L1626" s="4">
        <f t="shared" ref="L1626:L1689" si="45">K1626*M1626</f>
        <v>1190</v>
      </c>
      <c r="M1626" s="3">
        <v>0.35</v>
      </c>
    </row>
    <row r="1627" spans="2:13" x14ac:dyDescent="0.25">
      <c r="B1627" t="s">
        <v>27</v>
      </c>
      <c r="C1627" s="1" t="s">
        <v>20</v>
      </c>
      <c r="D1627" s="2">
        <v>44962</v>
      </c>
      <c r="E1627" s="8" t="s">
        <v>76</v>
      </c>
      <c r="F1627" s="8" t="s">
        <v>82</v>
      </c>
      <c r="G1627" s="8" t="s">
        <v>82</v>
      </c>
      <c r="H1627" t="s">
        <v>28</v>
      </c>
      <c r="I1627" s="4">
        <v>1500</v>
      </c>
      <c r="J1627" s="8">
        <v>4</v>
      </c>
      <c r="K1627" s="4">
        <f t="shared" si="44"/>
        <v>6000</v>
      </c>
      <c r="L1627" s="4">
        <f t="shared" si="45"/>
        <v>2400</v>
      </c>
      <c r="M1627" s="3">
        <v>0.4</v>
      </c>
    </row>
    <row r="1628" spans="2:13" x14ac:dyDescent="0.25">
      <c r="B1628" t="s">
        <v>13</v>
      </c>
      <c r="C1628" s="1" t="s">
        <v>20</v>
      </c>
      <c r="D1628" s="2">
        <v>44962</v>
      </c>
      <c r="E1628" s="8" t="s">
        <v>76</v>
      </c>
      <c r="F1628" s="8" t="s">
        <v>82</v>
      </c>
      <c r="G1628" s="8" t="s">
        <v>82</v>
      </c>
      <c r="H1628" t="s">
        <v>31</v>
      </c>
      <c r="I1628" s="4">
        <v>5300</v>
      </c>
      <c r="J1628" s="8">
        <v>8</v>
      </c>
      <c r="K1628" s="4">
        <f t="shared" si="44"/>
        <v>42400</v>
      </c>
      <c r="L1628" s="4">
        <f t="shared" si="45"/>
        <v>12720</v>
      </c>
      <c r="M1628" s="3">
        <v>0.3</v>
      </c>
    </row>
    <row r="1629" spans="2:13" x14ac:dyDescent="0.25">
      <c r="B1629" t="s">
        <v>13</v>
      </c>
      <c r="C1629" s="1" t="s">
        <v>14</v>
      </c>
      <c r="D1629" s="2">
        <v>44962</v>
      </c>
      <c r="E1629" s="8" t="s">
        <v>76</v>
      </c>
      <c r="F1629" s="8" t="s">
        <v>82</v>
      </c>
      <c r="G1629" s="8" t="s">
        <v>82</v>
      </c>
      <c r="H1629" t="s">
        <v>31</v>
      </c>
      <c r="I1629" s="4">
        <v>5300</v>
      </c>
      <c r="J1629" s="8">
        <v>12</v>
      </c>
      <c r="K1629" s="4">
        <f t="shared" si="44"/>
        <v>63600</v>
      </c>
      <c r="L1629" s="4">
        <f t="shared" si="45"/>
        <v>19080</v>
      </c>
      <c r="M1629" s="3">
        <v>0.3</v>
      </c>
    </row>
    <row r="1630" spans="2:13" x14ac:dyDescent="0.25">
      <c r="B1630" t="s">
        <v>13</v>
      </c>
      <c r="C1630" s="1" t="s">
        <v>20</v>
      </c>
      <c r="D1630" s="2">
        <v>44969</v>
      </c>
      <c r="E1630" s="8" t="s">
        <v>76</v>
      </c>
      <c r="F1630" s="8" t="s">
        <v>82</v>
      </c>
      <c r="G1630" s="8" t="s">
        <v>82</v>
      </c>
      <c r="H1630" t="s">
        <v>30</v>
      </c>
      <c r="I1630" s="4">
        <v>3400</v>
      </c>
      <c r="J1630" s="8">
        <v>1</v>
      </c>
      <c r="K1630" s="4">
        <f t="shared" si="44"/>
        <v>3400</v>
      </c>
      <c r="L1630" s="4">
        <f t="shared" si="45"/>
        <v>1190</v>
      </c>
      <c r="M1630" s="3">
        <v>0.35</v>
      </c>
    </row>
    <row r="1631" spans="2:13" x14ac:dyDescent="0.25">
      <c r="B1631" t="s">
        <v>24</v>
      </c>
      <c r="C1631" s="1" t="s">
        <v>14</v>
      </c>
      <c r="D1631" s="2">
        <v>44969</v>
      </c>
      <c r="E1631" s="8" t="s">
        <v>76</v>
      </c>
      <c r="F1631" s="8" t="s">
        <v>82</v>
      </c>
      <c r="G1631" s="8" t="s">
        <v>82</v>
      </c>
      <c r="H1631" t="s">
        <v>31</v>
      </c>
      <c r="I1631" s="4">
        <v>5300</v>
      </c>
      <c r="J1631" s="8">
        <v>1</v>
      </c>
      <c r="K1631" s="4">
        <f t="shared" si="44"/>
        <v>5300</v>
      </c>
      <c r="L1631" s="4">
        <f t="shared" si="45"/>
        <v>1590</v>
      </c>
      <c r="M1631" s="3">
        <v>0.3</v>
      </c>
    </row>
    <row r="1632" spans="2:13" x14ac:dyDescent="0.25">
      <c r="B1632" t="s">
        <v>27</v>
      </c>
      <c r="C1632" s="1" t="s">
        <v>20</v>
      </c>
      <c r="D1632" s="2">
        <v>44969</v>
      </c>
      <c r="E1632" s="8" t="s">
        <v>76</v>
      </c>
      <c r="F1632" s="8" t="s">
        <v>82</v>
      </c>
      <c r="G1632" s="8" t="s">
        <v>82</v>
      </c>
      <c r="H1632" t="s">
        <v>35</v>
      </c>
      <c r="I1632" s="4">
        <v>4500</v>
      </c>
      <c r="J1632" s="8">
        <v>4</v>
      </c>
      <c r="K1632" s="4">
        <f t="shared" si="44"/>
        <v>18000</v>
      </c>
      <c r="L1632" s="4">
        <f t="shared" si="45"/>
        <v>4500</v>
      </c>
      <c r="M1632" s="3">
        <v>0.25</v>
      </c>
    </row>
    <row r="1633" spans="2:13" x14ac:dyDescent="0.25">
      <c r="B1633" t="s">
        <v>27</v>
      </c>
      <c r="C1633" s="1" t="s">
        <v>20</v>
      </c>
      <c r="D1633" s="2">
        <v>44969</v>
      </c>
      <c r="E1633" s="8" t="s">
        <v>76</v>
      </c>
      <c r="F1633" s="8" t="s">
        <v>82</v>
      </c>
      <c r="G1633" s="8" t="s">
        <v>82</v>
      </c>
      <c r="H1633" t="s">
        <v>32</v>
      </c>
      <c r="I1633" s="4">
        <v>3200</v>
      </c>
      <c r="J1633" s="8">
        <v>10</v>
      </c>
      <c r="K1633" s="4">
        <f t="shared" si="44"/>
        <v>32000</v>
      </c>
      <c r="L1633" s="4">
        <f t="shared" si="45"/>
        <v>6400</v>
      </c>
      <c r="M1633" s="3">
        <v>0.2</v>
      </c>
    </row>
    <row r="1634" spans="2:13" x14ac:dyDescent="0.25">
      <c r="B1634" t="s">
        <v>13</v>
      </c>
      <c r="C1634" s="1" t="s">
        <v>14</v>
      </c>
      <c r="D1634" s="2">
        <v>44976</v>
      </c>
      <c r="E1634" s="8" t="s">
        <v>76</v>
      </c>
      <c r="F1634" s="8" t="s">
        <v>82</v>
      </c>
      <c r="G1634" s="8" t="s">
        <v>82</v>
      </c>
      <c r="H1634" t="s">
        <v>19</v>
      </c>
      <c r="I1634" s="4">
        <v>500</v>
      </c>
      <c r="J1634" s="8">
        <v>5</v>
      </c>
      <c r="K1634" s="4">
        <f t="shared" si="44"/>
        <v>2500</v>
      </c>
      <c r="L1634" s="4">
        <f t="shared" si="45"/>
        <v>625</v>
      </c>
      <c r="M1634" s="3">
        <v>0.25</v>
      </c>
    </row>
    <row r="1635" spans="2:13" x14ac:dyDescent="0.25">
      <c r="B1635" t="s">
        <v>27</v>
      </c>
      <c r="C1635" s="1" t="s">
        <v>20</v>
      </c>
      <c r="D1635" s="2">
        <v>44976</v>
      </c>
      <c r="E1635" s="8" t="s">
        <v>76</v>
      </c>
      <c r="F1635" s="8" t="s">
        <v>82</v>
      </c>
      <c r="G1635" s="8" t="s">
        <v>82</v>
      </c>
      <c r="H1635" t="s">
        <v>25</v>
      </c>
      <c r="I1635" s="4">
        <v>300</v>
      </c>
      <c r="J1635" s="8">
        <v>10</v>
      </c>
      <c r="K1635" s="4">
        <f t="shared" si="44"/>
        <v>3000</v>
      </c>
      <c r="L1635" s="4">
        <f t="shared" si="45"/>
        <v>450</v>
      </c>
      <c r="M1635" s="3">
        <v>0.15</v>
      </c>
    </row>
    <row r="1636" spans="2:13" x14ac:dyDescent="0.25">
      <c r="B1636" t="s">
        <v>22</v>
      </c>
      <c r="C1636" s="1" t="s">
        <v>20</v>
      </c>
      <c r="D1636" s="2">
        <v>44976</v>
      </c>
      <c r="E1636" s="8" t="s">
        <v>76</v>
      </c>
      <c r="F1636" s="8" t="s">
        <v>82</v>
      </c>
      <c r="G1636" s="8" t="s">
        <v>82</v>
      </c>
      <c r="H1636" t="s">
        <v>32</v>
      </c>
      <c r="I1636" s="4">
        <v>3200</v>
      </c>
      <c r="J1636" s="8">
        <v>4</v>
      </c>
      <c r="K1636" s="4">
        <f t="shared" si="44"/>
        <v>12800</v>
      </c>
      <c r="L1636" s="4">
        <f t="shared" si="45"/>
        <v>2560</v>
      </c>
      <c r="M1636" s="3">
        <v>0.2</v>
      </c>
    </row>
    <row r="1637" spans="2:13" x14ac:dyDescent="0.25">
      <c r="B1637" t="s">
        <v>27</v>
      </c>
      <c r="C1637" s="1" t="s">
        <v>14</v>
      </c>
      <c r="D1637" s="2">
        <v>44976</v>
      </c>
      <c r="E1637" s="8" t="s">
        <v>76</v>
      </c>
      <c r="F1637" s="8" t="s">
        <v>82</v>
      </c>
      <c r="G1637" s="8" t="s">
        <v>82</v>
      </c>
      <c r="H1637" t="s">
        <v>29</v>
      </c>
      <c r="I1637" s="4">
        <v>5340</v>
      </c>
      <c r="J1637" s="8">
        <v>12</v>
      </c>
      <c r="K1637" s="4">
        <f t="shared" si="44"/>
        <v>64080</v>
      </c>
      <c r="L1637" s="4">
        <f t="shared" si="45"/>
        <v>19224</v>
      </c>
      <c r="M1637" s="3">
        <v>0.3</v>
      </c>
    </row>
    <row r="1638" spans="2:13" x14ac:dyDescent="0.25">
      <c r="B1638" t="s">
        <v>24</v>
      </c>
      <c r="C1638" s="1" t="s">
        <v>20</v>
      </c>
      <c r="D1638" s="2">
        <v>44983</v>
      </c>
      <c r="E1638" s="8" t="s">
        <v>76</v>
      </c>
      <c r="F1638" s="8" t="s">
        <v>82</v>
      </c>
      <c r="G1638" s="8" t="s">
        <v>82</v>
      </c>
      <c r="H1638" t="s">
        <v>25</v>
      </c>
      <c r="I1638" s="4">
        <v>300</v>
      </c>
      <c r="J1638" s="8">
        <v>4</v>
      </c>
      <c r="K1638" s="4">
        <f t="shared" si="44"/>
        <v>1200</v>
      </c>
      <c r="L1638" s="4">
        <f t="shared" si="45"/>
        <v>180</v>
      </c>
      <c r="M1638" s="3">
        <v>0.15</v>
      </c>
    </row>
    <row r="1639" spans="2:13" x14ac:dyDescent="0.25">
      <c r="B1639" t="s">
        <v>22</v>
      </c>
      <c r="C1639" s="1" t="s">
        <v>20</v>
      </c>
      <c r="D1639" s="2">
        <v>44983</v>
      </c>
      <c r="E1639" s="8" t="s">
        <v>76</v>
      </c>
      <c r="F1639" s="8" t="s">
        <v>82</v>
      </c>
      <c r="G1639" s="8" t="s">
        <v>82</v>
      </c>
      <c r="H1639" t="s">
        <v>33</v>
      </c>
      <c r="I1639" s="4">
        <v>4600</v>
      </c>
      <c r="J1639" s="8">
        <v>2</v>
      </c>
      <c r="K1639" s="4">
        <f t="shared" si="44"/>
        <v>9200</v>
      </c>
      <c r="L1639" s="4">
        <f t="shared" si="45"/>
        <v>2300</v>
      </c>
      <c r="M1639" s="3">
        <v>0.25</v>
      </c>
    </row>
    <row r="1640" spans="2:13" x14ac:dyDescent="0.25">
      <c r="B1640" t="s">
        <v>24</v>
      </c>
      <c r="C1640" s="1" t="s">
        <v>14</v>
      </c>
      <c r="D1640" s="2">
        <v>44983</v>
      </c>
      <c r="E1640" s="8" t="s">
        <v>76</v>
      </c>
      <c r="F1640" s="8" t="s">
        <v>82</v>
      </c>
      <c r="G1640" s="8" t="s">
        <v>82</v>
      </c>
      <c r="H1640" t="s">
        <v>35</v>
      </c>
      <c r="I1640" s="4">
        <v>4500</v>
      </c>
      <c r="J1640" s="8">
        <v>3</v>
      </c>
      <c r="K1640" s="4">
        <f t="shared" si="44"/>
        <v>13500</v>
      </c>
      <c r="L1640" s="4">
        <f t="shared" si="45"/>
        <v>3375</v>
      </c>
      <c r="M1640" s="3">
        <v>0.25</v>
      </c>
    </row>
    <row r="1641" spans="2:13" x14ac:dyDescent="0.25">
      <c r="B1641" t="s">
        <v>13</v>
      </c>
      <c r="C1641" s="1" t="s">
        <v>20</v>
      </c>
      <c r="D1641" s="2">
        <v>44983</v>
      </c>
      <c r="E1641" s="8" t="s">
        <v>76</v>
      </c>
      <c r="F1641" s="8" t="s">
        <v>82</v>
      </c>
      <c r="G1641" s="8" t="s">
        <v>82</v>
      </c>
      <c r="H1641" t="s">
        <v>33</v>
      </c>
      <c r="I1641" s="4">
        <v>4600</v>
      </c>
      <c r="J1641" s="8">
        <v>4</v>
      </c>
      <c r="K1641" s="4">
        <f t="shared" si="44"/>
        <v>18400</v>
      </c>
      <c r="L1641" s="4">
        <f t="shared" si="45"/>
        <v>4600</v>
      </c>
      <c r="M1641" s="3">
        <v>0.25</v>
      </c>
    </row>
    <row r="1642" spans="2:13" x14ac:dyDescent="0.25">
      <c r="B1642" t="s">
        <v>27</v>
      </c>
      <c r="C1642" s="1" t="s">
        <v>14</v>
      </c>
      <c r="D1642" s="2">
        <v>44990</v>
      </c>
      <c r="E1642" s="8" t="s">
        <v>76</v>
      </c>
      <c r="F1642" s="8" t="s">
        <v>82</v>
      </c>
      <c r="G1642" s="8" t="s">
        <v>82</v>
      </c>
      <c r="H1642" t="s">
        <v>25</v>
      </c>
      <c r="I1642" s="4">
        <v>300</v>
      </c>
      <c r="J1642" s="8">
        <v>10</v>
      </c>
      <c r="K1642" s="4">
        <f t="shared" si="44"/>
        <v>3000</v>
      </c>
      <c r="L1642" s="4">
        <f t="shared" si="45"/>
        <v>450</v>
      </c>
      <c r="M1642" s="3">
        <v>0.15</v>
      </c>
    </row>
    <row r="1643" spans="2:13" x14ac:dyDescent="0.25">
      <c r="B1643" t="s">
        <v>13</v>
      </c>
      <c r="C1643" s="1" t="s">
        <v>20</v>
      </c>
      <c r="D1643" s="2">
        <v>44990</v>
      </c>
      <c r="E1643" s="8" t="s">
        <v>76</v>
      </c>
      <c r="F1643" s="8" t="s">
        <v>82</v>
      </c>
      <c r="G1643" s="8" t="s">
        <v>82</v>
      </c>
      <c r="H1643" t="s">
        <v>31</v>
      </c>
      <c r="I1643" s="4">
        <v>5300</v>
      </c>
      <c r="J1643" s="8">
        <v>2</v>
      </c>
      <c r="K1643" s="4">
        <f t="shared" si="44"/>
        <v>10600</v>
      </c>
      <c r="L1643" s="4">
        <f t="shared" si="45"/>
        <v>3180</v>
      </c>
      <c r="M1643" s="3">
        <v>0.3</v>
      </c>
    </row>
    <row r="1644" spans="2:13" x14ac:dyDescent="0.25">
      <c r="B1644" t="s">
        <v>13</v>
      </c>
      <c r="C1644" s="1" t="s">
        <v>20</v>
      </c>
      <c r="D1644" s="2">
        <v>44990</v>
      </c>
      <c r="E1644" s="8" t="s">
        <v>76</v>
      </c>
      <c r="F1644" s="8" t="s">
        <v>82</v>
      </c>
      <c r="G1644" s="8" t="s">
        <v>82</v>
      </c>
      <c r="H1644" t="s">
        <v>30</v>
      </c>
      <c r="I1644" s="4">
        <v>3400</v>
      </c>
      <c r="J1644" s="8">
        <v>12</v>
      </c>
      <c r="K1644" s="4">
        <f t="shared" si="44"/>
        <v>40800</v>
      </c>
      <c r="L1644" s="4">
        <f t="shared" si="45"/>
        <v>14280</v>
      </c>
      <c r="M1644" s="3">
        <v>0.35</v>
      </c>
    </row>
    <row r="1645" spans="2:13" x14ac:dyDescent="0.25">
      <c r="B1645" t="s">
        <v>27</v>
      </c>
      <c r="C1645" s="1" t="s">
        <v>14</v>
      </c>
      <c r="D1645" s="2">
        <v>44990</v>
      </c>
      <c r="E1645" s="8" t="s">
        <v>76</v>
      </c>
      <c r="F1645" s="8" t="s">
        <v>82</v>
      </c>
      <c r="G1645" s="8" t="s">
        <v>82</v>
      </c>
      <c r="H1645" t="s">
        <v>35</v>
      </c>
      <c r="I1645" s="4">
        <v>4500</v>
      </c>
      <c r="J1645" s="8">
        <v>12</v>
      </c>
      <c r="K1645" s="4">
        <f t="shared" si="44"/>
        <v>54000</v>
      </c>
      <c r="L1645" s="4">
        <f t="shared" si="45"/>
        <v>13500</v>
      </c>
      <c r="M1645" s="3">
        <v>0.25</v>
      </c>
    </row>
    <row r="1646" spans="2:13" x14ac:dyDescent="0.25">
      <c r="B1646" t="s">
        <v>13</v>
      </c>
      <c r="C1646" s="1" t="s">
        <v>14</v>
      </c>
      <c r="D1646" s="2">
        <v>44997</v>
      </c>
      <c r="E1646" s="8" t="s">
        <v>76</v>
      </c>
      <c r="F1646" s="8" t="s">
        <v>82</v>
      </c>
      <c r="G1646" s="8" t="s">
        <v>82</v>
      </c>
      <c r="H1646" t="s">
        <v>31</v>
      </c>
      <c r="I1646" s="4">
        <v>5300</v>
      </c>
      <c r="J1646" s="8">
        <v>2</v>
      </c>
      <c r="K1646" s="4">
        <f t="shared" si="44"/>
        <v>10600</v>
      </c>
      <c r="L1646" s="4">
        <f t="shared" si="45"/>
        <v>3180</v>
      </c>
      <c r="M1646" s="3">
        <v>0.3</v>
      </c>
    </row>
    <row r="1647" spans="2:13" x14ac:dyDescent="0.25">
      <c r="B1647" t="s">
        <v>27</v>
      </c>
      <c r="C1647" s="1" t="s">
        <v>20</v>
      </c>
      <c r="D1647" s="2">
        <v>44997</v>
      </c>
      <c r="E1647" s="8" t="s">
        <v>76</v>
      </c>
      <c r="F1647" s="8" t="s">
        <v>82</v>
      </c>
      <c r="G1647" s="8" t="s">
        <v>82</v>
      </c>
      <c r="H1647" t="s">
        <v>21</v>
      </c>
      <c r="I1647" s="4">
        <v>1200</v>
      </c>
      <c r="J1647" s="8">
        <v>11</v>
      </c>
      <c r="K1647" s="4">
        <f t="shared" si="44"/>
        <v>13200</v>
      </c>
      <c r="L1647" s="4">
        <f t="shared" si="45"/>
        <v>3960</v>
      </c>
      <c r="M1647" s="3">
        <v>0.3</v>
      </c>
    </row>
    <row r="1648" spans="2:13" x14ac:dyDescent="0.25">
      <c r="B1648" t="s">
        <v>13</v>
      </c>
      <c r="C1648" s="1" t="s">
        <v>14</v>
      </c>
      <c r="D1648" s="2">
        <v>44997</v>
      </c>
      <c r="E1648" s="8" t="s">
        <v>76</v>
      </c>
      <c r="F1648" s="8" t="s">
        <v>82</v>
      </c>
      <c r="G1648" s="8" t="s">
        <v>82</v>
      </c>
      <c r="H1648" t="s">
        <v>33</v>
      </c>
      <c r="I1648" s="4">
        <v>4600</v>
      </c>
      <c r="J1648" s="8">
        <v>5</v>
      </c>
      <c r="K1648" s="4">
        <f t="shared" si="44"/>
        <v>23000</v>
      </c>
      <c r="L1648" s="4">
        <f t="shared" si="45"/>
        <v>5750</v>
      </c>
      <c r="M1648" s="3">
        <v>0.25</v>
      </c>
    </row>
    <row r="1649" spans="2:13" x14ac:dyDescent="0.25">
      <c r="B1649" t="s">
        <v>13</v>
      </c>
      <c r="C1649" s="1" t="s">
        <v>20</v>
      </c>
      <c r="D1649" s="2">
        <v>44997</v>
      </c>
      <c r="E1649" s="8" t="s">
        <v>76</v>
      </c>
      <c r="F1649" s="8" t="s">
        <v>82</v>
      </c>
      <c r="G1649" s="8" t="s">
        <v>82</v>
      </c>
      <c r="H1649" t="s">
        <v>30</v>
      </c>
      <c r="I1649" s="4">
        <v>3400</v>
      </c>
      <c r="J1649" s="8">
        <v>11</v>
      </c>
      <c r="K1649" s="4">
        <f t="shared" si="44"/>
        <v>37400</v>
      </c>
      <c r="L1649" s="4">
        <f t="shared" si="45"/>
        <v>13090</v>
      </c>
      <c r="M1649" s="3">
        <v>0.35</v>
      </c>
    </row>
    <row r="1650" spans="2:13" x14ac:dyDescent="0.25">
      <c r="B1650" t="s">
        <v>24</v>
      </c>
      <c r="C1650" s="1" t="s">
        <v>14</v>
      </c>
      <c r="D1650" s="2">
        <v>45004</v>
      </c>
      <c r="E1650" s="8" t="s">
        <v>76</v>
      </c>
      <c r="F1650" s="8" t="s">
        <v>82</v>
      </c>
      <c r="G1650" s="8" t="s">
        <v>82</v>
      </c>
      <c r="H1650" t="s">
        <v>32</v>
      </c>
      <c r="I1650" s="4">
        <v>3200</v>
      </c>
      <c r="J1650" s="8">
        <v>2</v>
      </c>
      <c r="K1650" s="4">
        <f t="shared" si="44"/>
        <v>6400</v>
      </c>
      <c r="L1650" s="4">
        <f t="shared" si="45"/>
        <v>1280</v>
      </c>
      <c r="M1650" s="3">
        <v>0.2</v>
      </c>
    </row>
    <row r="1651" spans="2:13" x14ac:dyDescent="0.25">
      <c r="B1651" t="s">
        <v>13</v>
      </c>
      <c r="C1651" s="1" t="s">
        <v>20</v>
      </c>
      <c r="D1651" s="2">
        <v>45004</v>
      </c>
      <c r="E1651" s="8" t="s">
        <v>76</v>
      </c>
      <c r="F1651" s="8" t="s">
        <v>82</v>
      </c>
      <c r="G1651" s="8" t="s">
        <v>82</v>
      </c>
      <c r="H1651" t="s">
        <v>21</v>
      </c>
      <c r="I1651" s="4">
        <v>1200</v>
      </c>
      <c r="J1651" s="8">
        <v>8</v>
      </c>
      <c r="K1651" s="4">
        <f t="shared" si="44"/>
        <v>9600</v>
      </c>
      <c r="L1651" s="4">
        <f t="shared" si="45"/>
        <v>2880</v>
      </c>
      <c r="M1651" s="3">
        <v>0.3</v>
      </c>
    </row>
    <row r="1652" spans="2:13" x14ac:dyDescent="0.25">
      <c r="B1652" t="s">
        <v>13</v>
      </c>
      <c r="C1652" s="1" t="s">
        <v>20</v>
      </c>
      <c r="D1652" s="2">
        <v>45004</v>
      </c>
      <c r="E1652" s="8" t="s">
        <v>76</v>
      </c>
      <c r="F1652" s="8" t="s">
        <v>82</v>
      </c>
      <c r="G1652" s="8" t="s">
        <v>82</v>
      </c>
      <c r="H1652" t="s">
        <v>28</v>
      </c>
      <c r="I1652" s="4">
        <v>1500</v>
      </c>
      <c r="J1652" s="8">
        <v>8</v>
      </c>
      <c r="K1652" s="4">
        <f t="shared" si="44"/>
        <v>12000</v>
      </c>
      <c r="L1652" s="4">
        <f t="shared" si="45"/>
        <v>4800</v>
      </c>
      <c r="M1652" s="3">
        <v>0.4</v>
      </c>
    </row>
    <row r="1653" spans="2:13" x14ac:dyDescent="0.25">
      <c r="B1653" t="s">
        <v>13</v>
      </c>
      <c r="C1653" s="1" t="s">
        <v>20</v>
      </c>
      <c r="D1653" s="2">
        <v>45004</v>
      </c>
      <c r="E1653" s="8" t="s">
        <v>76</v>
      </c>
      <c r="F1653" s="8" t="s">
        <v>82</v>
      </c>
      <c r="G1653" s="8" t="s">
        <v>82</v>
      </c>
      <c r="H1653" t="s">
        <v>18</v>
      </c>
      <c r="I1653" s="4">
        <v>8902</v>
      </c>
      <c r="J1653" s="8">
        <v>3</v>
      </c>
      <c r="K1653" s="4">
        <f t="shared" si="44"/>
        <v>26706</v>
      </c>
      <c r="L1653" s="4">
        <f t="shared" si="45"/>
        <v>9347.0999999999985</v>
      </c>
      <c r="M1653" s="3">
        <v>0.35</v>
      </c>
    </row>
    <row r="1654" spans="2:13" x14ac:dyDescent="0.25">
      <c r="B1654" t="s">
        <v>13</v>
      </c>
      <c r="C1654" s="1" t="s">
        <v>20</v>
      </c>
      <c r="D1654" s="2">
        <v>45011</v>
      </c>
      <c r="E1654" s="8" t="s">
        <v>76</v>
      </c>
      <c r="F1654" s="8" t="s">
        <v>82</v>
      </c>
      <c r="G1654" s="8" t="s">
        <v>82</v>
      </c>
      <c r="H1654" t="s">
        <v>25</v>
      </c>
      <c r="I1654" s="4">
        <v>300</v>
      </c>
      <c r="J1654" s="8">
        <v>10</v>
      </c>
      <c r="K1654" s="4">
        <f t="shared" si="44"/>
        <v>3000</v>
      </c>
      <c r="L1654" s="4">
        <f t="shared" si="45"/>
        <v>450</v>
      </c>
      <c r="M1654" s="3">
        <v>0.15</v>
      </c>
    </row>
    <row r="1655" spans="2:13" x14ac:dyDescent="0.25">
      <c r="B1655" t="s">
        <v>34</v>
      </c>
      <c r="C1655" s="1" t="s">
        <v>14</v>
      </c>
      <c r="D1655" s="2">
        <v>45011</v>
      </c>
      <c r="E1655" s="8" t="s">
        <v>76</v>
      </c>
      <c r="F1655" s="8" t="s">
        <v>82</v>
      </c>
      <c r="G1655" s="8" t="s">
        <v>82</v>
      </c>
      <c r="H1655" t="s">
        <v>28</v>
      </c>
      <c r="I1655" s="4">
        <v>1500</v>
      </c>
      <c r="J1655" s="8">
        <v>8</v>
      </c>
      <c r="K1655" s="4">
        <f t="shared" si="44"/>
        <v>12000</v>
      </c>
      <c r="L1655" s="4">
        <f t="shared" si="45"/>
        <v>4800</v>
      </c>
      <c r="M1655" s="3">
        <v>0.4</v>
      </c>
    </row>
    <row r="1656" spans="2:13" x14ac:dyDescent="0.25">
      <c r="B1656" t="s">
        <v>13</v>
      </c>
      <c r="C1656" s="1" t="s">
        <v>20</v>
      </c>
      <c r="D1656" s="2">
        <v>45011</v>
      </c>
      <c r="E1656" s="8" t="s">
        <v>76</v>
      </c>
      <c r="F1656" s="8" t="s">
        <v>82</v>
      </c>
      <c r="G1656" s="8" t="s">
        <v>82</v>
      </c>
      <c r="H1656" t="s">
        <v>33</v>
      </c>
      <c r="I1656" s="4">
        <v>4600</v>
      </c>
      <c r="J1656" s="8">
        <v>8</v>
      </c>
      <c r="K1656" s="4">
        <f t="shared" si="44"/>
        <v>36800</v>
      </c>
      <c r="L1656" s="4">
        <f t="shared" si="45"/>
        <v>9200</v>
      </c>
      <c r="M1656" s="3">
        <v>0.25</v>
      </c>
    </row>
    <row r="1657" spans="2:13" x14ac:dyDescent="0.25">
      <c r="B1657" t="s">
        <v>27</v>
      </c>
      <c r="C1657" s="1" t="s">
        <v>20</v>
      </c>
      <c r="D1657" s="2">
        <v>45011</v>
      </c>
      <c r="E1657" s="8" t="s">
        <v>76</v>
      </c>
      <c r="F1657" s="8" t="s">
        <v>82</v>
      </c>
      <c r="G1657" s="8" t="s">
        <v>82</v>
      </c>
      <c r="H1657" t="s">
        <v>18</v>
      </c>
      <c r="I1657" s="4">
        <v>8902</v>
      </c>
      <c r="J1657" s="8">
        <v>7</v>
      </c>
      <c r="K1657" s="4">
        <f t="shared" si="44"/>
        <v>62314</v>
      </c>
      <c r="L1657" s="4">
        <f t="shared" si="45"/>
        <v>21809.899999999998</v>
      </c>
      <c r="M1657" s="3">
        <v>0.35</v>
      </c>
    </row>
    <row r="1658" spans="2:13" x14ac:dyDescent="0.25">
      <c r="B1658" t="s">
        <v>27</v>
      </c>
      <c r="C1658" s="1" t="s">
        <v>14</v>
      </c>
      <c r="D1658" s="2">
        <v>45018</v>
      </c>
      <c r="E1658" s="8" t="s">
        <v>76</v>
      </c>
      <c r="F1658" s="8" t="s">
        <v>82</v>
      </c>
      <c r="G1658" s="8" t="s">
        <v>82</v>
      </c>
      <c r="H1658" t="s">
        <v>19</v>
      </c>
      <c r="I1658" s="4">
        <v>500</v>
      </c>
      <c r="J1658" s="8">
        <v>2</v>
      </c>
      <c r="K1658" s="4">
        <f t="shared" si="44"/>
        <v>1000</v>
      </c>
      <c r="L1658" s="4">
        <f t="shared" si="45"/>
        <v>250</v>
      </c>
      <c r="M1658" s="3">
        <v>0.25</v>
      </c>
    </row>
    <row r="1659" spans="2:13" x14ac:dyDescent="0.25">
      <c r="B1659" t="s">
        <v>27</v>
      </c>
      <c r="C1659" s="1" t="s">
        <v>20</v>
      </c>
      <c r="D1659" s="2">
        <v>45018</v>
      </c>
      <c r="E1659" s="8" t="s">
        <v>76</v>
      </c>
      <c r="F1659" s="8" t="s">
        <v>82</v>
      </c>
      <c r="G1659" s="8" t="s">
        <v>82</v>
      </c>
      <c r="H1659" t="s">
        <v>28</v>
      </c>
      <c r="I1659" s="4">
        <v>1500</v>
      </c>
      <c r="J1659" s="8">
        <v>7</v>
      </c>
      <c r="K1659" s="4">
        <f t="shared" si="44"/>
        <v>10500</v>
      </c>
      <c r="L1659" s="4">
        <f t="shared" si="45"/>
        <v>4200</v>
      </c>
      <c r="M1659" s="3">
        <v>0.4</v>
      </c>
    </row>
    <row r="1660" spans="2:13" x14ac:dyDescent="0.25">
      <c r="B1660" t="s">
        <v>27</v>
      </c>
      <c r="C1660" s="1" t="s">
        <v>20</v>
      </c>
      <c r="D1660" s="2">
        <v>45018</v>
      </c>
      <c r="E1660" s="8" t="s">
        <v>76</v>
      </c>
      <c r="F1660" s="8" t="s">
        <v>82</v>
      </c>
      <c r="G1660" s="8" t="s">
        <v>82</v>
      </c>
      <c r="H1660" t="s">
        <v>29</v>
      </c>
      <c r="I1660" s="4">
        <v>5340</v>
      </c>
      <c r="J1660" s="8">
        <v>4</v>
      </c>
      <c r="K1660" s="4">
        <f t="shared" si="44"/>
        <v>21360</v>
      </c>
      <c r="L1660" s="4">
        <f t="shared" si="45"/>
        <v>6408</v>
      </c>
      <c r="M1660" s="3">
        <v>0.3</v>
      </c>
    </row>
    <row r="1661" spans="2:13" x14ac:dyDescent="0.25">
      <c r="B1661" t="s">
        <v>13</v>
      </c>
      <c r="C1661" s="1" t="s">
        <v>20</v>
      </c>
      <c r="D1661" s="2">
        <v>45018</v>
      </c>
      <c r="E1661" s="8" t="s">
        <v>76</v>
      </c>
      <c r="F1661" s="8" t="s">
        <v>82</v>
      </c>
      <c r="G1661" s="8" t="s">
        <v>82</v>
      </c>
      <c r="H1661" t="s">
        <v>32</v>
      </c>
      <c r="I1661" s="4">
        <v>3200</v>
      </c>
      <c r="J1661" s="8">
        <v>7</v>
      </c>
      <c r="K1661" s="4">
        <f t="shared" si="44"/>
        <v>22400</v>
      </c>
      <c r="L1661" s="4">
        <f t="shared" si="45"/>
        <v>4480</v>
      </c>
      <c r="M1661" s="3">
        <v>0.2</v>
      </c>
    </row>
    <row r="1662" spans="2:13" x14ac:dyDescent="0.25">
      <c r="B1662" t="s">
        <v>13</v>
      </c>
      <c r="C1662" s="1" t="s">
        <v>20</v>
      </c>
      <c r="D1662" s="2">
        <v>45025</v>
      </c>
      <c r="E1662" s="8" t="s">
        <v>76</v>
      </c>
      <c r="F1662" s="8" t="s">
        <v>82</v>
      </c>
      <c r="G1662" s="8" t="s">
        <v>82</v>
      </c>
      <c r="H1662" t="s">
        <v>19</v>
      </c>
      <c r="I1662" s="4">
        <v>500</v>
      </c>
      <c r="J1662" s="8">
        <v>11</v>
      </c>
      <c r="K1662" s="4">
        <f t="shared" si="44"/>
        <v>5500</v>
      </c>
      <c r="L1662" s="4">
        <f t="shared" si="45"/>
        <v>1375</v>
      </c>
      <c r="M1662" s="3">
        <v>0.25</v>
      </c>
    </row>
    <row r="1663" spans="2:13" x14ac:dyDescent="0.25">
      <c r="B1663" t="s">
        <v>27</v>
      </c>
      <c r="C1663" s="1" t="s">
        <v>20</v>
      </c>
      <c r="D1663" s="2">
        <v>45025</v>
      </c>
      <c r="E1663" s="8" t="s">
        <v>76</v>
      </c>
      <c r="F1663" s="8" t="s">
        <v>82</v>
      </c>
      <c r="G1663" s="8" t="s">
        <v>82</v>
      </c>
      <c r="H1663" t="s">
        <v>30</v>
      </c>
      <c r="I1663" s="4">
        <v>3400</v>
      </c>
      <c r="J1663" s="8">
        <v>3</v>
      </c>
      <c r="K1663" s="4">
        <f t="shared" si="44"/>
        <v>10200</v>
      </c>
      <c r="L1663" s="4">
        <f t="shared" si="45"/>
        <v>3570</v>
      </c>
      <c r="M1663" s="3">
        <v>0.35</v>
      </c>
    </row>
    <row r="1664" spans="2:13" x14ac:dyDescent="0.25">
      <c r="B1664" t="s">
        <v>27</v>
      </c>
      <c r="C1664" s="1" t="s">
        <v>20</v>
      </c>
      <c r="D1664" s="2">
        <v>45025</v>
      </c>
      <c r="E1664" s="8" t="s">
        <v>76</v>
      </c>
      <c r="F1664" s="8" t="s">
        <v>82</v>
      </c>
      <c r="G1664" s="8" t="s">
        <v>82</v>
      </c>
      <c r="H1664" t="s">
        <v>30</v>
      </c>
      <c r="I1664" s="4">
        <v>3400</v>
      </c>
      <c r="J1664" s="8">
        <v>5</v>
      </c>
      <c r="K1664" s="4">
        <f t="shared" si="44"/>
        <v>17000</v>
      </c>
      <c r="L1664" s="4">
        <f t="shared" si="45"/>
        <v>5950</v>
      </c>
      <c r="M1664" s="3">
        <v>0.35</v>
      </c>
    </row>
    <row r="1665" spans="2:13" x14ac:dyDescent="0.25">
      <c r="B1665" t="s">
        <v>24</v>
      </c>
      <c r="C1665" s="1" t="s">
        <v>14</v>
      </c>
      <c r="D1665" s="2">
        <v>45025</v>
      </c>
      <c r="E1665" s="8" t="s">
        <v>76</v>
      </c>
      <c r="F1665" s="8" t="s">
        <v>82</v>
      </c>
      <c r="G1665" s="8" t="s">
        <v>82</v>
      </c>
      <c r="H1665" t="s">
        <v>23</v>
      </c>
      <c r="I1665" s="4">
        <v>5130</v>
      </c>
      <c r="J1665" s="8">
        <v>11</v>
      </c>
      <c r="K1665" s="4">
        <f t="shared" si="44"/>
        <v>56430</v>
      </c>
      <c r="L1665" s="4">
        <f t="shared" si="45"/>
        <v>22572</v>
      </c>
      <c r="M1665" s="3">
        <v>0.4</v>
      </c>
    </row>
    <row r="1666" spans="2:13" x14ac:dyDescent="0.25">
      <c r="B1666" t="s">
        <v>34</v>
      </c>
      <c r="C1666" s="1" t="s">
        <v>20</v>
      </c>
      <c r="D1666" s="2">
        <v>45032</v>
      </c>
      <c r="E1666" s="8" t="s">
        <v>76</v>
      </c>
      <c r="F1666" s="8" t="s">
        <v>82</v>
      </c>
      <c r="G1666" s="8" t="s">
        <v>82</v>
      </c>
      <c r="H1666" t="s">
        <v>28</v>
      </c>
      <c r="I1666" s="4">
        <v>1500</v>
      </c>
      <c r="J1666" s="8">
        <v>8</v>
      </c>
      <c r="K1666" s="4">
        <f t="shared" si="44"/>
        <v>12000</v>
      </c>
      <c r="L1666" s="4">
        <f t="shared" si="45"/>
        <v>4800</v>
      </c>
      <c r="M1666" s="3">
        <v>0.4</v>
      </c>
    </row>
    <row r="1667" spans="2:13" x14ac:dyDescent="0.25">
      <c r="B1667" t="s">
        <v>13</v>
      </c>
      <c r="C1667" s="1" t="s">
        <v>14</v>
      </c>
      <c r="D1667" s="2">
        <v>45032</v>
      </c>
      <c r="E1667" s="8" t="s">
        <v>76</v>
      </c>
      <c r="F1667" s="8" t="s">
        <v>82</v>
      </c>
      <c r="G1667" s="8" t="s">
        <v>82</v>
      </c>
      <c r="H1667" t="s">
        <v>31</v>
      </c>
      <c r="I1667" s="4">
        <v>5300</v>
      </c>
      <c r="J1667" s="8">
        <v>5</v>
      </c>
      <c r="K1667" s="4">
        <f t="shared" si="44"/>
        <v>26500</v>
      </c>
      <c r="L1667" s="4">
        <f t="shared" si="45"/>
        <v>7950</v>
      </c>
      <c r="M1667" s="3">
        <v>0.3</v>
      </c>
    </row>
    <row r="1668" spans="2:13" x14ac:dyDescent="0.25">
      <c r="B1668" t="s">
        <v>27</v>
      </c>
      <c r="C1668" s="1" t="s">
        <v>20</v>
      </c>
      <c r="D1668" s="2">
        <v>45032</v>
      </c>
      <c r="E1668" s="8" t="s">
        <v>76</v>
      </c>
      <c r="F1668" s="8" t="s">
        <v>82</v>
      </c>
      <c r="G1668" s="8" t="s">
        <v>82</v>
      </c>
      <c r="H1668" t="s">
        <v>30</v>
      </c>
      <c r="I1668" s="4">
        <v>3400</v>
      </c>
      <c r="J1668" s="8">
        <v>9</v>
      </c>
      <c r="K1668" s="4">
        <f t="shared" si="44"/>
        <v>30600</v>
      </c>
      <c r="L1668" s="4">
        <f t="shared" si="45"/>
        <v>10710</v>
      </c>
      <c r="M1668" s="3">
        <v>0.35</v>
      </c>
    </row>
    <row r="1669" spans="2:13" x14ac:dyDescent="0.25">
      <c r="B1669" t="s">
        <v>27</v>
      </c>
      <c r="C1669" s="1" t="s">
        <v>20</v>
      </c>
      <c r="D1669" s="2">
        <v>45032</v>
      </c>
      <c r="E1669" s="8" t="s">
        <v>76</v>
      </c>
      <c r="F1669" s="8" t="s">
        <v>82</v>
      </c>
      <c r="G1669" s="8" t="s">
        <v>82</v>
      </c>
      <c r="H1669" t="s">
        <v>31</v>
      </c>
      <c r="I1669" s="4">
        <v>5300</v>
      </c>
      <c r="J1669" s="8">
        <v>7</v>
      </c>
      <c r="K1669" s="4">
        <f t="shared" si="44"/>
        <v>37100</v>
      </c>
      <c r="L1669" s="4">
        <f t="shared" si="45"/>
        <v>11130</v>
      </c>
      <c r="M1669" s="3">
        <v>0.3</v>
      </c>
    </row>
    <row r="1670" spans="2:13" x14ac:dyDescent="0.25">
      <c r="B1670" t="s">
        <v>24</v>
      </c>
      <c r="C1670" s="1" t="s">
        <v>14</v>
      </c>
      <c r="D1670" s="2">
        <v>45039</v>
      </c>
      <c r="E1670" s="8" t="s">
        <v>76</v>
      </c>
      <c r="F1670" s="8" t="s">
        <v>82</v>
      </c>
      <c r="G1670" s="8" t="s">
        <v>82</v>
      </c>
      <c r="H1670" t="s">
        <v>18</v>
      </c>
      <c r="I1670" s="4">
        <v>8902</v>
      </c>
      <c r="J1670" s="8">
        <v>1</v>
      </c>
      <c r="K1670" s="4">
        <f t="shared" si="44"/>
        <v>8902</v>
      </c>
      <c r="L1670" s="4">
        <f t="shared" si="45"/>
        <v>3115.7</v>
      </c>
      <c r="M1670" s="3">
        <v>0.35</v>
      </c>
    </row>
    <row r="1671" spans="2:13" x14ac:dyDescent="0.25">
      <c r="B1671" t="s">
        <v>27</v>
      </c>
      <c r="C1671" s="1" t="s">
        <v>20</v>
      </c>
      <c r="D1671" s="2">
        <v>45039</v>
      </c>
      <c r="E1671" s="8" t="s">
        <v>76</v>
      </c>
      <c r="F1671" s="8" t="s">
        <v>82</v>
      </c>
      <c r="G1671" s="8" t="s">
        <v>82</v>
      </c>
      <c r="H1671" t="s">
        <v>35</v>
      </c>
      <c r="I1671" s="4">
        <v>4500</v>
      </c>
      <c r="J1671" s="8">
        <v>5</v>
      </c>
      <c r="K1671" s="4">
        <f t="shared" si="44"/>
        <v>22500</v>
      </c>
      <c r="L1671" s="4">
        <f t="shared" si="45"/>
        <v>5625</v>
      </c>
      <c r="M1671" s="3">
        <v>0.25</v>
      </c>
    </row>
    <row r="1672" spans="2:13" x14ac:dyDescent="0.25">
      <c r="B1672" t="s">
        <v>27</v>
      </c>
      <c r="C1672" s="1" t="s">
        <v>20</v>
      </c>
      <c r="D1672" s="2">
        <v>45039</v>
      </c>
      <c r="E1672" s="8" t="s">
        <v>76</v>
      </c>
      <c r="F1672" s="8" t="s">
        <v>82</v>
      </c>
      <c r="G1672" s="8" t="s">
        <v>82</v>
      </c>
      <c r="H1672" t="s">
        <v>18</v>
      </c>
      <c r="I1672" s="4">
        <v>8902</v>
      </c>
      <c r="J1672" s="8">
        <v>7</v>
      </c>
      <c r="K1672" s="4">
        <f t="shared" si="44"/>
        <v>62314</v>
      </c>
      <c r="L1672" s="4">
        <f t="shared" si="45"/>
        <v>21809.899999999998</v>
      </c>
      <c r="M1672" s="3">
        <v>0.35</v>
      </c>
    </row>
    <row r="1673" spans="2:13" x14ac:dyDescent="0.25">
      <c r="B1673" t="s">
        <v>34</v>
      </c>
      <c r="C1673" s="1" t="s">
        <v>20</v>
      </c>
      <c r="D1673" s="2">
        <v>45039</v>
      </c>
      <c r="E1673" s="8" t="s">
        <v>76</v>
      </c>
      <c r="F1673" s="8" t="s">
        <v>82</v>
      </c>
      <c r="G1673" s="8" t="s">
        <v>82</v>
      </c>
      <c r="H1673" t="s">
        <v>18</v>
      </c>
      <c r="I1673" s="4">
        <v>8902</v>
      </c>
      <c r="J1673" s="8">
        <v>11</v>
      </c>
      <c r="K1673" s="4">
        <f t="shared" si="44"/>
        <v>97922</v>
      </c>
      <c r="L1673" s="4">
        <f t="shared" si="45"/>
        <v>34272.699999999997</v>
      </c>
      <c r="M1673" s="3">
        <v>0.35</v>
      </c>
    </row>
    <row r="1674" spans="2:13" x14ac:dyDescent="0.25">
      <c r="B1674" t="s">
        <v>13</v>
      </c>
      <c r="C1674" s="1" t="s">
        <v>20</v>
      </c>
      <c r="D1674" s="2">
        <v>45046</v>
      </c>
      <c r="E1674" s="8" t="s">
        <v>76</v>
      </c>
      <c r="F1674" s="8" t="s">
        <v>82</v>
      </c>
      <c r="G1674" s="8" t="s">
        <v>82</v>
      </c>
      <c r="H1674" t="s">
        <v>30</v>
      </c>
      <c r="I1674" s="4">
        <v>3400</v>
      </c>
      <c r="J1674" s="8">
        <v>2</v>
      </c>
      <c r="K1674" s="4">
        <f t="shared" si="44"/>
        <v>6800</v>
      </c>
      <c r="L1674" s="4">
        <f t="shared" si="45"/>
        <v>2380</v>
      </c>
      <c r="M1674" s="3">
        <v>0.35</v>
      </c>
    </row>
    <row r="1675" spans="2:13" x14ac:dyDescent="0.25">
      <c r="B1675" t="s">
        <v>22</v>
      </c>
      <c r="C1675" s="1" t="s">
        <v>14</v>
      </c>
      <c r="D1675" s="2">
        <v>45046</v>
      </c>
      <c r="E1675" s="8" t="s">
        <v>76</v>
      </c>
      <c r="F1675" s="8" t="s">
        <v>82</v>
      </c>
      <c r="G1675" s="8" t="s">
        <v>82</v>
      </c>
      <c r="H1675" t="s">
        <v>18</v>
      </c>
      <c r="I1675" s="4">
        <v>8902</v>
      </c>
      <c r="J1675" s="8">
        <v>1</v>
      </c>
      <c r="K1675" s="4">
        <f t="shared" si="44"/>
        <v>8902</v>
      </c>
      <c r="L1675" s="4">
        <f t="shared" si="45"/>
        <v>3115.7</v>
      </c>
      <c r="M1675" s="3">
        <v>0.35</v>
      </c>
    </row>
    <row r="1676" spans="2:13" x14ac:dyDescent="0.25">
      <c r="B1676" t="s">
        <v>13</v>
      </c>
      <c r="C1676" s="1" t="s">
        <v>14</v>
      </c>
      <c r="D1676" s="2">
        <v>45046</v>
      </c>
      <c r="E1676" s="8" t="s">
        <v>76</v>
      </c>
      <c r="F1676" s="8" t="s">
        <v>82</v>
      </c>
      <c r="G1676" s="8" t="s">
        <v>82</v>
      </c>
      <c r="H1676" t="s">
        <v>33</v>
      </c>
      <c r="I1676" s="4">
        <v>4600</v>
      </c>
      <c r="J1676" s="8">
        <v>10</v>
      </c>
      <c r="K1676" s="4">
        <f t="shared" si="44"/>
        <v>46000</v>
      </c>
      <c r="L1676" s="4">
        <f t="shared" si="45"/>
        <v>11500</v>
      </c>
      <c r="M1676" s="3">
        <v>0.25</v>
      </c>
    </row>
    <row r="1677" spans="2:13" x14ac:dyDescent="0.25">
      <c r="B1677" t="s">
        <v>27</v>
      </c>
      <c r="C1677" s="1" t="s">
        <v>20</v>
      </c>
      <c r="D1677" s="2">
        <v>45046</v>
      </c>
      <c r="E1677" s="8" t="s">
        <v>76</v>
      </c>
      <c r="F1677" s="8" t="s">
        <v>82</v>
      </c>
      <c r="G1677" s="8" t="s">
        <v>82</v>
      </c>
      <c r="H1677" t="s">
        <v>35</v>
      </c>
      <c r="I1677" s="4">
        <v>4500</v>
      </c>
      <c r="J1677" s="8">
        <v>11</v>
      </c>
      <c r="K1677" s="4">
        <f t="shared" si="44"/>
        <v>49500</v>
      </c>
      <c r="L1677" s="4">
        <f t="shared" si="45"/>
        <v>12375</v>
      </c>
      <c r="M1677" s="3">
        <v>0.25</v>
      </c>
    </row>
    <row r="1678" spans="2:13" x14ac:dyDescent="0.25">
      <c r="B1678" t="s">
        <v>13</v>
      </c>
      <c r="C1678" s="1" t="s">
        <v>20</v>
      </c>
      <c r="D1678" s="2">
        <v>45053</v>
      </c>
      <c r="E1678" s="8" t="s">
        <v>76</v>
      </c>
      <c r="F1678" s="8" t="s">
        <v>82</v>
      </c>
      <c r="G1678" s="8" t="s">
        <v>82</v>
      </c>
      <c r="H1678" t="s">
        <v>33</v>
      </c>
      <c r="I1678" s="4">
        <v>4600</v>
      </c>
      <c r="J1678" s="8">
        <v>1</v>
      </c>
      <c r="K1678" s="4">
        <f t="shared" si="44"/>
        <v>4600</v>
      </c>
      <c r="L1678" s="4">
        <f t="shared" si="45"/>
        <v>1150</v>
      </c>
      <c r="M1678" s="3">
        <v>0.25</v>
      </c>
    </row>
    <row r="1679" spans="2:13" x14ac:dyDescent="0.25">
      <c r="B1679" t="s">
        <v>27</v>
      </c>
      <c r="C1679" s="1" t="s">
        <v>20</v>
      </c>
      <c r="D1679" s="2">
        <v>45053</v>
      </c>
      <c r="E1679" s="8" t="s">
        <v>76</v>
      </c>
      <c r="F1679" s="8" t="s">
        <v>82</v>
      </c>
      <c r="G1679" s="8" t="s">
        <v>82</v>
      </c>
      <c r="H1679" t="s">
        <v>19</v>
      </c>
      <c r="I1679" s="4">
        <v>500</v>
      </c>
      <c r="J1679" s="8">
        <v>10</v>
      </c>
      <c r="K1679" s="4">
        <f t="shared" si="44"/>
        <v>5000</v>
      </c>
      <c r="L1679" s="4">
        <f t="shared" si="45"/>
        <v>1250</v>
      </c>
      <c r="M1679" s="3">
        <v>0.25</v>
      </c>
    </row>
    <row r="1680" spans="2:13" x14ac:dyDescent="0.25">
      <c r="B1680" t="s">
        <v>24</v>
      </c>
      <c r="C1680" s="1" t="s">
        <v>20</v>
      </c>
      <c r="D1680" s="2">
        <v>45053</v>
      </c>
      <c r="E1680" s="8" t="s">
        <v>76</v>
      </c>
      <c r="F1680" s="8" t="s">
        <v>82</v>
      </c>
      <c r="G1680" s="8" t="s">
        <v>82</v>
      </c>
      <c r="H1680" t="s">
        <v>28</v>
      </c>
      <c r="I1680" s="4">
        <v>1500</v>
      </c>
      <c r="J1680" s="8">
        <v>11</v>
      </c>
      <c r="K1680" s="4">
        <f t="shared" si="44"/>
        <v>16500</v>
      </c>
      <c r="L1680" s="4">
        <f t="shared" si="45"/>
        <v>6600</v>
      </c>
      <c r="M1680" s="3">
        <v>0.4</v>
      </c>
    </row>
    <row r="1681" spans="2:13" x14ac:dyDescent="0.25">
      <c r="B1681" t="s">
        <v>13</v>
      </c>
      <c r="C1681" s="1" t="s">
        <v>14</v>
      </c>
      <c r="D1681" s="2">
        <v>45053</v>
      </c>
      <c r="E1681" s="8" t="s">
        <v>76</v>
      </c>
      <c r="F1681" s="8" t="s">
        <v>82</v>
      </c>
      <c r="G1681" s="8" t="s">
        <v>82</v>
      </c>
      <c r="H1681" t="s">
        <v>18</v>
      </c>
      <c r="I1681" s="4">
        <v>8902</v>
      </c>
      <c r="J1681" s="8">
        <v>2</v>
      </c>
      <c r="K1681" s="4">
        <f t="shared" si="44"/>
        <v>17804</v>
      </c>
      <c r="L1681" s="4">
        <f t="shared" si="45"/>
        <v>6231.4</v>
      </c>
      <c r="M1681" s="3">
        <v>0.35</v>
      </c>
    </row>
    <row r="1682" spans="2:13" x14ac:dyDescent="0.25">
      <c r="B1682" t="s">
        <v>27</v>
      </c>
      <c r="C1682" s="1" t="s">
        <v>14</v>
      </c>
      <c r="D1682" s="2">
        <v>45060</v>
      </c>
      <c r="E1682" s="8" t="s">
        <v>76</v>
      </c>
      <c r="F1682" s="8" t="s">
        <v>82</v>
      </c>
      <c r="G1682" s="8" t="s">
        <v>82</v>
      </c>
      <c r="H1682" t="s">
        <v>25</v>
      </c>
      <c r="I1682" s="4">
        <v>300</v>
      </c>
      <c r="J1682" s="8">
        <v>7</v>
      </c>
      <c r="K1682" s="4">
        <f t="shared" si="44"/>
        <v>2100</v>
      </c>
      <c r="L1682" s="4">
        <f t="shared" si="45"/>
        <v>315</v>
      </c>
      <c r="M1682" s="3">
        <v>0.15</v>
      </c>
    </row>
    <row r="1683" spans="2:13" x14ac:dyDescent="0.25">
      <c r="B1683" t="s">
        <v>13</v>
      </c>
      <c r="C1683" s="1" t="s">
        <v>20</v>
      </c>
      <c r="D1683" s="2">
        <v>45060</v>
      </c>
      <c r="E1683" s="8" t="s">
        <v>76</v>
      </c>
      <c r="F1683" s="8" t="s">
        <v>82</v>
      </c>
      <c r="G1683" s="8" t="s">
        <v>82</v>
      </c>
      <c r="H1683" t="s">
        <v>35</v>
      </c>
      <c r="I1683" s="4">
        <v>4500</v>
      </c>
      <c r="J1683" s="8">
        <v>2</v>
      </c>
      <c r="K1683" s="4">
        <f t="shared" si="44"/>
        <v>9000</v>
      </c>
      <c r="L1683" s="4">
        <f t="shared" si="45"/>
        <v>2250</v>
      </c>
      <c r="M1683" s="3">
        <v>0.25</v>
      </c>
    </row>
    <row r="1684" spans="2:13" x14ac:dyDescent="0.25">
      <c r="B1684" t="s">
        <v>13</v>
      </c>
      <c r="C1684" s="1" t="s">
        <v>20</v>
      </c>
      <c r="D1684" s="2">
        <v>45060</v>
      </c>
      <c r="E1684" s="8" t="s">
        <v>76</v>
      </c>
      <c r="F1684" s="8" t="s">
        <v>82</v>
      </c>
      <c r="G1684" s="8" t="s">
        <v>82</v>
      </c>
      <c r="H1684" t="s">
        <v>29</v>
      </c>
      <c r="I1684" s="4">
        <v>5340</v>
      </c>
      <c r="J1684" s="8">
        <v>7</v>
      </c>
      <c r="K1684" s="4">
        <f t="shared" si="44"/>
        <v>37380</v>
      </c>
      <c r="L1684" s="4">
        <f t="shared" si="45"/>
        <v>11214</v>
      </c>
      <c r="M1684" s="3">
        <v>0.3</v>
      </c>
    </row>
    <row r="1685" spans="2:13" x14ac:dyDescent="0.25">
      <c r="B1685" t="s">
        <v>13</v>
      </c>
      <c r="C1685" s="1" t="s">
        <v>20</v>
      </c>
      <c r="D1685" s="2">
        <v>45060</v>
      </c>
      <c r="E1685" s="8" t="s">
        <v>76</v>
      </c>
      <c r="F1685" s="8" t="s">
        <v>82</v>
      </c>
      <c r="G1685" s="8" t="s">
        <v>82</v>
      </c>
      <c r="H1685" t="s">
        <v>33</v>
      </c>
      <c r="I1685" s="4">
        <v>4600</v>
      </c>
      <c r="J1685" s="8">
        <v>12</v>
      </c>
      <c r="K1685" s="4">
        <f t="shared" si="44"/>
        <v>55200</v>
      </c>
      <c r="L1685" s="4">
        <f t="shared" si="45"/>
        <v>13800</v>
      </c>
      <c r="M1685" s="3">
        <v>0.25</v>
      </c>
    </row>
    <row r="1686" spans="2:13" x14ac:dyDescent="0.25">
      <c r="B1686" t="s">
        <v>13</v>
      </c>
      <c r="C1686" s="1" t="s">
        <v>20</v>
      </c>
      <c r="D1686" s="2">
        <v>45067</v>
      </c>
      <c r="E1686" s="8" t="s">
        <v>76</v>
      </c>
      <c r="F1686" s="8" t="s">
        <v>82</v>
      </c>
      <c r="G1686" s="8" t="s">
        <v>82</v>
      </c>
      <c r="H1686" t="s">
        <v>32</v>
      </c>
      <c r="I1686" s="4">
        <v>3200</v>
      </c>
      <c r="J1686" s="8">
        <v>1</v>
      </c>
      <c r="K1686" s="4">
        <f t="shared" si="44"/>
        <v>3200</v>
      </c>
      <c r="L1686" s="4">
        <f t="shared" si="45"/>
        <v>640</v>
      </c>
      <c r="M1686" s="3">
        <v>0.2</v>
      </c>
    </row>
    <row r="1687" spans="2:13" x14ac:dyDescent="0.25">
      <c r="B1687" t="s">
        <v>13</v>
      </c>
      <c r="C1687" s="1" t="s">
        <v>20</v>
      </c>
      <c r="D1687" s="2">
        <v>45067</v>
      </c>
      <c r="E1687" s="8" t="s">
        <v>76</v>
      </c>
      <c r="F1687" s="8" t="s">
        <v>82</v>
      </c>
      <c r="G1687" s="8" t="s">
        <v>82</v>
      </c>
      <c r="H1687" t="s">
        <v>21</v>
      </c>
      <c r="I1687" s="4">
        <v>1200</v>
      </c>
      <c r="J1687" s="8">
        <v>5</v>
      </c>
      <c r="K1687" s="4">
        <f t="shared" si="44"/>
        <v>6000</v>
      </c>
      <c r="L1687" s="4">
        <f t="shared" si="45"/>
        <v>1800</v>
      </c>
      <c r="M1687" s="3">
        <v>0.3</v>
      </c>
    </row>
    <row r="1688" spans="2:13" x14ac:dyDescent="0.25">
      <c r="B1688" t="s">
        <v>13</v>
      </c>
      <c r="C1688" s="1" t="s">
        <v>20</v>
      </c>
      <c r="D1688" s="2">
        <v>45067</v>
      </c>
      <c r="E1688" s="8" t="s">
        <v>76</v>
      </c>
      <c r="F1688" s="8" t="s">
        <v>82</v>
      </c>
      <c r="G1688" s="8" t="s">
        <v>82</v>
      </c>
      <c r="H1688" t="s">
        <v>26</v>
      </c>
      <c r="I1688" s="4">
        <v>1700</v>
      </c>
      <c r="J1688" s="8">
        <v>9</v>
      </c>
      <c r="K1688" s="4">
        <f t="shared" si="44"/>
        <v>15300</v>
      </c>
      <c r="L1688" s="4">
        <f t="shared" si="45"/>
        <v>7650</v>
      </c>
      <c r="M1688" s="3">
        <v>0.5</v>
      </c>
    </row>
    <row r="1689" spans="2:13" x14ac:dyDescent="0.25">
      <c r="B1689" t="s">
        <v>13</v>
      </c>
      <c r="C1689" s="1" t="s">
        <v>20</v>
      </c>
      <c r="D1689" s="2">
        <v>45067</v>
      </c>
      <c r="E1689" s="8" t="s">
        <v>76</v>
      </c>
      <c r="F1689" s="8" t="s">
        <v>82</v>
      </c>
      <c r="G1689" s="8" t="s">
        <v>82</v>
      </c>
      <c r="H1689" t="s">
        <v>23</v>
      </c>
      <c r="I1689" s="4">
        <v>5130</v>
      </c>
      <c r="J1689" s="8">
        <v>4</v>
      </c>
      <c r="K1689" s="4">
        <f t="shared" si="44"/>
        <v>20520</v>
      </c>
      <c r="L1689" s="4">
        <f t="shared" si="45"/>
        <v>8208</v>
      </c>
      <c r="M1689" s="3">
        <v>0.4</v>
      </c>
    </row>
    <row r="1690" spans="2:13" x14ac:dyDescent="0.25">
      <c r="B1690" t="s">
        <v>13</v>
      </c>
      <c r="C1690" s="1" t="s">
        <v>20</v>
      </c>
      <c r="D1690" s="2">
        <v>45074</v>
      </c>
      <c r="E1690" s="8" t="s">
        <v>76</v>
      </c>
      <c r="F1690" s="8" t="s">
        <v>82</v>
      </c>
      <c r="G1690" s="8" t="s">
        <v>82</v>
      </c>
      <c r="H1690" t="s">
        <v>30</v>
      </c>
      <c r="I1690" s="4">
        <v>3400</v>
      </c>
      <c r="J1690" s="8">
        <v>3</v>
      </c>
      <c r="K1690" s="4">
        <f t="shared" ref="K1690:K1745" si="46">I1690*J1690</f>
        <v>10200</v>
      </c>
      <c r="L1690" s="4">
        <f t="shared" ref="L1690:L1745" si="47">K1690*M1690</f>
        <v>3570</v>
      </c>
      <c r="M1690" s="3">
        <v>0.35</v>
      </c>
    </row>
    <row r="1691" spans="2:13" x14ac:dyDescent="0.25">
      <c r="B1691" t="s">
        <v>13</v>
      </c>
      <c r="C1691" s="1" t="s">
        <v>20</v>
      </c>
      <c r="D1691" s="2">
        <v>45074</v>
      </c>
      <c r="E1691" s="8" t="s">
        <v>76</v>
      </c>
      <c r="F1691" s="8" t="s">
        <v>82</v>
      </c>
      <c r="G1691" s="8" t="s">
        <v>82</v>
      </c>
      <c r="H1691" t="s">
        <v>35</v>
      </c>
      <c r="I1691" s="4">
        <v>4500</v>
      </c>
      <c r="J1691" s="8">
        <v>9</v>
      </c>
      <c r="K1691" s="4">
        <f t="shared" si="46"/>
        <v>40500</v>
      </c>
      <c r="L1691" s="4">
        <f t="shared" si="47"/>
        <v>10125</v>
      </c>
      <c r="M1691" s="3">
        <v>0.25</v>
      </c>
    </row>
    <row r="1692" spans="2:13" x14ac:dyDescent="0.25">
      <c r="B1692" t="s">
        <v>24</v>
      </c>
      <c r="C1692" s="1" t="s">
        <v>20</v>
      </c>
      <c r="D1692" s="2">
        <v>45074</v>
      </c>
      <c r="E1692" s="8" t="s">
        <v>76</v>
      </c>
      <c r="F1692" s="8" t="s">
        <v>82</v>
      </c>
      <c r="G1692" s="8" t="s">
        <v>82</v>
      </c>
      <c r="H1692" t="s">
        <v>23</v>
      </c>
      <c r="I1692" s="4">
        <v>5130</v>
      </c>
      <c r="J1692" s="8">
        <v>8</v>
      </c>
      <c r="K1692" s="4">
        <f t="shared" si="46"/>
        <v>41040</v>
      </c>
      <c r="L1692" s="4">
        <f t="shared" si="47"/>
        <v>16416</v>
      </c>
      <c r="M1692" s="3">
        <v>0.4</v>
      </c>
    </row>
    <row r="1693" spans="2:13" x14ac:dyDescent="0.25">
      <c r="B1693" t="s">
        <v>24</v>
      </c>
      <c r="C1693" s="1" t="s">
        <v>20</v>
      </c>
      <c r="D1693" s="2">
        <v>45074</v>
      </c>
      <c r="E1693" s="8" t="s">
        <v>76</v>
      </c>
      <c r="F1693" s="8" t="s">
        <v>82</v>
      </c>
      <c r="G1693" s="8" t="s">
        <v>82</v>
      </c>
      <c r="H1693" t="s">
        <v>18</v>
      </c>
      <c r="I1693" s="4">
        <v>8902</v>
      </c>
      <c r="J1693" s="8">
        <v>11</v>
      </c>
      <c r="K1693" s="4">
        <f t="shared" si="46"/>
        <v>97922</v>
      </c>
      <c r="L1693" s="4">
        <f t="shared" si="47"/>
        <v>34272.699999999997</v>
      </c>
      <c r="M1693" s="3">
        <v>0.35</v>
      </c>
    </row>
    <row r="1694" spans="2:13" x14ac:dyDescent="0.25">
      <c r="B1694" t="s">
        <v>13</v>
      </c>
      <c r="C1694" s="1" t="s">
        <v>20</v>
      </c>
      <c r="D1694" s="2">
        <v>45081</v>
      </c>
      <c r="E1694" s="8" t="s">
        <v>76</v>
      </c>
      <c r="F1694" s="8" t="s">
        <v>82</v>
      </c>
      <c r="G1694" s="8" t="s">
        <v>82</v>
      </c>
      <c r="H1694" t="s">
        <v>25</v>
      </c>
      <c r="I1694" s="4">
        <v>300</v>
      </c>
      <c r="J1694" s="8">
        <v>6</v>
      </c>
      <c r="K1694" s="4">
        <f t="shared" si="46"/>
        <v>1800</v>
      </c>
      <c r="L1694" s="4">
        <f t="shared" si="47"/>
        <v>270</v>
      </c>
      <c r="M1694" s="3">
        <v>0.15</v>
      </c>
    </row>
    <row r="1695" spans="2:13" x14ac:dyDescent="0.25">
      <c r="B1695" t="s">
        <v>13</v>
      </c>
      <c r="C1695" s="1" t="s">
        <v>20</v>
      </c>
      <c r="D1695" s="2">
        <v>45081</v>
      </c>
      <c r="E1695" s="8" t="s">
        <v>76</v>
      </c>
      <c r="F1695" s="8" t="s">
        <v>82</v>
      </c>
      <c r="G1695" s="8" t="s">
        <v>82</v>
      </c>
      <c r="H1695" t="s">
        <v>26</v>
      </c>
      <c r="I1695" s="4">
        <v>1700</v>
      </c>
      <c r="J1695" s="8">
        <v>9</v>
      </c>
      <c r="K1695" s="4">
        <f t="shared" si="46"/>
        <v>15300</v>
      </c>
      <c r="L1695" s="4">
        <f t="shared" si="47"/>
        <v>7650</v>
      </c>
      <c r="M1695" s="3">
        <v>0.5</v>
      </c>
    </row>
    <row r="1696" spans="2:13" x14ac:dyDescent="0.25">
      <c r="B1696" t="s">
        <v>27</v>
      </c>
      <c r="C1696" s="1" t="s">
        <v>20</v>
      </c>
      <c r="D1696" s="2">
        <v>45081</v>
      </c>
      <c r="E1696" s="8" t="s">
        <v>76</v>
      </c>
      <c r="F1696" s="8" t="s">
        <v>82</v>
      </c>
      <c r="G1696" s="8" t="s">
        <v>82</v>
      </c>
      <c r="H1696" t="s">
        <v>28</v>
      </c>
      <c r="I1696" s="4">
        <v>1500</v>
      </c>
      <c r="J1696" s="8">
        <v>12</v>
      </c>
      <c r="K1696" s="4">
        <f t="shared" si="46"/>
        <v>18000</v>
      </c>
      <c r="L1696" s="4">
        <f t="shared" si="47"/>
        <v>7200</v>
      </c>
      <c r="M1696" s="3">
        <v>0.4</v>
      </c>
    </row>
    <row r="1697" spans="2:13" x14ac:dyDescent="0.25">
      <c r="B1697" t="s">
        <v>34</v>
      </c>
      <c r="C1697" s="1" t="s">
        <v>20</v>
      </c>
      <c r="D1697" s="2">
        <v>45081</v>
      </c>
      <c r="E1697" s="8" t="s">
        <v>76</v>
      </c>
      <c r="F1697" s="8" t="s">
        <v>82</v>
      </c>
      <c r="G1697" s="8" t="s">
        <v>82</v>
      </c>
      <c r="H1697" t="s">
        <v>26</v>
      </c>
      <c r="I1697" s="4">
        <v>1700</v>
      </c>
      <c r="J1697" s="8">
        <v>11</v>
      </c>
      <c r="K1697" s="4">
        <f t="shared" si="46"/>
        <v>18700</v>
      </c>
      <c r="L1697" s="4">
        <f t="shared" si="47"/>
        <v>9350</v>
      </c>
      <c r="M1697" s="3">
        <v>0.5</v>
      </c>
    </row>
    <row r="1698" spans="2:13" x14ac:dyDescent="0.25">
      <c r="B1698" t="s">
        <v>13</v>
      </c>
      <c r="C1698" s="1" t="s">
        <v>14</v>
      </c>
      <c r="D1698" s="2">
        <v>45088</v>
      </c>
      <c r="E1698" s="8" t="s">
        <v>76</v>
      </c>
      <c r="F1698" s="8" t="s">
        <v>82</v>
      </c>
      <c r="G1698" s="8" t="s">
        <v>82</v>
      </c>
      <c r="H1698" t="s">
        <v>30</v>
      </c>
      <c r="I1698" s="4">
        <v>3400</v>
      </c>
      <c r="J1698" s="8">
        <v>7</v>
      </c>
      <c r="K1698" s="4">
        <f t="shared" si="46"/>
        <v>23800</v>
      </c>
      <c r="L1698" s="4">
        <f t="shared" si="47"/>
        <v>8330</v>
      </c>
      <c r="M1698" s="3">
        <v>0.35</v>
      </c>
    </row>
    <row r="1699" spans="2:13" x14ac:dyDescent="0.25">
      <c r="B1699" t="s">
        <v>27</v>
      </c>
      <c r="C1699" s="1" t="s">
        <v>14</v>
      </c>
      <c r="D1699" s="2">
        <v>45088</v>
      </c>
      <c r="E1699" s="8" t="s">
        <v>76</v>
      </c>
      <c r="F1699" s="8" t="s">
        <v>82</v>
      </c>
      <c r="G1699" s="8" t="s">
        <v>82</v>
      </c>
      <c r="H1699" t="s">
        <v>26</v>
      </c>
      <c r="I1699" s="4">
        <v>1700</v>
      </c>
      <c r="J1699" s="8">
        <v>16</v>
      </c>
      <c r="K1699" s="4">
        <f t="shared" si="46"/>
        <v>27200</v>
      </c>
      <c r="L1699" s="4">
        <f t="shared" si="47"/>
        <v>13600</v>
      </c>
      <c r="M1699" s="3">
        <v>0.5</v>
      </c>
    </row>
    <row r="1700" spans="2:13" x14ac:dyDescent="0.25">
      <c r="B1700" t="s">
        <v>13</v>
      </c>
      <c r="C1700" s="1" t="s">
        <v>14</v>
      </c>
      <c r="D1700" s="2">
        <v>45088</v>
      </c>
      <c r="E1700" s="8" t="s">
        <v>76</v>
      </c>
      <c r="F1700" s="8" t="s">
        <v>82</v>
      </c>
      <c r="G1700" s="8" t="s">
        <v>82</v>
      </c>
      <c r="H1700" t="s">
        <v>23</v>
      </c>
      <c r="I1700" s="4">
        <v>5130</v>
      </c>
      <c r="J1700" s="8">
        <v>6</v>
      </c>
      <c r="K1700" s="4">
        <f t="shared" si="46"/>
        <v>30780</v>
      </c>
      <c r="L1700" s="4">
        <f t="shared" si="47"/>
        <v>12312</v>
      </c>
      <c r="M1700" s="3">
        <v>0.4</v>
      </c>
    </row>
    <row r="1701" spans="2:13" x14ac:dyDescent="0.25">
      <c r="B1701" t="s">
        <v>13</v>
      </c>
      <c r="C1701" s="1" t="s">
        <v>14</v>
      </c>
      <c r="D1701" s="2">
        <v>45088</v>
      </c>
      <c r="E1701" s="8" t="s">
        <v>76</v>
      </c>
      <c r="F1701" s="8" t="s">
        <v>82</v>
      </c>
      <c r="G1701" s="8" t="s">
        <v>82</v>
      </c>
      <c r="H1701" t="s">
        <v>33</v>
      </c>
      <c r="I1701" s="4">
        <v>4600</v>
      </c>
      <c r="J1701" s="8">
        <v>8</v>
      </c>
      <c r="K1701" s="4">
        <f t="shared" si="46"/>
        <v>36800</v>
      </c>
      <c r="L1701" s="4">
        <f t="shared" si="47"/>
        <v>9200</v>
      </c>
      <c r="M1701" s="3">
        <v>0.25</v>
      </c>
    </row>
    <row r="1702" spans="2:13" x14ac:dyDescent="0.25">
      <c r="B1702" t="s">
        <v>27</v>
      </c>
      <c r="C1702" s="1" t="s">
        <v>20</v>
      </c>
      <c r="D1702" s="2">
        <v>45095</v>
      </c>
      <c r="E1702" s="8" t="s">
        <v>76</v>
      </c>
      <c r="F1702" s="8" t="s">
        <v>82</v>
      </c>
      <c r="G1702" s="8" t="s">
        <v>82</v>
      </c>
      <c r="H1702" t="s">
        <v>25</v>
      </c>
      <c r="I1702" s="4">
        <v>300</v>
      </c>
      <c r="J1702" s="8">
        <v>1</v>
      </c>
      <c r="K1702" s="4">
        <f t="shared" si="46"/>
        <v>300</v>
      </c>
      <c r="L1702" s="4">
        <f t="shared" si="47"/>
        <v>45</v>
      </c>
      <c r="M1702" s="3">
        <v>0.15</v>
      </c>
    </row>
    <row r="1703" spans="2:13" x14ac:dyDescent="0.25">
      <c r="B1703" t="s">
        <v>27</v>
      </c>
      <c r="C1703" s="1" t="s">
        <v>20</v>
      </c>
      <c r="D1703" s="2">
        <v>45095</v>
      </c>
      <c r="E1703" s="8" t="s">
        <v>76</v>
      </c>
      <c r="F1703" s="8" t="s">
        <v>82</v>
      </c>
      <c r="G1703" s="8" t="s">
        <v>82</v>
      </c>
      <c r="H1703" t="s">
        <v>30</v>
      </c>
      <c r="I1703" s="4">
        <v>3400</v>
      </c>
      <c r="J1703" s="8">
        <v>8</v>
      </c>
      <c r="K1703" s="4">
        <f t="shared" si="46"/>
        <v>27200</v>
      </c>
      <c r="L1703" s="4">
        <f t="shared" si="47"/>
        <v>9520</v>
      </c>
      <c r="M1703" s="3">
        <v>0.35</v>
      </c>
    </row>
    <row r="1704" spans="2:13" x14ac:dyDescent="0.25">
      <c r="B1704" t="s">
        <v>13</v>
      </c>
      <c r="C1704" s="1" t="s">
        <v>20</v>
      </c>
      <c r="D1704" s="2">
        <v>45095</v>
      </c>
      <c r="E1704" s="8" t="s">
        <v>76</v>
      </c>
      <c r="F1704" s="8" t="s">
        <v>79</v>
      </c>
      <c r="G1704" s="8" t="s">
        <v>80</v>
      </c>
      <c r="H1704" t="s">
        <v>30</v>
      </c>
      <c r="I1704" s="4">
        <v>3400</v>
      </c>
      <c r="J1704" s="8">
        <v>11</v>
      </c>
      <c r="K1704" s="4">
        <f t="shared" si="46"/>
        <v>37400</v>
      </c>
      <c r="L1704" s="4">
        <f t="shared" si="47"/>
        <v>13090</v>
      </c>
      <c r="M1704" s="3">
        <v>0.35</v>
      </c>
    </row>
    <row r="1705" spans="2:13" x14ac:dyDescent="0.25">
      <c r="B1705" t="s">
        <v>24</v>
      </c>
      <c r="C1705" s="1" t="s">
        <v>20</v>
      </c>
      <c r="D1705" s="2">
        <v>45095</v>
      </c>
      <c r="E1705" s="8" t="s">
        <v>76</v>
      </c>
      <c r="F1705" s="8" t="s">
        <v>82</v>
      </c>
      <c r="G1705" s="8" t="s">
        <v>82</v>
      </c>
      <c r="H1705" t="s">
        <v>18</v>
      </c>
      <c r="I1705" s="4">
        <v>8902</v>
      </c>
      <c r="J1705" s="8">
        <v>11</v>
      </c>
      <c r="K1705" s="4">
        <f t="shared" si="46"/>
        <v>97922</v>
      </c>
      <c r="L1705" s="4">
        <f t="shared" si="47"/>
        <v>34272.699999999997</v>
      </c>
      <c r="M1705" s="3">
        <v>0.35</v>
      </c>
    </row>
    <row r="1706" spans="2:13" x14ac:dyDescent="0.25">
      <c r="B1706" t="s">
        <v>27</v>
      </c>
      <c r="C1706" s="1" t="s">
        <v>14</v>
      </c>
      <c r="D1706" s="2">
        <v>45102</v>
      </c>
      <c r="E1706" s="8" t="s">
        <v>76</v>
      </c>
      <c r="F1706" s="8" t="s">
        <v>82</v>
      </c>
      <c r="G1706" s="8" t="s">
        <v>82</v>
      </c>
      <c r="H1706" t="s">
        <v>21</v>
      </c>
      <c r="I1706" s="4">
        <v>1200</v>
      </c>
      <c r="J1706" s="8">
        <v>16</v>
      </c>
      <c r="K1706" s="4">
        <f t="shared" si="46"/>
        <v>19200</v>
      </c>
      <c r="L1706" s="4">
        <f t="shared" si="47"/>
        <v>5760</v>
      </c>
      <c r="M1706" s="3">
        <v>0.3</v>
      </c>
    </row>
    <row r="1707" spans="2:13" x14ac:dyDescent="0.25">
      <c r="B1707" t="s">
        <v>13</v>
      </c>
      <c r="C1707" s="1" t="s">
        <v>20</v>
      </c>
      <c r="D1707" s="2">
        <v>45102</v>
      </c>
      <c r="E1707" s="8" t="s">
        <v>76</v>
      </c>
      <c r="F1707" s="8" t="s">
        <v>82</v>
      </c>
      <c r="G1707" s="8" t="s">
        <v>82</v>
      </c>
      <c r="H1707" t="s">
        <v>32</v>
      </c>
      <c r="I1707" s="4">
        <v>3200</v>
      </c>
      <c r="J1707" s="8">
        <v>11</v>
      </c>
      <c r="K1707" s="4">
        <f t="shared" si="46"/>
        <v>35200</v>
      </c>
      <c r="L1707" s="4">
        <f t="shared" si="47"/>
        <v>7040</v>
      </c>
      <c r="M1707" s="3">
        <v>0.2</v>
      </c>
    </row>
    <row r="1708" spans="2:13" x14ac:dyDescent="0.25">
      <c r="B1708" t="s">
        <v>24</v>
      </c>
      <c r="C1708" s="1" t="s">
        <v>14</v>
      </c>
      <c r="D1708" s="2">
        <v>45102</v>
      </c>
      <c r="E1708" s="8" t="s">
        <v>76</v>
      </c>
      <c r="F1708" s="8" t="s">
        <v>82</v>
      </c>
      <c r="G1708" s="8" t="s">
        <v>82</v>
      </c>
      <c r="H1708" t="s">
        <v>23</v>
      </c>
      <c r="I1708" s="4">
        <v>5130</v>
      </c>
      <c r="J1708" s="8">
        <v>10</v>
      </c>
      <c r="K1708" s="4">
        <f t="shared" si="46"/>
        <v>51300</v>
      </c>
      <c r="L1708" s="4">
        <f t="shared" si="47"/>
        <v>20520</v>
      </c>
      <c r="M1708" s="3">
        <v>0.4</v>
      </c>
    </row>
    <row r="1709" spans="2:13" x14ac:dyDescent="0.25">
      <c r="B1709" t="s">
        <v>27</v>
      </c>
      <c r="C1709" s="1" t="s">
        <v>14</v>
      </c>
      <c r="D1709" s="2">
        <v>45102</v>
      </c>
      <c r="E1709" s="8" t="s">
        <v>76</v>
      </c>
      <c r="F1709" s="8" t="s">
        <v>82</v>
      </c>
      <c r="G1709" s="8" t="s">
        <v>82</v>
      </c>
      <c r="H1709" t="s">
        <v>31</v>
      </c>
      <c r="I1709" s="4">
        <v>5300</v>
      </c>
      <c r="J1709" s="8">
        <v>11</v>
      </c>
      <c r="K1709" s="4">
        <f t="shared" si="46"/>
        <v>58300</v>
      </c>
      <c r="L1709" s="4">
        <f t="shared" si="47"/>
        <v>17490</v>
      </c>
      <c r="M1709" s="3">
        <v>0.3</v>
      </c>
    </row>
    <row r="1710" spans="2:13" x14ac:dyDescent="0.25">
      <c r="B1710" t="s">
        <v>27</v>
      </c>
      <c r="C1710" s="1" t="s">
        <v>20</v>
      </c>
      <c r="D1710" s="2">
        <v>45109</v>
      </c>
      <c r="E1710" s="8" t="s">
        <v>76</v>
      </c>
      <c r="F1710" s="8" t="s">
        <v>79</v>
      </c>
      <c r="G1710" s="8" t="s">
        <v>80</v>
      </c>
      <c r="H1710" t="s">
        <v>33</v>
      </c>
      <c r="I1710" s="4">
        <v>4600</v>
      </c>
      <c r="J1710" s="8">
        <v>9</v>
      </c>
      <c r="K1710" s="4">
        <f t="shared" si="46"/>
        <v>41400</v>
      </c>
      <c r="L1710" s="4">
        <f t="shared" si="47"/>
        <v>10350</v>
      </c>
      <c r="M1710" s="3">
        <v>0.25</v>
      </c>
    </row>
    <row r="1711" spans="2:13" x14ac:dyDescent="0.25">
      <c r="B1711" t="s">
        <v>24</v>
      </c>
      <c r="C1711" s="1" t="s">
        <v>20</v>
      </c>
      <c r="D1711" s="2">
        <v>45109</v>
      </c>
      <c r="E1711" s="8" t="s">
        <v>76</v>
      </c>
      <c r="F1711" s="8" t="s">
        <v>79</v>
      </c>
      <c r="G1711" s="8" t="s">
        <v>80</v>
      </c>
      <c r="H1711" t="s">
        <v>18</v>
      </c>
      <c r="I1711" s="4">
        <v>8902</v>
      </c>
      <c r="J1711" s="8">
        <v>6</v>
      </c>
      <c r="K1711" s="4">
        <f t="shared" si="46"/>
        <v>53412</v>
      </c>
      <c r="L1711" s="4">
        <f t="shared" si="47"/>
        <v>18694.199999999997</v>
      </c>
      <c r="M1711" s="3">
        <v>0.35</v>
      </c>
    </row>
    <row r="1712" spans="2:13" x14ac:dyDescent="0.25">
      <c r="B1712" t="s">
        <v>13</v>
      </c>
      <c r="C1712" s="1" t="s">
        <v>14</v>
      </c>
      <c r="D1712" s="2">
        <v>45109</v>
      </c>
      <c r="E1712" s="8" t="s">
        <v>76</v>
      </c>
      <c r="F1712" s="8" t="s">
        <v>82</v>
      </c>
      <c r="G1712" s="8" t="s">
        <v>82</v>
      </c>
      <c r="H1712" t="s">
        <v>31</v>
      </c>
      <c r="I1712" s="4">
        <v>5300</v>
      </c>
      <c r="J1712" s="8">
        <v>12</v>
      </c>
      <c r="K1712" s="4">
        <f t="shared" si="46"/>
        <v>63600</v>
      </c>
      <c r="L1712" s="4">
        <f t="shared" si="47"/>
        <v>19080</v>
      </c>
      <c r="M1712" s="3">
        <v>0.3</v>
      </c>
    </row>
    <row r="1713" spans="2:13" x14ac:dyDescent="0.25">
      <c r="B1713" t="s">
        <v>27</v>
      </c>
      <c r="C1713" s="1" t="s">
        <v>20</v>
      </c>
      <c r="D1713" s="2">
        <v>45109</v>
      </c>
      <c r="E1713" s="8" t="s">
        <v>76</v>
      </c>
      <c r="F1713" s="8" t="s">
        <v>82</v>
      </c>
      <c r="G1713" s="8" t="s">
        <v>82</v>
      </c>
      <c r="H1713" t="s">
        <v>29</v>
      </c>
      <c r="I1713" s="4">
        <v>5340</v>
      </c>
      <c r="J1713" s="8">
        <v>12</v>
      </c>
      <c r="K1713" s="4">
        <f t="shared" si="46"/>
        <v>64080</v>
      </c>
      <c r="L1713" s="4">
        <f t="shared" si="47"/>
        <v>19224</v>
      </c>
      <c r="M1713" s="3">
        <v>0.3</v>
      </c>
    </row>
    <row r="1714" spans="2:13" x14ac:dyDescent="0.25">
      <c r="B1714" t="s">
        <v>27</v>
      </c>
      <c r="C1714" s="1" t="s">
        <v>14</v>
      </c>
      <c r="D1714" s="2">
        <v>45116</v>
      </c>
      <c r="E1714" s="8" t="s">
        <v>76</v>
      </c>
      <c r="F1714" s="8" t="s">
        <v>79</v>
      </c>
      <c r="G1714" s="8" t="s">
        <v>80</v>
      </c>
      <c r="H1714" t="s">
        <v>19</v>
      </c>
      <c r="I1714" s="4">
        <v>500</v>
      </c>
      <c r="J1714" s="8">
        <v>7</v>
      </c>
      <c r="K1714" s="4">
        <f t="shared" si="46"/>
        <v>3500</v>
      </c>
      <c r="L1714" s="4">
        <f t="shared" si="47"/>
        <v>875</v>
      </c>
      <c r="M1714" s="3">
        <v>0.25</v>
      </c>
    </row>
    <row r="1715" spans="2:13" x14ac:dyDescent="0.25">
      <c r="B1715" t="s">
        <v>13</v>
      </c>
      <c r="C1715" s="1" t="s">
        <v>20</v>
      </c>
      <c r="D1715" s="2">
        <v>45116</v>
      </c>
      <c r="E1715" s="8" t="s">
        <v>76</v>
      </c>
      <c r="F1715" s="8" t="s">
        <v>82</v>
      </c>
      <c r="G1715" s="8" t="s">
        <v>82</v>
      </c>
      <c r="H1715" t="s">
        <v>29</v>
      </c>
      <c r="I1715" s="4">
        <v>5340</v>
      </c>
      <c r="J1715" s="8">
        <v>2</v>
      </c>
      <c r="K1715" s="4">
        <f t="shared" si="46"/>
        <v>10680</v>
      </c>
      <c r="L1715" s="4">
        <f t="shared" si="47"/>
        <v>3204</v>
      </c>
      <c r="M1715" s="3">
        <v>0.3</v>
      </c>
    </row>
    <row r="1716" spans="2:13" x14ac:dyDescent="0.25">
      <c r="B1716" t="s">
        <v>22</v>
      </c>
      <c r="C1716" s="1" t="s">
        <v>14</v>
      </c>
      <c r="D1716" s="2">
        <v>45116</v>
      </c>
      <c r="E1716" s="8" t="s">
        <v>76</v>
      </c>
      <c r="F1716" s="8" t="s">
        <v>82</v>
      </c>
      <c r="G1716" s="8" t="s">
        <v>82</v>
      </c>
      <c r="H1716" t="s">
        <v>32</v>
      </c>
      <c r="I1716" s="4">
        <v>3200</v>
      </c>
      <c r="J1716" s="8">
        <v>8</v>
      </c>
      <c r="K1716" s="4">
        <f t="shared" si="46"/>
        <v>25600</v>
      </c>
      <c r="L1716" s="4">
        <f t="shared" si="47"/>
        <v>5120</v>
      </c>
      <c r="M1716" s="3">
        <v>0.2</v>
      </c>
    </row>
    <row r="1717" spans="2:13" x14ac:dyDescent="0.25">
      <c r="B1717" t="s">
        <v>13</v>
      </c>
      <c r="C1717" s="1" t="s">
        <v>20</v>
      </c>
      <c r="D1717" s="2">
        <v>45116</v>
      </c>
      <c r="E1717" s="8" t="s">
        <v>76</v>
      </c>
      <c r="F1717" s="8" t="s">
        <v>82</v>
      </c>
      <c r="G1717" s="8" t="s">
        <v>82</v>
      </c>
      <c r="H1717" t="s">
        <v>33</v>
      </c>
      <c r="I1717" s="4">
        <v>4600</v>
      </c>
      <c r="J1717" s="8">
        <v>8</v>
      </c>
      <c r="K1717" s="4">
        <f t="shared" si="46"/>
        <v>36800</v>
      </c>
      <c r="L1717" s="4">
        <f t="shared" si="47"/>
        <v>9200</v>
      </c>
      <c r="M1717" s="3">
        <v>0.25</v>
      </c>
    </row>
    <row r="1718" spans="2:13" x14ac:dyDescent="0.25">
      <c r="B1718" t="s">
        <v>13</v>
      </c>
      <c r="C1718" s="1" t="s">
        <v>20</v>
      </c>
      <c r="D1718" s="2">
        <v>45123</v>
      </c>
      <c r="E1718" s="8" t="s">
        <v>76</v>
      </c>
      <c r="F1718" s="8" t="s">
        <v>82</v>
      </c>
      <c r="G1718" s="8" t="s">
        <v>82</v>
      </c>
      <c r="H1718" t="s">
        <v>26</v>
      </c>
      <c r="I1718" s="4">
        <v>1700</v>
      </c>
      <c r="J1718" s="8">
        <v>6</v>
      </c>
      <c r="K1718" s="4">
        <f t="shared" si="46"/>
        <v>10200</v>
      </c>
      <c r="L1718" s="4">
        <f t="shared" si="47"/>
        <v>5100</v>
      </c>
      <c r="M1718" s="3">
        <v>0.5</v>
      </c>
    </row>
    <row r="1719" spans="2:13" x14ac:dyDescent="0.25">
      <c r="B1719" t="s">
        <v>13</v>
      </c>
      <c r="C1719" s="1" t="s">
        <v>20</v>
      </c>
      <c r="D1719" s="2">
        <v>45123</v>
      </c>
      <c r="E1719" s="8" t="s">
        <v>76</v>
      </c>
      <c r="F1719" s="8" t="s">
        <v>79</v>
      </c>
      <c r="G1719" s="8" t="s">
        <v>80</v>
      </c>
      <c r="H1719" t="s">
        <v>30</v>
      </c>
      <c r="I1719" s="4">
        <v>3400</v>
      </c>
      <c r="J1719" s="8">
        <v>8</v>
      </c>
      <c r="K1719" s="4">
        <f t="shared" si="46"/>
        <v>27200</v>
      </c>
      <c r="L1719" s="4">
        <f t="shared" si="47"/>
        <v>9520</v>
      </c>
      <c r="M1719" s="3">
        <v>0.35</v>
      </c>
    </row>
    <row r="1720" spans="2:13" x14ac:dyDescent="0.25">
      <c r="B1720" t="s">
        <v>34</v>
      </c>
      <c r="C1720" s="1" t="s">
        <v>20</v>
      </c>
      <c r="D1720" s="2">
        <v>45123</v>
      </c>
      <c r="E1720" s="8" t="s">
        <v>76</v>
      </c>
      <c r="F1720" s="8" t="s">
        <v>82</v>
      </c>
      <c r="G1720" s="8" t="s">
        <v>82</v>
      </c>
      <c r="H1720" t="s">
        <v>35</v>
      </c>
      <c r="I1720" s="4">
        <v>4500</v>
      </c>
      <c r="J1720" s="8">
        <v>7</v>
      </c>
      <c r="K1720" s="4">
        <f t="shared" si="46"/>
        <v>31500</v>
      </c>
      <c r="L1720" s="4">
        <f t="shared" si="47"/>
        <v>7875</v>
      </c>
      <c r="M1720" s="3">
        <v>0.25</v>
      </c>
    </row>
    <row r="1721" spans="2:13" x14ac:dyDescent="0.25">
      <c r="B1721" t="s">
        <v>13</v>
      </c>
      <c r="C1721" s="1" t="s">
        <v>14</v>
      </c>
      <c r="D1721" s="2">
        <v>45123</v>
      </c>
      <c r="E1721" s="8" t="s">
        <v>76</v>
      </c>
      <c r="F1721" s="8" t="s">
        <v>82</v>
      </c>
      <c r="G1721" s="8" t="s">
        <v>82</v>
      </c>
      <c r="H1721" t="s">
        <v>33</v>
      </c>
      <c r="I1721" s="4">
        <v>4600</v>
      </c>
      <c r="J1721" s="8">
        <v>11</v>
      </c>
      <c r="K1721" s="4">
        <f t="shared" si="46"/>
        <v>50600</v>
      </c>
      <c r="L1721" s="4">
        <f t="shared" si="47"/>
        <v>12650</v>
      </c>
      <c r="M1721" s="3">
        <v>0.25</v>
      </c>
    </row>
    <row r="1722" spans="2:13" x14ac:dyDescent="0.25">
      <c r="B1722" t="s">
        <v>13</v>
      </c>
      <c r="C1722" s="1" t="s">
        <v>20</v>
      </c>
      <c r="D1722" s="2">
        <v>45130</v>
      </c>
      <c r="E1722" s="8" t="s">
        <v>76</v>
      </c>
      <c r="F1722" s="8" t="s">
        <v>82</v>
      </c>
      <c r="G1722" s="8" t="s">
        <v>82</v>
      </c>
      <c r="H1722" t="s">
        <v>25</v>
      </c>
      <c r="I1722" s="4">
        <v>300</v>
      </c>
      <c r="J1722" s="8">
        <v>12</v>
      </c>
      <c r="K1722" s="4">
        <f t="shared" si="46"/>
        <v>3600</v>
      </c>
      <c r="L1722" s="4">
        <f t="shared" si="47"/>
        <v>540</v>
      </c>
      <c r="M1722" s="3">
        <v>0.15</v>
      </c>
    </row>
    <row r="1723" spans="2:13" x14ac:dyDescent="0.25">
      <c r="B1723" t="s">
        <v>13</v>
      </c>
      <c r="C1723" s="1" t="s">
        <v>20</v>
      </c>
      <c r="D1723" s="2">
        <v>45130</v>
      </c>
      <c r="E1723" s="8" t="s">
        <v>76</v>
      </c>
      <c r="F1723" s="8" t="s">
        <v>82</v>
      </c>
      <c r="G1723" s="8" t="s">
        <v>82</v>
      </c>
      <c r="H1723" t="s">
        <v>33</v>
      </c>
      <c r="I1723" s="4">
        <v>4600</v>
      </c>
      <c r="J1723" s="8">
        <v>3</v>
      </c>
      <c r="K1723" s="4">
        <f t="shared" si="46"/>
        <v>13800</v>
      </c>
      <c r="L1723" s="4">
        <f t="shared" si="47"/>
        <v>3450</v>
      </c>
      <c r="M1723" s="3">
        <v>0.25</v>
      </c>
    </row>
    <row r="1724" spans="2:13" x14ac:dyDescent="0.25">
      <c r="B1724" t="s">
        <v>13</v>
      </c>
      <c r="C1724" s="1" t="s">
        <v>14</v>
      </c>
      <c r="D1724" s="2">
        <v>45130</v>
      </c>
      <c r="E1724" s="8" t="s">
        <v>76</v>
      </c>
      <c r="F1724" s="8" t="s">
        <v>79</v>
      </c>
      <c r="G1724" s="8" t="s">
        <v>80</v>
      </c>
      <c r="H1724" t="s">
        <v>23</v>
      </c>
      <c r="I1724" s="4">
        <v>5130</v>
      </c>
      <c r="J1724" s="8">
        <v>6</v>
      </c>
      <c r="K1724" s="4">
        <f t="shared" si="46"/>
        <v>30780</v>
      </c>
      <c r="L1724" s="4">
        <f t="shared" si="47"/>
        <v>12312</v>
      </c>
      <c r="M1724" s="3">
        <v>0.4</v>
      </c>
    </row>
    <row r="1725" spans="2:13" x14ac:dyDescent="0.25">
      <c r="B1725" t="s">
        <v>34</v>
      </c>
      <c r="C1725" s="1" t="s">
        <v>14</v>
      </c>
      <c r="D1725" s="2">
        <v>45130</v>
      </c>
      <c r="E1725" s="8" t="s">
        <v>76</v>
      </c>
      <c r="F1725" s="8" t="s">
        <v>82</v>
      </c>
      <c r="G1725" s="8" t="s">
        <v>82</v>
      </c>
      <c r="H1725" t="s">
        <v>33</v>
      </c>
      <c r="I1725" s="4">
        <v>4600</v>
      </c>
      <c r="J1725" s="8">
        <v>8</v>
      </c>
      <c r="K1725" s="4">
        <f t="shared" si="46"/>
        <v>36800</v>
      </c>
      <c r="L1725" s="4">
        <f t="shared" si="47"/>
        <v>9200</v>
      </c>
      <c r="M1725" s="3">
        <v>0.25</v>
      </c>
    </row>
    <row r="1726" spans="2:13" x14ac:dyDescent="0.25">
      <c r="B1726" t="s">
        <v>13</v>
      </c>
      <c r="C1726" s="1" t="s">
        <v>20</v>
      </c>
      <c r="D1726" s="2">
        <v>45137</v>
      </c>
      <c r="E1726" s="8" t="s">
        <v>76</v>
      </c>
      <c r="F1726" s="8" t="s">
        <v>79</v>
      </c>
      <c r="G1726" s="8" t="s">
        <v>80</v>
      </c>
      <c r="H1726" t="s">
        <v>28</v>
      </c>
      <c r="I1726" s="4">
        <v>1500</v>
      </c>
      <c r="J1726" s="8">
        <v>4</v>
      </c>
      <c r="K1726" s="4">
        <f t="shared" si="46"/>
        <v>6000</v>
      </c>
      <c r="L1726" s="4">
        <f t="shared" si="47"/>
        <v>2400</v>
      </c>
      <c r="M1726" s="3">
        <v>0.4</v>
      </c>
    </row>
    <row r="1727" spans="2:13" x14ac:dyDescent="0.25">
      <c r="B1727" t="s">
        <v>27</v>
      </c>
      <c r="C1727" s="1" t="s">
        <v>14</v>
      </c>
      <c r="D1727" s="2">
        <v>45137</v>
      </c>
      <c r="E1727" s="8" t="s">
        <v>76</v>
      </c>
      <c r="F1727" s="8" t="s">
        <v>82</v>
      </c>
      <c r="G1727" s="8" t="s">
        <v>82</v>
      </c>
      <c r="H1727" t="s">
        <v>21</v>
      </c>
      <c r="I1727" s="4">
        <v>1200</v>
      </c>
      <c r="J1727" s="8">
        <v>9</v>
      </c>
      <c r="K1727" s="4">
        <f t="shared" si="46"/>
        <v>10800</v>
      </c>
      <c r="L1727" s="4">
        <f t="shared" si="47"/>
        <v>3240</v>
      </c>
      <c r="M1727" s="3">
        <v>0.3</v>
      </c>
    </row>
    <row r="1728" spans="2:13" x14ac:dyDescent="0.25">
      <c r="B1728" t="s">
        <v>13</v>
      </c>
      <c r="C1728" s="1" t="s">
        <v>20</v>
      </c>
      <c r="D1728" s="2">
        <v>45137</v>
      </c>
      <c r="E1728" s="8" t="s">
        <v>76</v>
      </c>
      <c r="F1728" s="8" t="s">
        <v>79</v>
      </c>
      <c r="G1728" s="8" t="s">
        <v>80</v>
      </c>
      <c r="H1728" t="s">
        <v>30</v>
      </c>
      <c r="I1728" s="4">
        <v>3400</v>
      </c>
      <c r="J1728" s="8">
        <v>4</v>
      </c>
      <c r="K1728" s="4">
        <f t="shared" si="46"/>
        <v>13600</v>
      </c>
      <c r="L1728" s="4">
        <f t="shared" si="47"/>
        <v>4760</v>
      </c>
      <c r="M1728" s="3">
        <v>0.35</v>
      </c>
    </row>
    <row r="1729" spans="2:13" x14ac:dyDescent="0.25">
      <c r="B1729" t="s">
        <v>27</v>
      </c>
      <c r="C1729" s="1" t="s">
        <v>20</v>
      </c>
      <c r="D1729" s="2">
        <v>45137</v>
      </c>
      <c r="E1729" s="8" t="s">
        <v>76</v>
      </c>
      <c r="F1729" s="8" t="s">
        <v>82</v>
      </c>
      <c r="G1729" s="8" t="s">
        <v>82</v>
      </c>
      <c r="H1729" t="s">
        <v>31</v>
      </c>
      <c r="I1729" s="4">
        <v>5300</v>
      </c>
      <c r="J1729" s="8">
        <v>11</v>
      </c>
      <c r="K1729" s="4">
        <f t="shared" si="46"/>
        <v>58300</v>
      </c>
      <c r="L1729" s="4">
        <f t="shared" si="47"/>
        <v>17490</v>
      </c>
      <c r="M1729" s="3">
        <v>0.3</v>
      </c>
    </row>
    <row r="1730" spans="2:13" x14ac:dyDescent="0.25">
      <c r="B1730" t="s">
        <v>27</v>
      </c>
      <c r="C1730" s="1" t="s">
        <v>20</v>
      </c>
      <c r="D1730" s="2">
        <v>45144</v>
      </c>
      <c r="E1730" s="8" t="s">
        <v>76</v>
      </c>
      <c r="F1730" s="8" t="s">
        <v>82</v>
      </c>
      <c r="G1730" s="8" t="s">
        <v>82</v>
      </c>
      <c r="H1730" t="s">
        <v>19</v>
      </c>
      <c r="I1730" s="4">
        <v>500</v>
      </c>
      <c r="J1730" s="8">
        <v>9</v>
      </c>
      <c r="K1730" s="4">
        <f t="shared" si="46"/>
        <v>4500</v>
      </c>
      <c r="L1730" s="4">
        <f t="shared" si="47"/>
        <v>1125</v>
      </c>
      <c r="M1730" s="3">
        <v>0.25</v>
      </c>
    </row>
    <row r="1731" spans="2:13" x14ac:dyDescent="0.25">
      <c r="B1731" t="s">
        <v>13</v>
      </c>
      <c r="C1731" s="1" t="s">
        <v>14</v>
      </c>
      <c r="D1731" s="2">
        <v>45144</v>
      </c>
      <c r="E1731" s="8" t="s">
        <v>76</v>
      </c>
      <c r="F1731" s="8" t="s">
        <v>79</v>
      </c>
      <c r="G1731" s="8" t="s">
        <v>80</v>
      </c>
      <c r="H1731" t="s">
        <v>29</v>
      </c>
      <c r="I1731" s="4">
        <v>5340</v>
      </c>
      <c r="J1731" s="8">
        <v>3</v>
      </c>
      <c r="K1731" s="4">
        <f t="shared" si="46"/>
        <v>16020</v>
      </c>
      <c r="L1731" s="4">
        <f t="shared" si="47"/>
        <v>4806</v>
      </c>
      <c r="M1731" s="3">
        <v>0.3</v>
      </c>
    </row>
    <row r="1732" spans="2:13" x14ac:dyDescent="0.25">
      <c r="B1732" t="s">
        <v>24</v>
      </c>
      <c r="C1732" s="1" t="s">
        <v>14</v>
      </c>
      <c r="D1732" s="2">
        <v>45144</v>
      </c>
      <c r="E1732" s="8" t="s">
        <v>76</v>
      </c>
      <c r="F1732" s="8" t="s">
        <v>82</v>
      </c>
      <c r="G1732" s="8" t="s">
        <v>82</v>
      </c>
      <c r="H1732" t="s">
        <v>26</v>
      </c>
      <c r="I1732" s="4">
        <v>1700</v>
      </c>
      <c r="J1732" s="8">
        <v>12</v>
      </c>
      <c r="K1732" s="4">
        <f t="shared" si="46"/>
        <v>20400</v>
      </c>
      <c r="L1732" s="4">
        <f t="shared" si="47"/>
        <v>10200</v>
      </c>
      <c r="M1732" s="3">
        <v>0.5</v>
      </c>
    </row>
    <row r="1733" spans="2:13" x14ac:dyDescent="0.25">
      <c r="B1733" t="s">
        <v>24</v>
      </c>
      <c r="C1733" s="1" t="s">
        <v>20</v>
      </c>
      <c r="D1733" s="2">
        <v>45144</v>
      </c>
      <c r="E1733" s="8" t="s">
        <v>76</v>
      </c>
      <c r="F1733" s="8" t="s">
        <v>79</v>
      </c>
      <c r="G1733" s="8" t="s">
        <v>80</v>
      </c>
      <c r="H1733" t="s">
        <v>35</v>
      </c>
      <c r="I1733" s="4">
        <v>4500</v>
      </c>
      <c r="J1733" s="8">
        <v>6</v>
      </c>
      <c r="K1733" s="4">
        <f t="shared" si="46"/>
        <v>27000</v>
      </c>
      <c r="L1733" s="4">
        <f t="shared" si="47"/>
        <v>6750</v>
      </c>
      <c r="M1733" s="3">
        <v>0.25</v>
      </c>
    </row>
    <row r="1734" spans="2:13" x14ac:dyDescent="0.25">
      <c r="B1734" t="s">
        <v>24</v>
      </c>
      <c r="C1734" s="1" t="s">
        <v>14</v>
      </c>
      <c r="D1734" s="2">
        <v>45151</v>
      </c>
      <c r="E1734" s="8" t="s">
        <v>76</v>
      </c>
      <c r="F1734" s="8" t="s">
        <v>82</v>
      </c>
      <c r="G1734" s="8" t="s">
        <v>82</v>
      </c>
      <c r="H1734" t="s">
        <v>25</v>
      </c>
      <c r="I1734" s="4">
        <v>300</v>
      </c>
      <c r="J1734" s="8">
        <v>5</v>
      </c>
      <c r="K1734" s="4">
        <f t="shared" si="46"/>
        <v>1500</v>
      </c>
      <c r="L1734" s="4">
        <f t="shared" si="47"/>
        <v>225</v>
      </c>
      <c r="M1734" s="3">
        <v>0.15</v>
      </c>
    </row>
    <row r="1735" spans="2:13" x14ac:dyDescent="0.25">
      <c r="B1735" t="s">
        <v>13</v>
      </c>
      <c r="C1735" s="1" t="s">
        <v>20</v>
      </c>
      <c r="D1735" s="2">
        <v>45151</v>
      </c>
      <c r="E1735" s="8" t="s">
        <v>76</v>
      </c>
      <c r="F1735" s="8" t="s">
        <v>82</v>
      </c>
      <c r="G1735" s="8" t="s">
        <v>82</v>
      </c>
      <c r="H1735" t="s">
        <v>35</v>
      </c>
      <c r="I1735" s="4">
        <v>4500</v>
      </c>
      <c r="J1735" s="8">
        <v>1</v>
      </c>
      <c r="K1735" s="4">
        <f t="shared" si="46"/>
        <v>4500</v>
      </c>
      <c r="L1735" s="4">
        <f t="shared" si="47"/>
        <v>1125</v>
      </c>
      <c r="M1735" s="3">
        <v>0.25</v>
      </c>
    </row>
    <row r="1736" spans="2:13" x14ac:dyDescent="0.25">
      <c r="B1736" t="s">
        <v>13</v>
      </c>
      <c r="C1736" s="1" t="s">
        <v>20</v>
      </c>
      <c r="D1736" s="2">
        <v>45151</v>
      </c>
      <c r="E1736" s="8" t="s">
        <v>76</v>
      </c>
      <c r="F1736" s="8" t="s">
        <v>82</v>
      </c>
      <c r="G1736" s="8" t="s">
        <v>82</v>
      </c>
      <c r="H1736" t="s">
        <v>19</v>
      </c>
      <c r="I1736" s="4">
        <v>500</v>
      </c>
      <c r="J1736" s="8">
        <v>9</v>
      </c>
      <c r="K1736" s="4">
        <f t="shared" si="46"/>
        <v>4500</v>
      </c>
      <c r="L1736" s="4">
        <f t="shared" si="47"/>
        <v>1125</v>
      </c>
      <c r="M1736" s="3">
        <v>0.25</v>
      </c>
    </row>
    <row r="1737" spans="2:13" x14ac:dyDescent="0.25">
      <c r="B1737" t="s">
        <v>24</v>
      </c>
      <c r="C1737" s="1" t="s">
        <v>20</v>
      </c>
      <c r="D1737" s="2">
        <v>45151</v>
      </c>
      <c r="E1737" s="8" t="s">
        <v>76</v>
      </c>
      <c r="F1737" s="8" t="s">
        <v>82</v>
      </c>
      <c r="G1737" s="8" t="s">
        <v>82</v>
      </c>
      <c r="H1737" t="s">
        <v>23</v>
      </c>
      <c r="I1737" s="4">
        <v>5130</v>
      </c>
      <c r="J1737" s="8">
        <v>11</v>
      </c>
      <c r="K1737" s="4">
        <f t="shared" si="46"/>
        <v>56430</v>
      </c>
      <c r="L1737" s="4">
        <f t="shared" si="47"/>
        <v>22572</v>
      </c>
      <c r="M1737" s="3">
        <v>0.4</v>
      </c>
    </row>
    <row r="1738" spans="2:13" x14ac:dyDescent="0.25">
      <c r="B1738" t="s">
        <v>13</v>
      </c>
      <c r="C1738" s="1" t="s">
        <v>20</v>
      </c>
      <c r="D1738" s="2">
        <v>45158</v>
      </c>
      <c r="E1738" s="8" t="s">
        <v>76</v>
      </c>
      <c r="F1738" s="8" t="s">
        <v>82</v>
      </c>
      <c r="G1738" s="8" t="s">
        <v>82</v>
      </c>
      <c r="H1738" t="s">
        <v>19</v>
      </c>
      <c r="I1738" s="4">
        <v>500</v>
      </c>
      <c r="J1738" s="8">
        <v>12</v>
      </c>
      <c r="K1738" s="4">
        <f t="shared" si="46"/>
        <v>6000</v>
      </c>
      <c r="L1738" s="4">
        <f t="shared" si="47"/>
        <v>1500</v>
      </c>
      <c r="M1738" s="3">
        <v>0.25</v>
      </c>
    </row>
    <row r="1739" spans="2:13" x14ac:dyDescent="0.25">
      <c r="B1739" t="s">
        <v>27</v>
      </c>
      <c r="C1739" s="1" t="s">
        <v>20</v>
      </c>
      <c r="D1739" s="2">
        <v>45158</v>
      </c>
      <c r="E1739" s="8" t="s">
        <v>76</v>
      </c>
      <c r="F1739" s="8" t="s">
        <v>82</v>
      </c>
      <c r="G1739" s="8" t="s">
        <v>82</v>
      </c>
      <c r="H1739" t="s">
        <v>31</v>
      </c>
      <c r="I1739" s="4">
        <v>5300</v>
      </c>
      <c r="J1739" s="8">
        <v>7</v>
      </c>
      <c r="K1739" s="4">
        <f t="shared" si="46"/>
        <v>37100</v>
      </c>
      <c r="L1739" s="4">
        <f t="shared" si="47"/>
        <v>11130</v>
      </c>
      <c r="M1739" s="3">
        <v>0.3</v>
      </c>
    </row>
    <row r="1740" spans="2:13" x14ac:dyDescent="0.25">
      <c r="B1740" t="s">
        <v>13</v>
      </c>
      <c r="C1740" s="1" t="s">
        <v>14</v>
      </c>
      <c r="D1740" s="2">
        <v>45158</v>
      </c>
      <c r="E1740" s="8" t="s">
        <v>76</v>
      </c>
      <c r="F1740" s="8" t="s">
        <v>82</v>
      </c>
      <c r="G1740" s="8" t="s">
        <v>82</v>
      </c>
      <c r="H1740" t="s">
        <v>32</v>
      </c>
      <c r="I1740" s="4">
        <v>3200</v>
      </c>
      <c r="J1740" s="8">
        <v>15</v>
      </c>
      <c r="K1740" s="4">
        <f t="shared" si="46"/>
        <v>48000</v>
      </c>
      <c r="L1740" s="4">
        <f t="shared" si="47"/>
        <v>9600</v>
      </c>
      <c r="M1740" s="3">
        <v>0.2</v>
      </c>
    </row>
    <row r="1741" spans="2:13" x14ac:dyDescent="0.25">
      <c r="B1741" t="s">
        <v>24</v>
      </c>
      <c r="C1741" s="1" t="s">
        <v>14</v>
      </c>
      <c r="D1741" s="2">
        <v>45158</v>
      </c>
      <c r="E1741" s="8" t="s">
        <v>76</v>
      </c>
      <c r="F1741" s="8" t="s">
        <v>82</v>
      </c>
      <c r="G1741" s="8" t="s">
        <v>82</v>
      </c>
      <c r="H1741" t="s">
        <v>23</v>
      </c>
      <c r="I1741" s="4">
        <v>5130</v>
      </c>
      <c r="J1741" s="8">
        <v>15</v>
      </c>
      <c r="K1741" s="4">
        <f t="shared" si="46"/>
        <v>76950</v>
      </c>
      <c r="L1741" s="4">
        <f t="shared" si="47"/>
        <v>30780</v>
      </c>
      <c r="M1741" s="3">
        <v>0.4</v>
      </c>
    </row>
    <row r="1742" spans="2:13" x14ac:dyDescent="0.25">
      <c r="B1742" t="s">
        <v>13</v>
      </c>
      <c r="C1742" s="1" t="s">
        <v>20</v>
      </c>
      <c r="D1742" s="2">
        <v>45165</v>
      </c>
      <c r="E1742" s="8" t="s">
        <v>76</v>
      </c>
      <c r="F1742" s="8" t="s">
        <v>82</v>
      </c>
      <c r="G1742" s="8" t="s">
        <v>82</v>
      </c>
      <c r="H1742" t="s">
        <v>26</v>
      </c>
      <c r="I1742" s="4">
        <v>1700</v>
      </c>
      <c r="J1742" s="8">
        <v>7</v>
      </c>
      <c r="K1742" s="4">
        <f t="shared" si="46"/>
        <v>11900</v>
      </c>
      <c r="L1742" s="4">
        <f t="shared" si="47"/>
        <v>5950</v>
      </c>
      <c r="M1742" s="3">
        <v>0.5</v>
      </c>
    </row>
    <row r="1743" spans="2:13" x14ac:dyDescent="0.25">
      <c r="B1743" t="s">
        <v>24</v>
      </c>
      <c r="C1743" s="1" t="s">
        <v>20</v>
      </c>
      <c r="D1743" s="2">
        <v>45165</v>
      </c>
      <c r="E1743" s="8" t="s">
        <v>76</v>
      </c>
      <c r="F1743" s="8" t="s">
        <v>82</v>
      </c>
      <c r="G1743" s="8" t="s">
        <v>82</v>
      </c>
      <c r="H1743" t="s">
        <v>31</v>
      </c>
      <c r="I1743" s="4">
        <v>5300</v>
      </c>
      <c r="J1743" s="8">
        <v>6</v>
      </c>
      <c r="K1743" s="4">
        <f t="shared" si="46"/>
        <v>31800</v>
      </c>
      <c r="L1743" s="4">
        <f t="shared" si="47"/>
        <v>9540</v>
      </c>
      <c r="M1743" s="3">
        <v>0.3</v>
      </c>
    </row>
    <row r="1744" spans="2:13" x14ac:dyDescent="0.25">
      <c r="B1744" t="s">
        <v>13</v>
      </c>
      <c r="C1744" s="1" t="s">
        <v>20</v>
      </c>
      <c r="D1744" s="2">
        <v>45165</v>
      </c>
      <c r="E1744" s="8" t="s">
        <v>76</v>
      </c>
      <c r="F1744" s="8" t="s">
        <v>82</v>
      </c>
      <c r="G1744" s="8" t="s">
        <v>82</v>
      </c>
      <c r="H1744" t="s">
        <v>31</v>
      </c>
      <c r="I1744" s="4">
        <v>5300</v>
      </c>
      <c r="J1744" s="8">
        <v>8</v>
      </c>
      <c r="K1744" s="4">
        <f t="shared" si="46"/>
        <v>42400</v>
      </c>
      <c r="L1744" s="4">
        <f t="shared" si="47"/>
        <v>12720</v>
      </c>
      <c r="M1744" s="3">
        <v>0.3</v>
      </c>
    </row>
    <row r="1745" spans="2:13" x14ac:dyDescent="0.25">
      <c r="B1745" t="s">
        <v>13</v>
      </c>
      <c r="C1745" s="1" t="s">
        <v>20</v>
      </c>
      <c r="D1745" s="2">
        <v>45165</v>
      </c>
      <c r="E1745" s="8" t="s">
        <v>76</v>
      </c>
      <c r="F1745" s="8" t="s">
        <v>82</v>
      </c>
      <c r="G1745" s="8" t="s">
        <v>82</v>
      </c>
      <c r="H1745" t="s">
        <v>29</v>
      </c>
      <c r="I1745" s="4">
        <v>5340</v>
      </c>
      <c r="J1745" s="8">
        <v>10</v>
      </c>
      <c r="K1745" s="4">
        <f t="shared" si="46"/>
        <v>53400</v>
      </c>
      <c r="L1745" s="4">
        <f t="shared" si="47"/>
        <v>16020</v>
      </c>
      <c r="M1745" s="3">
        <v>0.3</v>
      </c>
    </row>
    <row r="1746" spans="2:13" x14ac:dyDescent="0.25">
      <c r="B1746" t="s">
        <v>22</v>
      </c>
      <c r="C1746" s="1" t="s">
        <v>14</v>
      </c>
      <c r="D1746" s="2">
        <v>44562</v>
      </c>
      <c r="E1746" s="8" t="s">
        <v>76</v>
      </c>
      <c r="F1746" s="8" t="s">
        <v>79</v>
      </c>
      <c r="G1746" s="8" t="s">
        <v>80</v>
      </c>
      <c r="H1746" t="s">
        <v>25</v>
      </c>
      <c r="I1746" s="4">
        <v>300</v>
      </c>
      <c r="J1746" s="8">
        <v>7</v>
      </c>
      <c r="K1746" s="4">
        <v>2100</v>
      </c>
      <c r="L1746" s="4">
        <v>315</v>
      </c>
      <c r="M1746" s="3">
        <v>0.15</v>
      </c>
    </row>
    <row r="1747" spans="2:13" x14ac:dyDescent="0.25">
      <c r="B1747" t="s">
        <v>22</v>
      </c>
      <c r="C1747" s="1" t="s">
        <v>14</v>
      </c>
      <c r="D1747" s="2">
        <v>44577</v>
      </c>
      <c r="E1747" s="8" t="s">
        <v>76</v>
      </c>
      <c r="F1747" s="8" t="s">
        <v>79</v>
      </c>
      <c r="G1747" s="8" t="s">
        <v>80</v>
      </c>
      <c r="H1747" t="s">
        <v>28</v>
      </c>
      <c r="I1747" s="4">
        <v>1500</v>
      </c>
      <c r="J1747" s="8">
        <v>10</v>
      </c>
      <c r="K1747" s="4">
        <v>15000</v>
      </c>
      <c r="L1747" s="4">
        <v>6000</v>
      </c>
      <c r="M1747" s="3">
        <v>0.4</v>
      </c>
    </row>
    <row r="1748" spans="2:13" x14ac:dyDescent="0.25">
      <c r="B1748" t="s">
        <v>34</v>
      </c>
      <c r="C1748" s="1" t="s">
        <v>14</v>
      </c>
      <c r="D1748" s="2">
        <v>44584</v>
      </c>
      <c r="E1748" s="8" t="s">
        <v>76</v>
      </c>
      <c r="F1748" s="8" t="s">
        <v>79</v>
      </c>
      <c r="G1748" s="8" t="s">
        <v>80</v>
      </c>
      <c r="H1748" t="s">
        <v>25</v>
      </c>
      <c r="I1748" s="4">
        <v>300</v>
      </c>
      <c r="J1748" s="8">
        <v>11</v>
      </c>
      <c r="K1748" s="4">
        <v>3300</v>
      </c>
      <c r="L1748" s="4">
        <v>495</v>
      </c>
      <c r="M1748" s="3">
        <v>0.15</v>
      </c>
    </row>
    <row r="1749" spans="2:13" x14ac:dyDescent="0.25">
      <c r="B1749" t="s">
        <v>13</v>
      </c>
      <c r="C1749" s="1" t="s">
        <v>20</v>
      </c>
      <c r="D1749" s="2">
        <v>44591</v>
      </c>
      <c r="E1749" s="8" t="s">
        <v>76</v>
      </c>
      <c r="F1749" s="8" t="s">
        <v>79</v>
      </c>
      <c r="G1749" s="8" t="s">
        <v>80</v>
      </c>
      <c r="H1749" t="s">
        <v>23</v>
      </c>
      <c r="I1749" s="4">
        <v>5130</v>
      </c>
      <c r="J1749" s="8">
        <v>9</v>
      </c>
      <c r="K1749" s="4">
        <v>46170</v>
      </c>
      <c r="L1749" s="4">
        <v>18468</v>
      </c>
      <c r="M1749" s="3">
        <v>0.4</v>
      </c>
    </row>
    <row r="1750" spans="2:13" x14ac:dyDescent="0.25">
      <c r="B1750" t="s">
        <v>27</v>
      </c>
      <c r="C1750" s="1" t="s">
        <v>20</v>
      </c>
      <c r="D1750" s="2">
        <v>44598</v>
      </c>
      <c r="E1750" s="8" t="s">
        <v>76</v>
      </c>
      <c r="F1750" s="8" t="s">
        <v>79</v>
      </c>
      <c r="G1750" s="8" t="s">
        <v>80</v>
      </c>
      <c r="H1750" t="s">
        <v>23</v>
      </c>
      <c r="I1750" s="4">
        <v>5130</v>
      </c>
      <c r="J1750" s="8">
        <v>4</v>
      </c>
      <c r="K1750" s="4">
        <v>20520</v>
      </c>
      <c r="L1750" s="4">
        <v>8208</v>
      </c>
      <c r="M1750" s="3">
        <v>0.4</v>
      </c>
    </row>
    <row r="1751" spans="2:13" x14ac:dyDescent="0.25">
      <c r="B1751" t="s">
        <v>27</v>
      </c>
      <c r="C1751" s="1" t="s">
        <v>14</v>
      </c>
      <c r="D1751" s="2">
        <v>44605</v>
      </c>
      <c r="E1751" s="8" t="s">
        <v>76</v>
      </c>
      <c r="F1751" s="8" t="s">
        <v>79</v>
      </c>
      <c r="G1751" s="8" t="s">
        <v>80</v>
      </c>
      <c r="H1751" t="s">
        <v>26</v>
      </c>
      <c r="I1751" s="4">
        <v>1700</v>
      </c>
      <c r="J1751" s="8">
        <v>8</v>
      </c>
      <c r="K1751" s="4">
        <v>13600</v>
      </c>
      <c r="L1751" s="4">
        <v>6800</v>
      </c>
      <c r="M1751" s="3">
        <v>0.5</v>
      </c>
    </row>
    <row r="1752" spans="2:13" x14ac:dyDescent="0.25">
      <c r="B1752" t="s">
        <v>27</v>
      </c>
      <c r="C1752" s="1" t="s">
        <v>20</v>
      </c>
      <c r="D1752" s="2">
        <v>44612</v>
      </c>
      <c r="E1752" s="8" t="s">
        <v>76</v>
      </c>
      <c r="F1752" s="8" t="s">
        <v>79</v>
      </c>
      <c r="G1752" s="8" t="s">
        <v>80</v>
      </c>
      <c r="H1752" t="s">
        <v>35</v>
      </c>
      <c r="I1752" s="4">
        <v>4500</v>
      </c>
      <c r="J1752" s="8">
        <v>9</v>
      </c>
      <c r="K1752" s="4">
        <v>40500</v>
      </c>
      <c r="L1752" s="4">
        <v>10125</v>
      </c>
      <c r="M1752" s="3">
        <v>0.25</v>
      </c>
    </row>
    <row r="1753" spans="2:13" x14ac:dyDescent="0.25">
      <c r="B1753" t="s">
        <v>13</v>
      </c>
      <c r="C1753" s="1" t="s">
        <v>14</v>
      </c>
      <c r="D1753" s="2">
        <v>44619</v>
      </c>
      <c r="E1753" s="8" t="s">
        <v>76</v>
      </c>
      <c r="F1753" s="8" t="s">
        <v>79</v>
      </c>
      <c r="G1753" s="8" t="s">
        <v>80</v>
      </c>
      <c r="H1753" t="s">
        <v>32</v>
      </c>
      <c r="I1753" s="4">
        <v>3200</v>
      </c>
      <c r="J1753" s="8">
        <v>9</v>
      </c>
      <c r="K1753" s="4">
        <v>28800</v>
      </c>
      <c r="L1753" s="4">
        <v>5760</v>
      </c>
      <c r="M1753" s="3">
        <v>0.2</v>
      </c>
    </row>
    <row r="1754" spans="2:13" x14ac:dyDescent="0.25">
      <c r="B1754" t="s">
        <v>13</v>
      </c>
      <c r="C1754" s="1" t="s">
        <v>14</v>
      </c>
      <c r="D1754" s="2">
        <v>44626</v>
      </c>
      <c r="E1754" s="8" t="s">
        <v>76</v>
      </c>
      <c r="F1754" s="8" t="s">
        <v>79</v>
      </c>
      <c r="G1754" s="8" t="s">
        <v>80</v>
      </c>
      <c r="H1754" t="s">
        <v>32</v>
      </c>
      <c r="I1754" s="4">
        <v>3200</v>
      </c>
      <c r="J1754" s="8">
        <v>2</v>
      </c>
      <c r="K1754" s="4">
        <v>6400</v>
      </c>
      <c r="L1754" s="4">
        <v>1280</v>
      </c>
      <c r="M1754" s="3">
        <v>0.2</v>
      </c>
    </row>
    <row r="1755" spans="2:13" x14ac:dyDescent="0.25">
      <c r="B1755" t="s">
        <v>13</v>
      </c>
      <c r="C1755" s="1" t="s">
        <v>14</v>
      </c>
      <c r="D1755" s="2">
        <v>44633</v>
      </c>
      <c r="E1755" s="8" t="s">
        <v>76</v>
      </c>
      <c r="F1755" s="8" t="s">
        <v>79</v>
      </c>
      <c r="G1755" s="8" t="s">
        <v>80</v>
      </c>
      <c r="H1755" t="s">
        <v>18</v>
      </c>
      <c r="I1755" s="4">
        <v>8902</v>
      </c>
      <c r="J1755" s="8">
        <v>6</v>
      </c>
      <c r="K1755" s="4">
        <v>53412</v>
      </c>
      <c r="L1755" s="4">
        <v>18694.199999999997</v>
      </c>
      <c r="M1755" s="3">
        <v>0.35</v>
      </c>
    </row>
    <row r="1756" spans="2:13" x14ac:dyDescent="0.25">
      <c r="B1756" t="s">
        <v>13</v>
      </c>
      <c r="C1756" s="1" t="s">
        <v>20</v>
      </c>
      <c r="D1756" s="2">
        <v>44640</v>
      </c>
      <c r="E1756" s="8" t="s">
        <v>76</v>
      </c>
      <c r="F1756" s="8" t="s">
        <v>79</v>
      </c>
      <c r="G1756" s="8" t="s">
        <v>80</v>
      </c>
      <c r="H1756" t="s">
        <v>30</v>
      </c>
      <c r="I1756" s="4">
        <v>3400</v>
      </c>
      <c r="J1756" s="8">
        <v>11</v>
      </c>
      <c r="K1756" s="4">
        <v>37400</v>
      </c>
      <c r="L1756" s="4">
        <v>13090</v>
      </c>
      <c r="M1756" s="3">
        <v>0.35</v>
      </c>
    </row>
    <row r="1757" spans="2:13" x14ac:dyDescent="0.25">
      <c r="B1757" t="s">
        <v>13</v>
      </c>
      <c r="C1757" s="1" t="s">
        <v>20</v>
      </c>
      <c r="D1757" s="2">
        <v>44647</v>
      </c>
      <c r="E1757" s="8" t="s">
        <v>76</v>
      </c>
      <c r="F1757" s="8" t="s">
        <v>79</v>
      </c>
      <c r="G1757" s="8" t="s">
        <v>80</v>
      </c>
      <c r="H1757" t="s">
        <v>18</v>
      </c>
      <c r="I1757" s="4">
        <v>8902</v>
      </c>
      <c r="J1757" s="8">
        <v>6</v>
      </c>
      <c r="K1757" s="4">
        <v>53412</v>
      </c>
      <c r="L1757" s="4">
        <v>18694.199999999997</v>
      </c>
      <c r="M1757" s="3">
        <v>0.35</v>
      </c>
    </row>
    <row r="1758" spans="2:13" x14ac:dyDescent="0.25">
      <c r="B1758" t="s">
        <v>13</v>
      </c>
      <c r="C1758" s="1" t="s">
        <v>14</v>
      </c>
      <c r="D1758" s="2">
        <v>44654</v>
      </c>
      <c r="E1758" s="8" t="s">
        <v>76</v>
      </c>
      <c r="F1758" s="8" t="s">
        <v>79</v>
      </c>
      <c r="G1758" s="8" t="s">
        <v>80</v>
      </c>
      <c r="H1758" t="s">
        <v>32</v>
      </c>
      <c r="I1758" s="4">
        <v>3200</v>
      </c>
      <c r="J1758" s="8">
        <v>9</v>
      </c>
      <c r="K1758" s="4">
        <v>28800</v>
      </c>
      <c r="L1758" s="4">
        <v>5760</v>
      </c>
      <c r="M1758" s="3">
        <v>0.2</v>
      </c>
    </row>
    <row r="1759" spans="2:13" x14ac:dyDescent="0.25">
      <c r="B1759" t="s">
        <v>24</v>
      </c>
      <c r="C1759" s="1" t="s">
        <v>20</v>
      </c>
      <c r="D1759" s="2">
        <v>44661</v>
      </c>
      <c r="E1759" s="8" t="s">
        <v>76</v>
      </c>
      <c r="F1759" s="8" t="s">
        <v>79</v>
      </c>
      <c r="G1759" s="8" t="s">
        <v>80</v>
      </c>
      <c r="H1759" t="s">
        <v>32</v>
      </c>
      <c r="I1759" s="4">
        <v>3200</v>
      </c>
      <c r="J1759" s="8">
        <v>12</v>
      </c>
      <c r="K1759" s="4">
        <v>38400</v>
      </c>
      <c r="L1759" s="4">
        <v>7680</v>
      </c>
      <c r="M1759" s="3">
        <v>0.2</v>
      </c>
    </row>
    <row r="1760" spans="2:13" x14ac:dyDescent="0.25">
      <c r="B1760" t="s">
        <v>27</v>
      </c>
      <c r="C1760" s="1" t="s">
        <v>14</v>
      </c>
      <c r="D1760" s="2">
        <v>44668</v>
      </c>
      <c r="E1760" s="8" t="s">
        <v>76</v>
      </c>
      <c r="F1760" s="8" t="s">
        <v>79</v>
      </c>
      <c r="G1760" s="8" t="s">
        <v>80</v>
      </c>
      <c r="H1760" t="s">
        <v>35</v>
      </c>
      <c r="I1760" s="4">
        <v>4500</v>
      </c>
      <c r="J1760" s="8">
        <v>1</v>
      </c>
      <c r="K1760" s="4">
        <v>4500</v>
      </c>
      <c r="L1760" s="4">
        <v>1125</v>
      </c>
      <c r="M1760" s="3">
        <v>0.25</v>
      </c>
    </row>
    <row r="1761" spans="2:13" x14ac:dyDescent="0.25">
      <c r="B1761" t="s">
        <v>13</v>
      </c>
      <c r="C1761" s="1" t="s">
        <v>20</v>
      </c>
      <c r="D1761" s="2">
        <v>44675</v>
      </c>
      <c r="E1761" s="8" t="s">
        <v>76</v>
      </c>
      <c r="F1761" s="8" t="s">
        <v>79</v>
      </c>
      <c r="G1761" s="8" t="s">
        <v>80</v>
      </c>
      <c r="H1761" t="s">
        <v>21</v>
      </c>
      <c r="I1761" s="4">
        <v>1200</v>
      </c>
      <c r="J1761" s="8">
        <v>10</v>
      </c>
      <c r="K1761" s="4">
        <v>12000</v>
      </c>
      <c r="L1761" s="4">
        <v>3600</v>
      </c>
      <c r="M1761" s="3">
        <v>0.3</v>
      </c>
    </row>
    <row r="1762" spans="2:13" x14ac:dyDescent="0.25">
      <c r="B1762" t="s">
        <v>27</v>
      </c>
      <c r="C1762" s="1" t="s">
        <v>14</v>
      </c>
      <c r="D1762" s="2">
        <v>44682</v>
      </c>
      <c r="E1762" s="8" t="s">
        <v>76</v>
      </c>
      <c r="F1762" s="8" t="s">
        <v>79</v>
      </c>
      <c r="G1762" s="8" t="s">
        <v>80</v>
      </c>
      <c r="H1762" t="s">
        <v>23</v>
      </c>
      <c r="I1762" s="4">
        <v>5130</v>
      </c>
      <c r="J1762" s="8">
        <v>5</v>
      </c>
      <c r="K1762" s="4">
        <v>25650</v>
      </c>
      <c r="L1762" s="4">
        <v>10260</v>
      </c>
      <c r="M1762" s="3">
        <v>0.4</v>
      </c>
    </row>
    <row r="1763" spans="2:13" x14ac:dyDescent="0.25">
      <c r="B1763" t="s">
        <v>13</v>
      </c>
      <c r="C1763" s="1" t="s">
        <v>20</v>
      </c>
      <c r="D1763" s="2">
        <v>44689</v>
      </c>
      <c r="E1763" s="8" t="s">
        <v>76</v>
      </c>
      <c r="F1763" s="8" t="s">
        <v>79</v>
      </c>
      <c r="G1763" s="8" t="s">
        <v>80</v>
      </c>
      <c r="H1763" t="s">
        <v>25</v>
      </c>
      <c r="I1763" s="4">
        <v>300</v>
      </c>
      <c r="J1763" s="8">
        <v>4</v>
      </c>
      <c r="K1763" s="4">
        <v>1200</v>
      </c>
      <c r="L1763" s="4">
        <v>180</v>
      </c>
      <c r="M1763" s="3">
        <v>0.15</v>
      </c>
    </row>
    <row r="1764" spans="2:13" x14ac:dyDescent="0.25">
      <c r="B1764" t="s">
        <v>34</v>
      </c>
      <c r="C1764" s="1" t="s">
        <v>14</v>
      </c>
      <c r="D1764" s="2">
        <v>44562</v>
      </c>
      <c r="E1764" s="8" t="s">
        <v>83</v>
      </c>
      <c r="F1764" s="8" t="s">
        <v>84</v>
      </c>
      <c r="G1764" s="8" t="s">
        <v>85</v>
      </c>
      <c r="H1764" t="s">
        <v>23</v>
      </c>
      <c r="I1764" s="4">
        <v>5130</v>
      </c>
      <c r="J1764" s="8">
        <v>10</v>
      </c>
      <c r="K1764" s="4">
        <f t="shared" ref="K1764:K1795" si="48">I1764*J1764</f>
        <v>51300</v>
      </c>
      <c r="L1764" s="4">
        <f t="shared" ref="L1764:L1795" si="49">K1764*M1764</f>
        <v>20520</v>
      </c>
      <c r="M1764" s="3">
        <v>0.4</v>
      </c>
    </row>
    <row r="1765" spans="2:13" x14ac:dyDescent="0.25">
      <c r="B1765" t="s">
        <v>13</v>
      </c>
      <c r="C1765" s="1" t="s">
        <v>14</v>
      </c>
      <c r="D1765" s="2">
        <v>44577</v>
      </c>
      <c r="E1765" s="8" t="s">
        <v>83</v>
      </c>
      <c r="F1765" s="8" t="s">
        <v>84</v>
      </c>
      <c r="G1765" s="8" t="s">
        <v>85</v>
      </c>
      <c r="H1765" t="s">
        <v>33</v>
      </c>
      <c r="I1765" s="4">
        <v>4600</v>
      </c>
      <c r="J1765" s="8">
        <v>2</v>
      </c>
      <c r="K1765" s="4">
        <f t="shared" si="48"/>
        <v>9200</v>
      </c>
      <c r="L1765" s="4">
        <f t="shared" si="49"/>
        <v>2300</v>
      </c>
      <c r="M1765" s="3">
        <v>0.25</v>
      </c>
    </row>
    <row r="1766" spans="2:13" x14ac:dyDescent="0.25">
      <c r="B1766" t="s">
        <v>27</v>
      </c>
      <c r="C1766" s="1" t="s">
        <v>20</v>
      </c>
      <c r="D1766" s="2">
        <v>44584</v>
      </c>
      <c r="E1766" s="8" t="s">
        <v>83</v>
      </c>
      <c r="F1766" s="8" t="s">
        <v>84</v>
      </c>
      <c r="G1766" s="8" t="s">
        <v>85</v>
      </c>
      <c r="H1766" t="s">
        <v>19</v>
      </c>
      <c r="I1766" s="4">
        <v>500</v>
      </c>
      <c r="J1766" s="8">
        <v>10</v>
      </c>
      <c r="K1766" s="4">
        <f t="shared" si="48"/>
        <v>5000</v>
      </c>
      <c r="L1766" s="4">
        <f t="shared" si="49"/>
        <v>1250</v>
      </c>
      <c r="M1766" s="3">
        <v>0.25</v>
      </c>
    </row>
    <row r="1767" spans="2:13" x14ac:dyDescent="0.25">
      <c r="B1767" t="s">
        <v>13</v>
      </c>
      <c r="C1767" s="1" t="s">
        <v>20</v>
      </c>
      <c r="D1767" s="2">
        <v>44591</v>
      </c>
      <c r="E1767" s="8" t="s">
        <v>83</v>
      </c>
      <c r="F1767" s="8" t="s">
        <v>84</v>
      </c>
      <c r="G1767" s="8" t="s">
        <v>85</v>
      </c>
      <c r="H1767" t="s">
        <v>23</v>
      </c>
      <c r="I1767" s="4">
        <v>5130</v>
      </c>
      <c r="J1767" s="8">
        <v>7</v>
      </c>
      <c r="K1767" s="4">
        <f t="shared" si="48"/>
        <v>35910</v>
      </c>
      <c r="L1767" s="4">
        <f t="shared" si="49"/>
        <v>14364</v>
      </c>
      <c r="M1767" s="3">
        <v>0.4</v>
      </c>
    </row>
    <row r="1768" spans="2:13" x14ac:dyDescent="0.25">
      <c r="B1768" t="s">
        <v>27</v>
      </c>
      <c r="C1768" s="1" t="s">
        <v>20</v>
      </c>
      <c r="D1768" s="2">
        <v>44598</v>
      </c>
      <c r="E1768" s="8" t="s">
        <v>83</v>
      </c>
      <c r="F1768" s="8" t="s">
        <v>84</v>
      </c>
      <c r="G1768" s="8" t="s">
        <v>85</v>
      </c>
      <c r="H1768" t="s">
        <v>21</v>
      </c>
      <c r="I1768" s="4">
        <v>1200</v>
      </c>
      <c r="J1768" s="8">
        <v>11</v>
      </c>
      <c r="K1768" s="4">
        <f t="shared" si="48"/>
        <v>13200</v>
      </c>
      <c r="L1768" s="4">
        <f t="shared" si="49"/>
        <v>3960</v>
      </c>
      <c r="M1768" s="3">
        <v>0.3</v>
      </c>
    </row>
    <row r="1769" spans="2:13" x14ac:dyDescent="0.25">
      <c r="B1769" t="s">
        <v>27</v>
      </c>
      <c r="C1769" s="1" t="s">
        <v>20</v>
      </c>
      <c r="D1769" s="2">
        <v>44605</v>
      </c>
      <c r="E1769" s="8" t="s">
        <v>83</v>
      </c>
      <c r="F1769" s="8" t="s">
        <v>84</v>
      </c>
      <c r="G1769" s="8" t="s">
        <v>85</v>
      </c>
      <c r="H1769" t="s">
        <v>29</v>
      </c>
      <c r="I1769" s="4">
        <v>5340</v>
      </c>
      <c r="J1769" s="8">
        <v>3</v>
      </c>
      <c r="K1769" s="4">
        <f t="shared" si="48"/>
        <v>16020</v>
      </c>
      <c r="L1769" s="4">
        <f t="shared" si="49"/>
        <v>4806</v>
      </c>
      <c r="M1769" s="3">
        <v>0.3</v>
      </c>
    </row>
    <row r="1770" spans="2:13" x14ac:dyDescent="0.25">
      <c r="B1770" t="s">
        <v>22</v>
      </c>
      <c r="C1770" s="1" t="s">
        <v>20</v>
      </c>
      <c r="D1770" s="2">
        <v>44612</v>
      </c>
      <c r="E1770" s="8" t="s">
        <v>83</v>
      </c>
      <c r="F1770" s="8" t="s">
        <v>84</v>
      </c>
      <c r="G1770" s="8" t="s">
        <v>85</v>
      </c>
      <c r="H1770" t="s">
        <v>35</v>
      </c>
      <c r="I1770" s="4">
        <v>4500</v>
      </c>
      <c r="J1770" s="8">
        <v>2</v>
      </c>
      <c r="K1770" s="4">
        <f t="shared" si="48"/>
        <v>9000</v>
      </c>
      <c r="L1770" s="4">
        <f t="shared" si="49"/>
        <v>2250</v>
      </c>
      <c r="M1770" s="3">
        <v>0.25</v>
      </c>
    </row>
    <row r="1771" spans="2:13" x14ac:dyDescent="0.25">
      <c r="B1771" t="s">
        <v>34</v>
      </c>
      <c r="C1771" s="1" t="s">
        <v>20</v>
      </c>
      <c r="D1771" s="2">
        <v>44619</v>
      </c>
      <c r="E1771" s="8" t="s">
        <v>83</v>
      </c>
      <c r="F1771" s="8" t="s">
        <v>84</v>
      </c>
      <c r="G1771" s="8" t="s">
        <v>85</v>
      </c>
      <c r="H1771" t="s">
        <v>18</v>
      </c>
      <c r="I1771" s="4">
        <v>8902</v>
      </c>
      <c r="J1771" s="8">
        <v>1</v>
      </c>
      <c r="K1771" s="4">
        <f t="shared" si="48"/>
        <v>8902</v>
      </c>
      <c r="L1771" s="4">
        <f t="shared" si="49"/>
        <v>3115.7</v>
      </c>
      <c r="M1771" s="3">
        <v>0.35</v>
      </c>
    </row>
    <row r="1772" spans="2:13" x14ac:dyDescent="0.25">
      <c r="B1772" t="s">
        <v>13</v>
      </c>
      <c r="C1772" s="1" t="s">
        <v>14</v>
      </c>
      <c r="D1772" s="2">
        <v>44626</v>
      </c>
      <c r="E1772" s="8" t="s">
        <v>83</v>
      </c>
      <c r="F1772" s="8" t="s">
        <v>84</v>
      </c>
      <c r="G1772" s="8" t="s">
        <v>85</v>
      </c>
      <c r="H1772" t="s">
        <v>33</v>
      </c>
      <c r="I1772" s="4">
        <v>4600</v>
      </c>
      <c r="J1772" s="8">
        <v>4</v>
      </c>
      <c r="K1772" s="4">
        <f t="shared" si="48"/>
        <v>18400</v>
      </c>
      <c r="L1772" s="4">
        <f t="shared" si="49"/>
        <v>4600</v>
      </c>
      <c r="M1772" s="3">
        <v>0.25</v>
      </c>
    </row>
    <row r="1773" spans="2:13" x14ac:dyDescent="0.25">
      <c r="B1773" t="s">
        <v>13</v>
      </c>
      <c r="C1773" s="1" t="s">
        <v>14</v>
      </c>
      <c r="D1773" s="2">
        <v>44633</v>
      </c>
      <c r="E1773" s="8" t="s">
        <v>83</v>
      </c>
      <c r="F1773" s="8" t="s">
        <v>84</v>
      </c>
      <c r="G1773" s="8" t="s">
        <v>85</v>
      </c>
      <c r="H1773" t="s">
        <v>29</v>
      </c>
      <c r="I1773" s="4">
        <v>5340</v>
      </c>
      <c r="J1773" s="8">
        <v>9</v>
      </c>
      <c r="K1773" s="4">
        <f t="shared" si="48"/>
        <v>48060</v>
      </c>
      <c r="L1773" s="4">
        <f t="shared" si="49"/>
        <v>14418</v>
      </c>
      <c r="M1773" s="3">
        <v>0.3</v>
      </c>
    </row>
    <row r="1774" spans="2:13" x14ac:dyDescent="0.25">
      <c r="B1774" t="s">
        <v>24</v>
      </c>
      <c r="C1774" s="1" t="s">
        <v>14</v>
      </c>
      <c r="D1774" s="2">
        <v>44640</v>
      </c>
      <c r="E1774" s="8" t="s">
        <v>83</v>
      </c>
      <c r="F1774" s="8" t="s">
        <v>84</v>
      </c>
      <c r="G1774" s="8" t="s">
        <v>85</v>
      </c>
      <c r="H1774" t="s">
        <v>31</v>
      </c>
      <c r="I1774" s="4">
        <v>5300</v>
      </c>
      <c r="J1774" s="8">
        <v>7</v>
      </c>
      <c r="K1774" s="4">
        <f t="shared" si="48"/>
        <v>37100</v>
      </c>
      <c r="L1774" s="4">
        <f t="shared" si="49"/>
        <v>11130</v>
      </c>
      <c r="M1774" s="3">
        <v>0.3</v>
      </c>
    </row>
    <row r="1775" spans="2:13" x14ac:dyDescent="0.25">
      <c r="B1775" t="s">
        <v>34</v>
      </c>
      <c r="C1775" s="1" t="s">
        <v>20</v>
      </c>
      <c r="D1775" s="2">
        <v>44647</v>
      </c>
      <c r="E1775" s="8" t="s">
        <v>83</v>
      </c>
      <c r="F1775" s="8" t="s">
        <v>84</v>
      </c>
      <c r="G1775" s="8" t="s">
        <v>85</v>
      </c>
      <c r="H1775" t="s">
        <v>23</v>
      </c>
      <c r="I1775" s="4">
        <v>5130</v>
      </c>
      <c r="J1775" s="8">
        <v>9</v>
      </c>
      <c r="K1775" s="4">
        <f t="shared" si="48"/>
        <v>46170</v>
      </c>
      <c r="L1775" s="4">
        <f t="shared" si="49"/>
        <v>18468</v>
      </c>
      <c r="M1775" s="3">
        <v>0.4</v>
      </c>
    </row>
    <row r="1776" spans="2:13" x14ac:dyDescent="0.25">
      <c r="B1776" t="s">
        <v>22</v>
      </c>
      <c r="C1776" s="1" t="s">
        <v>20</v>
      </c>
      <c r="D1776" s="2">
        <v>44654</v>
      </c>
      <c r="E1776" s="8" t="s">
        <v>83</v>
      </c>
      <c r="F1776" s="8" t="s">
        <v>84</v>
      </c>
      <c r="G1776" s="8" t="s">
        <v>85</v>
      </c>
      <c r="H1776" t="s">
        <v>19</v>
      </c>
      <c r="I1776" s="4">
        <v>500</v>
      </c>
      <c r="J1776" s="8">
        <v>12</v>
      </c>
      <c r="K1776" s="4">
        <f t="shared" si="48"/>
        <v>6000</v>
      </c>
      <c r="L1776" s="4">
        <f t="shared" si="49"/>
        <v>1500</v>
      </c>
      <c r="M1776" s="3">
        <v>0.25</v>
      </c>
    </row>
    <row r="1777" spans="2:13" x14ac:dyDescent="0.25">
      <c r="B1777" t="s">
        <v>22</v>
      </c>
      <c r="C1777" s="1" t="s">
        <v>14</v>
      </c>
      <c r="D1777" s="2">
        <v>44661</v>
      </c>
      <c r="E1777" s="8" t="s">
        <v>83</v>
      </c>
      <c r="F1777" s="8" t="s">
        <v>84</v>
      </c>
      <c r="G1777" s="8" t="s">
        <v>85</v>
      </c>
      <c r="H1777" t="s">
        <v>18</v>
      </c>
      <c r="I1777" s="4">
        <v>8902</v>
      </c>
      <c r="J1777" s="8">
        <v>9</v>
      </c>
      <c r="K1777" s="4">
        <f t="shared" si="48"/>
        <v>80118</v>
      </c>
      <c r="L1777" s="4">
        <f t="shared" si="49"/>
        <v>28041.3</v>
      </c>
      <c r="M1777" s="3">
        <v>0.35</v>
      </c>
    </row>
    <row r="1778" spans="2:13" x14ac:dyDescent="0.25">
      <c r="B1778" t="s">
        <v>34</v>
      </c>
      <c r="C1778" s="1" t="s">
        <v>14</v>
      </c>
      <c r="D1778" s="2">
        <v>44668</v>
      </c>
      <c r="E1778" s="8" t="s">
        <v>83</v>
      </c>
      <c r="F1778" s="8" t="s">
        <v>84</v>
      </c>
      <c r="G1778" s="8" t="s">
        <v>85</v>
      </c>
      <c r="H1778" t="s">
        <v>25</v>
      </c>
      <c r="I1778" s="4">
        <v>300</v>
      </c>
      <c r="J1778" s="8">
        <v>3</v>
      </c>
      <c r="K1778" s="4">
        <f t="shared" si="48"/>
        <v>900</v>
      </c>
      <c r="L1778" s="4">
        <f t="shared" si="49"/>
        <v>135</v>
      </c>
      <c r="M1778" s="3">
        <v>0.15</v>
      </c>
    </row>
    <row r="1779" spans="2:13" x14ac:dyDescent="0.25">
      <c r="B1779" t="s">
        <v>13</v>
      </c>
      <c r="C1779" s="1" t="s">
        <v>20</v>
      </c>
      <c r="D1779" s="2">
        <v>44675</v>
      </c>
      <c r="E1779" s="8" t="s">
        <v>83</v>
      </c>
      <c r="F1779" s="8" t="s">
        <v>84</v>
      </c>
      <c r="G1779" s="8" t="s">
        <v>85</v>
      </c>
      <c r="H1779" t="s">
        <v>23</v>
      </c>
      <c r="I1779" s="4">
        <v>5130</v>
      </c>
      <c r="J1779" s="8">
        <v>2</v>
      </c>
      <c r="K1779" s="4">
        <f t="shared" si="48"/>
        <v>10260</v>
      </c>
      <c r="L1779" s="4">
        <f t="shared" si="49"/>
        <v>4104</v>
      </c>
      <c r="M1779" s="3">
        <v>0.4</v>
      </c>
    </row>
    <row r="1780" spans="2:13" x14ac:dyDescent="0.25">
      <c r="B1780" t="s">
        <v>27</v>
      </c>
      <c r="C1780" s="1" t="s">
        <v>20</v>
      </c>
      <c r="D1780" s="2">
        <v>44682</v>
      </c>
      <c r="E1780" s="8" t="s">
        <v>83</v>
      </c>
      <c r="F1780" s="8" t="s">
        <v>84</v>
      </c>
      <c r="G1780" s="8" t="s">
        <v>85</v>
      </c>
      <c r="H1780" t="s">
        <v>23</v>
      </c>
      <c r="I1780" s="4">
        <v>5130</v>
      </c>
      <c r="J1780" s="8">
        <v>4</v>
      </c>
      <c r="K1780" s="4">
        <f t="shared" si="48"/>
        <v>20520</v>
      </c>
      <c r="L1780" s="4">
        <f t="shared" si="49"/>
        <v>8208</v>
      </c>
      <c r="M1780" s="3">
        <v>0.4</v>
      </c>
    </row>
    <row r="1781" spans="2:13" x14ac:dyDescent="0.25">
      <c r="B1781" t="s">
        <v>24</v>
      </c>
      <c r="C1781" s="1" t="s">
        <v>20</v>
      </c>
      <c r="D1781" s="2">
        <v>44689</v>
      </c>
      <c r="E1781" s="8" t="s">
        <v>83</v>
      </c>
      <c r="F1781" s="8" t="s">
        <v>84</v>
      </c>
      <c r="G1781" s="8" t="s">
        <v>85</v>
      </c>
      <c r="H1781" t="s">
        <v>21</v>
      </c>
      <c r="I1781" s="4">
        <v>1200</v>
      </c>
      <c r="J1781" s="8">
        <v>12</v>
      </c>
      <c r="K1781" s="4">
        <f t="shared" si="48"/>
        <v>14400</v>
      </c>
      <c r="L1781" s="4">
        <f t="shared" si="49"/>
        <v>4320</v>
      </c>
      <c r="M1781" s="3">
        <v>0.3</v>
      </c>
    </row>
    <row r="1782" spans="2:13" x14ac:dyDescent="0.25">
      <c r="B1782" t="s">
        <v>22</v>
      </c>
      <c r="C1782" s="1" t="s">
        <v>14</v>
      </c>
      <c r="D1782" s="2">
        <v>44696</v>
      </c>
      <c r="E1782" s="8" t="s">
        <v>83</v>
      </c>
      <c r="F1782" s="8" t="s">
        <v>84</v>
      </c>
      <c r="G1782" s="8" t="s">
        <v>85</v>
      </c>
      <c r="H1782" t="s">
        <v>35</v>
      </c>
      <c r="I1782" s="4">
        <v>4500</v>
      </c>
      <c r="J1782" s="8">
        <v>11</v>
      </c>
      <c r="K1782" s="4">
        <f t="shared" si="48"/>
        <v>49500</v>
      </c>
      <c r="L1782" s="4">
        <f t="shared" si="49"/>
        <v>12375</v>
      </c>
      <c r="M1782" s="3">
        <v>0.25</v>
      </c>
    </row>
    <row r="1783" spans="2:13" x14ac:dyDescent="0.25">
      <c r="B1783" t="s">
        <v>13</v>
      </c>
      <c r="C1783" s="1" t="s">
        <v>20</v>
      </c>
      <c r="D1783" s="2">
        <v>44703</v>
      </c>
      <c r="E1783" s="8" t="s">
        <v>83</v>
      </c>
      <c r="F1783" s="8" t="s">
        <v>84</v>
      </c>
      <c r="G1783" s="8" t="s">
        <v>85</v>
      </c>
      <c r="H1783" t="s">
        <v>28</v>
      </c>
      <c r="I1783" s="4">
        <v>1500</v>
      </c>
      <c r="J1783" s="8">
        <v>8</v>
      </c>
      <c r="K1783" s="4">
        <f t="shared" si="48"/>
        <v>12000</v>
      </c>
      <c r="L1783" s="4">
        <f t="shared" si="49"/>
        <v>4800</v>
      </c>
      <c r="M1783" s="3">
        <v>0.4</v>
      </c>
    </row>
    <row r="1784" spans="2:13" x14ac:dyDescent="0.25">
      <c r="B1784" t="s">
        <v>27</v>
      </c>
      <c r="C1784" s="1" t="s">
        <v>14</v>
      </c>
      <c r="D1784" s="2">
        <v>44710</v>
      </c>
      <c r="E1784" s="8" t="s">
        <v>83</v>
      </c>
      <c r="F1784" s="8" t="s">
        <v>84</v>
      </c>
      <c r="G1784" s="8" t="s">
        <v>85</v>
      </c>
      <c r="H1784" t="s">
        <v>21</v>
      </c>
      <c r="I1784" s="4">
        <v>1200</v>
      </c>
      <c r="J1784" s="8">
        <v>8</v>
      </c>
      <c r="K1784" s="4">
        <f t="shared" si="48"/>
        <v>9600</v>
      </c>
      <c r="L1784" s="4">
        <f t="shared" si="49"/>
        <v>2880</v>
      </c>
      <c r="M1784" s="3">
        <v>0.3</v>
      </c>
    </row>
    <row r="1785" spans="2:13" x14ac:dyDescent="0.25">
      <c r="B1785" t="s">
        <v>27</v>
      </c>
      <c r="C1785" s="1" t="s">
        <v>20</v>
      </c>
      <c r="D1785" s="2">
        <v>44717</v>
      </c>
      <c r="E1785" s="8" t="s">
        <v>83</v>
      </c>
      <c r="F1785" s="8" t="s">
        <v>84</v>
      </c>
      <c r="G1785" s="8" t="s">
        <v>85</v>
      </c>
      <c r="H1785" t="s">
        <v>31</v>
      </c>
      <c r="I1785" s="4">
        <v>5300</v>
      </c>
      <c r="J1785" s="8">
        <v>2</v>
      </c>
      <c r="K1785" s="4">
        <f t="shared" si="48"/>
        <v>10600</v>
      </c>
      <c r="L1785" s="4">
        <f t="shared" si="49"/>
        <v>3180</v>
      </c>
      <c r="M1785" s="3">
        <v>0.3</v>
      </c>
    </row>
    <row r="1786" spans="2:13" x14ac:dyDescent="0.25">
      <c r="B1786" t="s">
        <v>24</v>
      </c>
      <c r="C1786" s="1" t="s">
        <v>14</v>
      </c>
      <c r="D1786" s="2">
        <v>44724</v>
      </c>
      <c r="E1786" s="8" t="s">
        <v>83</v>
      </c>
      <c r="F1786" s="8" t="s">
        <v>84</v>
      </c>
      <c r="G1786" s="8" t="s">
        <v>85</v>
      </c>
      <c r="H1786" t="s">
        <v>23</v>
      </c>
      <c r="I1786" s="4">
        <v>5130</v>
      </c>
      <c r="J1786" s="8">
        <v>10</v>
      </c>
      <c r="K1786" s="4">
        <f t="shared" si="48"/>
        <v>51300</v>
      </c>
      <c r="L1786" s="4">
        <f t="shared" si="49"/>
        <v>20520</v>
      </c>
      <c r="M1786" s="3">
        <v>0.4</v>
      </c>
    </row>
    <row r="1787" spans="2:13" x14ac:dyDescent="0.25">
      <c r="B1787" t="s">
        <v>24</v>
      </c>
      <c r="C1787" s="1" t="s">
        <v>20</v>
      </c>
      <c r="D1787" s="2">
        <v>44731</v>
      </c>
      <c r="E1787" s="8" t="s">
        <v>83</v>
      </c>
      <c r="F1787" s="8" t="s">
        <v>84</v>
      </c>
      <c r="G1787" s="8" t="s">
        <v>85</v>
      </c>
      <c r="H1787" t="s">
        <v>28</v>
      </c>
      <c r="I1787" s="4">
        <v>1500</v>
      </c>
      <c r="J1787" s="8">
        <v>12</v>
      </c>
      <c r="K1787" s="4">
        <f t="shared" si="48"/>
        <v>18000</v>
      </c>
      <c r="L1787" s="4">
        <f t="shared" si="49"/>
        <v>7200</v>
      </c>
      <c r="M1787" s="3">
        <v>0.4</v>
      </c>
    </row>
    <row r="1788" spans="2:13" x14ac:dyDescent="0.25">
      <c r="B1788" t="s">
        <v>24</v>
      </c>
      <c r="C1788" s="1" t="s">
        <v>20</v>
      </c>
      <c r="D1788" s="2">
        <v>44738</v>
      </c>
      <c r="E1788" s="8" t="s">
        <v>83</v>
      </c>
      <c r="F1788" s="8" t="s">
        <v>84</v>
      </c>
      <c r="G1788" s="8" t="s">
        <v>85</v>
      </c>
      <c r="H1788" t="s">
        <v>18</v>
      </c>
      <c r="I1788" s="4">
        <v>8902</v>
      </c>
      <c r="J1788" s="8">
        <v>1</v>
      </c>
      <c r="K1788" s="4">
        <f t="shared" si="48"/>
        <v>8902</v>
      </c>
      <c r="L1788" s="4">
        <f t="shared" si="49"/>
        <v>3115.7</v>
      </c>
      <c r="M1788" s="3">
        <v>0.35</v>
      </c>
    </row>
    <row r="1789" spans="2:13" x14ac:dyDescent="0.25">
      <c r="B1789" t="s">
        <v>24</v>
      </c>
      <c r="C1789" s="1" t="s">
        <v>20</v>
      </c>
      <c r="D1789" s="2">
        <v>44745</v>
      </c>
      <c r="E1789" s="8" t="s">
        <v>83</v>
      </c>
      <c r="F1789" s="8" t="s">
        <v>84</v>
      </c>
      <c r="G1789" s="8" t="s">
        <v>85</v>
      </c>
      <c r="H1789" t="s">
        <v>21</v>
      </c>
      <c r="I1789" s="4">
        <v>1200</v>
      </c>
      <c r="J1789" s="8">
        <v>4</v>
      </c>
      <c r="K1789" s="4">
        <f t="shared" si="48"/>
        <v>4800</v>
      </c>
      <c r="L1789" s="4">
        <f t="shared" si="49"/>
        <v>1440</v>
      </c>
      <c r="M1789" s="3">
        <v>0.3</v>
      </c>
    </row>
    <row r="1790" spans="2:13" x14ac:dyDescent="0.25">
      <c r="B1790" t="s">
        <v>27</v>
      </c>
      <c r="C1790" s="1" t="s">
        <v>20</v>
      </c>
      <c r="D1790" s="2">
        <v>44752</v>
      </c>
      <c r="E1790" s="8" t="s">
        <v>83</v>
      </c>
      <c r="F1790" s="8" t="s">
        <v>84</v>
      </c>
      <c r="G1790" s="8" t="s">
        <v>85</v>
      </c>
      <c r="H1790" t="s">
        <v>31</v>
      </c>
      <c r="I1790" s="4">
        <v>5300</v>
      </c>
      <c r="J1790" s="8">
        <v>10</v>
      </c>
      <c r="K1790" s="4">
        <f t="shared" si="48"/>
        <v>53000</v>
      </c>
      <c r="L1790" s="4">
        <f t="shared" si="49"/>
        <v>15900</v>
      </c>
      <c r="M1790" s="3">
        <v>0.3</v>
      </c>
    </row>
    <row r="1791" spans="2:13" x14ac:dyDescent="0.25">
      <c r="B1791" t="s">
        <v>24</v>
      </c>
      <c r="C1791" s="1" t="s">
        <v>20</v>
      </c>
      <c r="D1791" s="2">
        <v>44759</v>
      </c>
      <c r="E1791" s="8" t="s">
        <v>83</v>
      </c>
      <c r="F1791" s="8" t="s">
        <v>84</v>
      </c>
      <c r="G1791" s="8" t="s">
        <v>85</v>
      </c>
      <c r="H1791" t="s">
        <v>21</v>
      </c>
      <c r="I1791" s="4">
        <v>1200</v>
      </c>
      <c r="J1791" s="8">
        <v>9</v>
      </c>
      <c r="K1791" s="4">
        <f t="shared" si="48"/>
        <v>10800</v>
      </c>
      <c r="L1791" s="4">
        <f t="shared" si="49"/>
        <v>3240</v>
      </c>
      <c r="M1791" s="3">
        <v>0.3</v>
      </c>
    </row>
    <row r="1792" spans="2:13" x14ac:dyDescent="0.25">
      <c r="B1792" t="s">
        <v>27</v>
      </c>
      <c r="C1792" s="1" t="s">
        <v>14</v>
      </c>
      <c r="D1792" s="2">
        <v>44766</v>
      </c>
      <c r="E1792" s="8" t="s">
        <v>83</v>
      </c>
      <c r="F1792" s="8" t="s">
        <v>84</v>
      </c>
      <c r="G1792" s="8" t="s">
        <v>85</v>
      </c>
      <c r="H1792" t="s">
        <v>21</v>
      </c>
      <c r="I1792" s="4">
        <v>1200</v>
      </c>
      <c r="J1792" s="8">
        <v>11</v>
      </c>
      <c r="K1792" s="4">
        <f t="shared" si="48"/>
        <v>13200</v>
      </c>
      <c r="L1792" s="4">
        <f t="shared" si="49"/>
        <v>3960</v>
      </c>
      <c r="M1792" s="3">
        <v>0.3</v>
      </c>
    </row>
    <row r="1793" spans="2:13" x14ac:dyDescent="0.25">
      <c r="B1793" t="s">
        <v>27</v>
      </c>
      <c r="C1793" s="1" t="s">
        <v>20</v>
      </c>
      <c r="D1793" s="2">
        <v>44766</v>
      </c>
      <c r="E1793" s="8" t="s">
        <v>83</v>
      </c>
      <c r="F1793" s="8" t="s">
        <v>84</v>
      </c>
      <c r="G1793" s="8" t="s">
        <v>85</v>
      </c>
      <c r="H1793" t="s">
        <v>30</v>
      </c>
      <c r="I1793" s="4">
        <v>3400</v>
      </c>
      <c r="J1793" s="8">
        <v>5</v>
      </c>
      <c r="K1793" s="4">
        <f t="shared" si="48"/>
        <v>17000</v>
      </c>
      <c r="L1793" s="4">
        <f t="shared" si="49"/>
        <v>5950</v>
      </c>
      <c r="M1793" s="3">
        <v>0.35</v>
      </c>
    </row>
    <row r="1794" spans="2:13" x14ac:dyDescent="0.25">
      <c r="B1794" t="s">
        <v>27</v>
      </c>
      <c r="C1794" s="1" t="s">
        <v>20</v>
      </c>
      <c r="D1794" s="2">
        <v>44773</v>
      </c>
      <c r="E1794" s="8" t="s">
        <v>83</v>
      </c>
      <c r="F1794" s="8" t="s">
        <v>84</v>
      </c>
      <c r="G1794" s="8" t="s">
        <v>85</v>
      </c>
      <c r="H1794" t="s">
        <v>30</v>
      </c>
      <c r="I1794" s="4">
        <v>3400</v>
      </c>
      <c r="J1794" s="8">
        <v>4</v>
      </c>
      <c r="K1794" s="4">
        <f t="shared" si="48"/>
        <v>13600</v>
      </c>
      <c r="L1794" s="4">
        <f t="shared" si="49"/>
        <v>4760</v>
      </c>
      <c r="M1794" s="3">
        <v>0.35</v>
      </c>
    </row>
    <row r="1795" spans="2:13" x14ac:dyDescent="0.25">
      <c r="B1795" t="s">
        <v>34</v>
      </c>
      <c r="C1795" s="1" t="s">
        <v>20</v>
      </c>
      <c r="D1795" s="2">
        <v>44780</v>
      </c>
      <c r="E1795" s="8" t="s">
        <v>83</v>
      </c>
      <c r="F1795" s="8" t="s">
        <v>84</v>
      </c>
      <c r="G1795" s="8" t="s">
        <v>85</v>
      </c>
      <c r="H1795" t="s">
        <v>25</v>
      </c>
      <c r="I1795" s="4">
        <v>300</v>
      </c>
      <c r="J1795" s="8">
        <v>9</v>
      </c>
      <c r="K1795" s="4">
        <f t="shared" si="48"/>
        <v>2700</v>
      </c>
      <c r="L1795" s="4">
        <f t="shared" si="49"/>
        <v>405</v>
      </c>
      <c r="M1795" s="3">
        <v>0.15</v>
      </c>
    </row>
    <row r="1796" spans="2:13" x14ac:dyDescent="0.25">
      <c r="B1796" t="s">
        <v>13</v>
      </c>
      <c r="C1796" s="1" t="s">
        <v>20</v>
      </c>
      <c r="D1796" s="2">
        <v>44787</v>
      </c>
      <c r="E1796" s="8" t="s">
        <v>83</v>
      </c>
      <c r="F1796" s="8" t="s">
        <v>84</v>
      </c>
      <c r="G1796" s="8" t="s">
        <v>85</v>
      </c>
      <c r="H1796" t="s">
        <v>21</v>
      </c>
      <c r="I1796" s="4">
        <v>1200</v>
      </c>
      <c r="J1796" s="8">
        <v>6</v>
      </c>
      <c r="K1796" s="4">
        <f t="shared" ref="K1796:K1827" si="50">I1796*J1796</f>
        <v>7200</v>
      </c>
      <c r="L1796" s="4">
        <f t="shared" ref="L1796:L1827" si="51">K1796*M1796</f>
        <v>2160</v>
      </c>
      <c r="M1796" s="3">
        <v>0.3</v>
      </c>
    </row>
    <row r="1797" spans="2:13" x14ac:dyDescent="0.25">
      <c r="B1797" t="s">
        <v>13</v>
      </c>
      <c r="C1797" s="1" t="s">
        <v>14</v>
      </c>
      <c r="D1797" s="2">
        <v>44794</v>
      </c>
      <c r="E1797" s="8" t="s">
        <v>83</v>
      </c>
      <c r="F1797" s="8" t="s">
        <v>84</v>
      </c>
      <c r="G1797" s="8" t="s">
        <v>85</v>
      </c>
      <c r="H1797" t="s">
        <v>35</v>
      </c>
      <c r="I1797" s="4">
        <v>4500</v>
      </c>
      <c r="J1797" s="8">
        <v>6</v>
      </c>
      <c r="K1797" s="4">
        <f t="shared" si="50"/>
        <v>27000</v>
      </c>
      <c r="L1797" s="4">
        <f t="shared" si="51"/>
        <v>6750</v>
      </c>
      <c r="M1797" s="3">
        <v>0.25</v>
      </c>
    </row>
    <row r="1798" spans="2:13" x14ac:dyDescent="0.25">
      <c r="B1798" t="s">
        <v>27</v>
      </c>
      <c r="C1798" s="1" t="s">
        <v>14</v>
      </c>
      <c r="D1798" s="2">
        <v>44801</v>
      </c>
      <c r="E1798" s="8" t="s">
        <v>83</v>
      </c>
      <c r="F1798" s="8" t="s">
        <v>84</v>
      </c>
      <c r="G1798" s="8" t="s">
        <v>85</v>
      </c>
      <c r="H1798" t="s">
        <v>19</v>
      </c>
      <c r="I1798" s="4">
        <v>500</v>
      </c>
      <c r="J1798" s="8">
        <v>10</v>
      </c>
      <c r="K1798" s="4">
        <f t="shared" si="50"/>
        <v>5000</v>
      </c>
      <c r="L1798" s="4">
        <f t="shared" si="51"/>
        <v>1250</v>
      </c>
      <c r="M1798" s="3">
        <v>0.25</v>
      </c>
    </row>
    <row r="1799" spans="2:13" x14ac:dyDescent="0.25">
      <c r="B1799" t="s">
        <v>27</v>
      </c>
      <c r="C1799" s="1" t="s">
        <v>20</v>
      </c>
      <c r="D1799" s="2">
        <v>44808</v>
      </c>
      <c r="E1799" s="8" t="s">
        <v>83</v>
      </c>
      <c r="F1799" s="8" t="s">
        <v>84</v>
      </c>
      <c r="G1799" s="8" t="s">
        <v>85</v>
      </c>
      <c r="H1799" t="s">
        <v>18</v>
      </c>
      <c r="I1799" s="4">
        <v>8902</v>
      </c>
      <c r="J1799" s="8">
        <v>9</v>
      </c>
      <c r="K1799" s="4">
        <f t="shared" si="50"/>
        <v>80118</v>
      </c>
      <c r="L1799" s="4">
        <f t="shared" si="51"/>
        <v>28041.3</v>
      </c>
      <c r="M1799" s="3">
        <v>0.35</v>
      </c>
    </row>
    <row r="1800" spans="2:13" x14ac:dyDescent="0.25">
      <c r="B1800" t="s">
        <v>22</v>
      </c>
      <c r="C1800" s="1" t="s">
        <v>20</v>
      </c>
      <c r="D1800" s="2">
        <v>44815</v>
      </c>
      <c r="E1800" s="8" t="s">
        <v>83</v>
      </c>
      <c r="F1800" s="8" t="s">
        <v>84</v>
      </c>
      <c r="G1800" s="8" t="s">
        <v>85</v>
      </c>
      <c r="H1800" t="s">
        <v>26</v>
      </c>
      <c r="I1800" s="4">
        <v>1700</v>
      </c>
      <c r="J1800" s="8">
        <v>4</v>
      </c>
      <c r="K1800" s="4">
        <f t="shared" si="50"/>
        <v>6800</v>
      </c>
      <c r="L1800" s="4">
        <f t="shared" si="51"/>
        <v>3400</v>
      </c>
      <c r="M1800" s="3">
        <v>0.5</v>
      </c>
    </row>
    <row r="1801" spans="2:13" x14ac:dyDescent="0.25">
      <c r="B1801" t="s">
        <v>22</v>
      </c>
      <c r="C1801" s="1" t="s">
        <v>14</v>
      </c>
      <c r="D1801" s="2">
        <v>44822</v>
      </c>
      <c r="E1801" s="8" t="s">
        <v>83</v>
      </c>
      <c r="F1801" s="8" t="s">
        <v>84</v>
      </c>
      <c r="G1801" s="8" t="s">
        <v>85</v>
      </c>
      <c r="H1801" t="s">
        <v>18</v>
      </c>
      <c r="I1801" s="4">
        <v>8902</v>
      </c>
      <c r="J1801" s="8">
        <v>7</v>
      </c>
      <c r="K1801" s="4">
        <f t="shared" si="50"/>
        <v>62314</v>
      </c>
      <c r="L1801" s="4">
        <f t="shared" si="51"/>
        <v>21809.899999999998</v>
      </c>
      <c r="M1801" s="3">
        <v>0.35</v>
      </c>
    </row>
    <row r="1802" spans="2:13" x14ac:dyDescent="0.25">
      <c r="B1802" t="s">
        <v>34</v>
      </c>
      <c r="C1802" s="1" t="s">
        <v>20</v>
      </c>
      <c r="D1802" s="2">
        <v>44829</v>
      </c>
      <c r="E1802" s="8" t="s">
        <v>83</v>
      </c>
      <c r="F1802" s="8" t="s">
        <v>84</v>
      </c>
      <c r="G1802" s="8" t="s">
        <v>85</v>
      </c>
      <c r="H1802" t="s">
        <v>32</v>
      </c>
      <c r="I1802" s="4">
        <v>3200</v>
      </c>
      <c r="J1802" s="8">
        <v>2</v>
      </c>
      <c r="K1802" s="4">
        <f t="shared" si="50"/>
        <v>6400</v>
      </c>
      <c r="L1802" s="4">
        <f t="shared" si="51"/>
        <v>1280</v>
      </c>
      <c r="M1802" s="3">
        <v>0.2</v>
      </c>
    </row>
    <row r="1803" spans="2:13" x14ac:dyDescent="0.25">
      <c r="B1803" t="s">
        <v>22</v>
      </c>
      <c r="C1803" s="1" t="s">
        <v>20</v>
      </c>
      <c r="D1803" s="2">
        <v>44836</v>
      </c>
      <c r="E1803" s="8" t="s">
        <v>83</v>
      </c>
      <c r="F1803" s="8" t="s">
        <v>84</v>
      </c>
      <c r="G1803" s="8" t="s">
        <v>85</v>
      </c>
      <c r="H1803" t="s">
        <v>21</v>
      </c>
      <c r="I1803" s="4">
        <v>1200</v>
      </c>
      <c r="J1803" s="8">
        <v>7</v>
      </c>
      <c r="K1803" s="4">
        <f t="shared" si="50"/>
        <v>8400</v>
      </c>
      <c r="L1803" s="4">
        <f t="shared" si="51"/>
        <v>2520</v>
      </c>
      <c r="M1803" s="3">
        <v>0.3</v>
      </c>
    </row>
    <row r="1804" spans="2:13" x14ac:dyDescent="0.25">
      <c r="B1804" t="s">
        <v>22</v>
      </c>
      <c r="C1804" s="1" t="s">
        <v>20</v>
      </c>
      <c r="D1804" s="2">
        <v>44843</v>
      </c>
      <c r="E1804" s="8" t="s">
        <v>83</v>
      </c>
      <c r="F1804" s="8" t="s">
        <v>84</v>
      </c>
      <c r="G1804" s="8" t="s">
        <v>85</v>
      </c>
      <c r="H1804" t="s">
        <v>30</v>
      </c>
      <c r="I1804" s="4">
        <v>3400</v>
      </c>
      <c r="J1804" s="8">
        <v>9</v>
      </c>
      <c r="K1804" s="4">
        <f t="shared" si="50"/>
        <v>30600</v>
      </c>
      <c r="L1804" s="4">
        <f t="shared" si="51"/>
        <v>10710</v>
      </c>
      <c r="M1804" s="3">
        <v>0.35</v>
      </c>
    </row>
    <row r="1805" spans="2:13" x14ac:dyDescent="0.25">
      <c r="B1805" t="s">
        <v>13</v>
      </c>
      <c r="C1805" s="1" t="s">
        <v>20</v>
      </c>
      <c r="D1805" s="2">
        <v>44850</v>
      </c>
      <c r="E1805" s="8" t="s">
        <v>83</v>
      </c>
      <c r="F1805" s="8" t="s">
        <v>84</v>
      </c>
      <c r="G1805" s="8" t="s">
        <v>85</v>
      </c>
      <c r="H1805" t="s">
        <v>30</v>
      </c>
      <c r="I1805" s="4">
        <v>3400</v>
      </c>
      <c r="J1805" s="8">
        <v>7</v>
      </c>
      <c r="K1805" s="4">
        <f t="shared" si="50"/>
        <v>23800</v>
      </c>
      <c r="L1805" s="4">
        <f t="shared" si="51"/>
        <v>8330</v>
      </c>
      <c r="M1805" s="3">
        <v>0.35</v>
      </c>
    </row>
    <row r="1806" spans="2:13" x14ac:dyDescent="0.25">
      <c r="B1806" t="s">
        <v>13</v>
      </c>
      <c r="C1806" s="1" t="s">
        <v>20</v>
      </c>
      <c r="D1806" s="2">
        <v>44857</v>
      </c>
      <c r="E1806" s="8" t="s">
        <v>83</v>
      </c>
      <c r="F1806" s="8" t="s">
        <v>84</v>
      </c>
      <c r="G1806" s="8" t="s">
        <v>85</v>
      </c>
      <c r="H1806" t="s">
        <v>33</v>
      </c>
      <c r="I1806" s="4">
        <v>4600</v>
      </c>
      <c r="J1806" s="8">
        <v>8</v>
      </c>
      <c r="K1806" s="4">
        <f t="shared" si="50"/>
        <v>36800</v>
      </c>
      <c r="L1806" s="4">
        <f t="shared" si="51"/>
        <v>9200</v>
      </c>
      <c r="M1806" s="3">
        <v>0.25</v>
      </c>
    </row>
    <row r="1807" spans="2:13" x14ac:dyDescent="0.25">
      <c r="B1807" t="s">
        <v>27</v>
      </c>
      <c r="C1807" s="1" t="s">
        <v>14</v>
      </c>
      <c r="D1807" s="2">
        <v>44864</v>
      </c>
      <c r="E1807" s="8" t="s">
        <v>83</v>
      </c>
      <c r="F1807" s="8" t="s">
        <v>84</v>
      </c>
      <c r="G1807" s="8" t="s">
        <v>85</v>
      </c>
      <c r="H1807" t="s">
        <v>35</v>
      </c>
      <c r="I1807" s="4">
        <v>4500</v>
      </c>
      <c r="J1807" s="8">
        <v>12</v>
      </c>
      <c r="K1807" s="4">
        <f t="shared" si="50"/>
        <v>54000</v>
      </c>
      <c r="L1807" s="4">
        <f t="shared" si="51"/>
        <v>13500</v>
      </c>
      <c r="M1807" s="3">
        <v>0.25</v>
      </c>
    </row>
    <row r="1808" spans="2:13" x14ac:dyDescent="0.25">
      <c r="B1808" t="s">
        <v>27</v>
      </c>
      <c r="C1808" s="1" t="s">
        <v>20</v>
      </c>
      <c r="D1808" s="2">
        <v>44871</v>
      </c>
      <c r="E1808" s="8" t="s">
        <v>83</v>
      </c>
      <c r="F1808" s="8" t="s">
        <v>84</v>
      </c>
      <c r="G1808" s="8" t="s">
        <v>85</v>
      </c>
      <c r="H1808" t="s">
        <v>35</v>
      </c>
      <c r="I1808" s="4">
        <v>4500</v>
      </c>
      <c r="J1808" s="8">
        <v>12</v>
      </c>
      <c r="K1808" s="4">
        <f t="shared" si="50"/>
        <v>54000</v>
      </c>
      <c r="L1808" s="4">
        <f t="shared" si="51"/>
        <v>13500</v>
      </c>
      <c r="M1808" s="3">
        <v>0.25</v>
      </c>
    </row>
    <row r="1809" spans="2:13" x14ac:dyDescent="0.25">
      <c r="B1809" t="s">
        <v>13</v>
      </c>
      <c r="C1809" s="1" t="s">
        <v>20</v>
      </c>
      <c r="D1809" s="2">
        <v>44878</v>
      </c>
      <c r="E1809" s="8" t="s">
        <v>83</v>
      </c>
      <c r="F1809" s="8" t="s">
        <v>84</v>
      </c>
      <c r="G1809" s="8" t="s">
        <v>85</v>
      </c>
      <c r="H1809" t="s">
        <v>32</v>
      </c>
      <c r="I1809" s="4">
        <v>3200</v>
      </c>
      <c r="J1809" s="8">
        <v>1</v>
      </c>
      <c r="K1809" s="4">
        <f t="shared" si="50"/>
        <v>3200</v>
      </c>
      <c r="L1809" s="4">
        <f t="shared" si="51"/>
        <v>640</v>
      </c>
      <c r="M1809" s="3">
        <v>0.2</v>
      </c>
    </row>
    <row r="1810" spans="2:13" x14ac:dyDescent="0.25">
      <c r="B1810" t="s">
        <v>13</v>
      </c>
      <c r="C1810" s="1" t="s">
        <v>14</v>
      </c>
      <c r="D1810" s="2">
        <v>44885</v>
      </c>
      <c r="E1810" s="8" t="s">
        <v>83</v>
      </c>
      <c r="F1810" s="8" t="s">
        <v>84</v>
      </c>
      <c r="G1810" s="8" t="s">
        <v>85</v>
      </c>
      <c r="H1810" t="s">
        <v>21</v>
      </c>
      <c r="I1810" s="4">
        <v>1200</v>
      </c>
      <c r="J1810" s="8">
        <v>10</v>
      </c>
      <c r="K1810" s="4">
        <f t="shared" si="50"/>
        <v>12000</v>
      </c>
      <c r="L1810" s="4">
        <f t="shared" si="51"/>
        <v>3600</v>
      </c>
      <c r="M1810" s="3">
        <v>0.3</v>
      </c>
    </row>
    <row r="1811" spans="2:13" x14ac:dyDescent="0.25">
      <c r="B1811" t="s">
        <v>27</v>
      </c>
      <c r="C1811" s="1" t="s">
        <v>20</v>
      </c>
      <c r="D1811" s="2">
        <v>44892</v>
      </c>
      <c r="E1811" s="8" t="s">
        <v>83</v>
      </c>
      <c r="F1811" s="8" t="s">
        <v>84</v>
      </c>
      <c r="G1811" s="8" t="s">
        <v>85</v>
      </c>
      <c r="H1811" t="s">
        <v>26</v>
      </c>
      <c r="I1811" s="4">
        <v>1700</v>
      </c>
      <c r="J1811" s="8">
        <v>1</v>
      </c>
      <c r="K1811" s="4">
        <f t="shared" si="50"/>
        <v>1700</v>
      </c>
      <c r="L1811" s="4">
        <f t="shared" si="51"/>
        <v>850</v>
      </c>
      <c r="M1811" s="3">
        <v>0.5</v>
      </c>
    </row>
    <row r="1812" spans="2:13" x14ac:dyDescent="0.25">
      <c r="B1812" t="s">
        <v>24</v>
      </c>
      <c r="C1812" s="1" t="s">
        <v>20</v>
      </c>
      <c r="D1812" s="2">
        <v>44899</v>
      </c>
      <c r="E1812" s="8" t="s">
        <v>83</v>
      </c>
      <c r="F1812" s="8" t="s">
        <v>84</v>
      </c>
      <c r="G1812" s="8" t="s">
        <v>85</v>
      </c>
      <c r="H1812" t="s">
        <v>23</v>
      </c>
      <c r="I1812" s="4">
        <v>5130</v>
      </c>
      <c r="J1812" s="8">
        <v>10</v>
      </c>
      <c r="K1812" s="4">
        <f t="shared" si="50"/>
        <v>51300</v>
      </c>
      <c r="L1812" s="4">
        <f t="shared" si="51"/>
        <v>20520</v>
      </c>
      <c r="M1812" s="3">
        <v>0.4</v>
      </c>
    </row>
    <row r="1813" spans="2:13" x14ac:dyDescent="0.25">
      <c r="B1813" t="s">
        <v>27</v>
      </c>
      <c r="C1813" s="1" t="s">
        <v>20</v>
      </c>
      <c r="D1813" s="2">
        <v>44906</v>
      </c>
      <c r="E1813" s="8" t="s">
        <v>83</v>
      </c>
      <c r="F1813" s="8" t="s">
        <v>84</v>
      </c>
      <c r="G1813" s="8" t="s">
        <v>85</v>
      </c>
      <c r="H1813" t="s">
        <v>32</v>
      </c>
      <c r="I1813" s="4">
        <v>3200</v>
      </c>
      <c r="J1813" s="8">
        <v>5</v>
      </c>
      <c r="K1813" s="4">
        <f t="shared" si="50"/>
        <v>16000</v>
      </c>
      <c r="L1813" s="4">
        <f t="shared" si="51"/>
        <v>3200</v>
      </c>
      <c r="M1813" s="3">
        <v>0.2</v>
      </c>
    </row>
    <row r="1814" spans="2:13" x14ac:dyDescent="0.25">
      <c r="B1814" t="s">
        <v>13</v>
      </c>
      <c r="C1814" s="1" t="s">
        <v>20</v>
      </c>
      <c r="D1814" s="2">
        <v>44913</v>
      </c>
      <c r="E1814" s="8" t="s">
        <v>83</v>
      </c>
      <c r="F1814" s="8" t="s">
        <v>84</v>
      </c>
      <c r="G1814" s="8" t="s">
        <v>85</v>
      </c>
      <c r="H1814" t="s">
        <v>19</v>
      </c>
      <c r="I1814" s="4">
        <v>500</v>
      </c>
      <c r="J1814" s="8">
        <v>5</v>
      </c>
      <c r="K1814" s="4">
        <f t="shared" si="50"/>
        <v>2500</v>
      </c>
      <c r="L1814" s="4">
        <f t="shared" si="51"/>
        <v>625</v>
      </c>
      <c r="M1814" s="3">
        <v>0.25</v>
      </c>
    </row>
    <row r="1815" spans="2:13" x14ac:dyDescent="0.25">
      <c r="B1815" t="s">
        <v>24</v>
      </c>
      <c r="C1815" s="1" t="s">
        <v>14</v>
      </c>
      <c r="D1815" s="2">
        <v>44920</v>
      </c>
      <c r="E1815" s="8" t="s">
        <v>83</v>
      </c>
      <c r="F1815" s="8" t="s">
        <v>84</v>
      </c>
      <c r="G1815" s="8" t="s">
        <v>85</v>
      </c>
      <c r="H1815" t="s">
        <v>23</v>
      </c>
      <c r="I1815" s="4">
        <v>5130</v>
      </c>
      <c r="J1815" s="8">
        <v>7</v>
      </c>
      <c r="K1815" s="4">
        <f t="shared" si="50"/>
        <v>35910</v>
      </c>
      <c r="L1815" s="4">
        <f t="shared" si="51"/>
        <v>14364</v>
      </c>
      <c r="M1815" s="3">
        <v>0.4</v>
      </c>
    </row>
    <row r="1816" spans="2:13" x14ac:dyDescent="0.25">
      <c r="B1816" t="s">
        <v>27</v>
      </c>
      <c r="C1816" s="1" t="s">
        <v>14</v>
      </c>
      <c r="D1816" s="2">
        <v>44927</v>
      </c>
      <c r="E1816" s="8" t="s">
        <v>83</v>
      </c>
      <c r="F1816" s="8" t="s">
        <v>84</v>
      </c>
      <c r="G1816" s="8" t="s">
        <v>85</v>
      </c>
      <c r="H1816" t="s">
        <v>19</v>
      </c>
      <c r="I1816" s="4">
        <v>500</v>
      </c>
      <c r="J1816" s="8">
        <v>21</v>
      </c>
      <c r="K1816" s="4">
        <f t="shared" si="50"/>
        <v>10500</v>
      </c>
      <c r="L1816" s="4">
        <f t="shared" si="51"/>
        <v>2625</v>
      </c>
      <c r="M1816" s="3">
        <v>0.25</v>
      </c>
    </row>
    <row r="1817" spans="2:13" x14ac:dyDescent="0.25">
      <c r="B1817" t="s">
        <v>22</v>
      </c>
      <c r="C1817" s="1" t="s">
        <v>20</v>
      </c>
      <c r="D1817" s="2">
        <v>44934</v>
      </c>
      <c r="E1817" s="8" t="s">
        <v>83</v>
      </c>
      <c r="F1817" s="8" t="s">
        <v>84</v>
      </c>
      <c r="G1817" s="8" t="s">
        <v>85</v>
      </c>
      <c r="H1817" t="s">
        <v>25</v>
      </c>
      <c r="I1817" s="4">
        <v>300</v>
      </c>
      <c r="J1817" s="8">
        <v>3</v>
      </c>
      <c r="K1817" s="4">
        <f t="shared" si="50"/>
        <v>900</v>
      </c>
      <c r="L1817" s="4">
        <f t="shared" si="51"/>
        <v>135</v>
      </c>
      <c r="M1817" s="3">
        <v>0.15</v>
      </c>
    </row>
    <row r="1818" spans="2:13" x14ac:dyDescent="0.25">
      <c r="B1818" t="s">
        <v>22</v>
      </c>
      <c r="C1818" s="1" t="s">
        <v>20</v>
      </c>
      <c r="D1818" s="2">
        <v>44941</v>
      </c>
      <c r="E1818" s="8" t="s">
        <v>83</v>
      </c>
      <c r="F1818" s="8" t="s">
        <v>84</v>
      </c>
      <c r="G1818" s="8" t="s">
        <v>85</v>
      </c>
      <c r="H1818" t="s">
        <v>21</v>
      </c>
      <c r="I1818" s="4">
        <v>1200</v>
      </c>
      <c r="J1818" s="8">
        <v>12</v>
      </c>
      <c r="K1818" s="4">
        <f t="shared" si="50"/>
        <v>14400</v>
      </c>
      <c r="L1818" s="4">
        <f t="shared" si="51"/>
        <v>4320</v>
      </c>
      <c r="M1818" s="3">
        <v>0.3</v>
      </c>
    </row>
    <row r="1819" spans="2:13" x14ac:dyDescent="0.25">
      <c r="B1819" t="s">
        <v>27</v>
      </c>
      <c r="C1819" s="1" t="s">
        <v>20</v>
      </c>
      <c r="D1819" s="2">
        <v>44948</v>
      </c>
      <c r="E1819" s="8" t="s">
        <v>83</v>
      </c>
      <c r="F1819" s="8" t="s">
        <v>84</v>
      </c>
      <c r="G1819" s="8" t="s">
        <v>85</v>
      </c>
      <c r="H1819" t="s">
        <v>35</v>
      </c>
      <c r="I1819" s="4">
        <v>4500</v>
      </c>
      <c r="J1819" s="8">
        <v>8</v>
      </c>
      <c r="K1819" s="4">
        <f t="shared" si="50"/>
        <v>36000</v>
      </c>
      <c r="L1819" s="4">
        <f t="shared" si="51"/>
        <v>9000</v>
      </c>
      <c r="M1819" s="3">
        <v>0.25</v>
      </c>
    </row>
    <row r="1820" spans="2:13" x14ac:dyDescent="0.25">
      <c r="B1820" t="s">
        <v>13</v>
      </c>
      <c r="C1820" s="1" t="s">
        <v>20</v>
      </c>
      <c r="D1820" s="2">
        <v>44955</v>
      </c>
      <c r="E1820" s="8" t="s">
        <v>83</v>
      </c>
      <c r="F1820" s="8" t="s">
        <v>84</v>
      </c>
      <c r="G1820" s="8" t="s">
        <v>85</v>
      </c>
      <c r="H1820" t="s">
        <v>33</v>
      </c>
      <c r="I1820" s="4">
        <v>4600</v>
      </c>
      <c r="J1820" s="8">
        <v>11</v>
      </c>
      <c r="K1820" s="4">
        <f t="shared" si="50"/>
        <v>50600</v>
      </c>
      <c r="L1820" s="4">
        <f t="shared" si="51"/>
        <v>12650</v>
      </c>
      <c r="M1820" s="3">
        <v>0.25</v>
      </c>
    </row>
    <row r="1821" spans="2:13" x14ac:dyDescent="0.25">
      <c r="B1821" t="s">
        <v>13</v>
      </c>
      <c r="C1821" s="1" t="s">
        <v>20</v>
      </c>
      <c r="D1821" s="2">
        <v>44962</v>
      </c>
      <c r="E1821" s="8" t="s">
        <v>83</v>
      </c>
      <c r="F1821" s="8" t="s">
        <v>84</v>
      </c>
      <c r="G1821" s="8" t="s">
        <v>85</v>
      </c>
      <c r="H1821" t="s">
        <v>26</v>
      </c>
      <c r="I1821" s="4">
        <v>1700</v>
      </c>
      <c r="J1821" s="8">
        <v>12</v>
      </c>
      <c r="K1821" s="4">
        <f t="shared" si="50"/>
        <v>20400</v>
      </c>
      <c r="L1821" s="4">
        <f t="shared" si="51"/>
        <v>10200</v>
      </c>
      <c r="M1821" s="3">
        <v>0.5</v>
      </c>
    </row>
    <row r="1822" spans="2:13" x14ac:dyDescent="0.25">
      <c r="B1822" t="s">
        <v>24</v>
      </c>
      <c r="C1822" s="1" t="s">
        <v>14</v>
      </c>
      <c r="D1822" s="2">
        <v>44969</v>
      </c>
      <c r="E1822" s="8" t="s">
        <v>83</v>
      </c>
      <c r="F1822" s="8" t="s">
        <v>84</v>
      </c>
      <c r="G1822" s="8" t="s">
        <v>85</v>
      </c>
      <c r="H1822" t="s">
        <v>32</v>
      </c>
      <c r="I1822" s="4">
        <v>3200</v>
      </c>
      <c r="J1822" s="8">
        <v>9</v>
      </c>
      <c r="K1822" s="4">
        <f t="shared" si="50"/>
        <v>28800</v>
      </c>
      <c r="L1822" s="4">
        <f t="shared" si="51"/>
        <v>5760</v>
      </c>
      <c r="M1822" s="3">
        <v>0.2</v>
      </c>
    </row>
    <row r="1823" spans="2:13" x14ac:dyDescent="0.25">
      <c r="B1823" t="s">
        <v>13</v>
      </c>
      <c r="C1823" s="1" t="s">
        <v>20</v>
      </c>
      <c r="D1823" s="2">
        <v>44976</v>
      </c>
      <c r="E1823" s="8" t="s">
        <v>83</v>
      </c>
      <c r="F1823" s="8" t="s">
        <v>84</v>
      </c>
      <c r="G1823" s="8" t="s">
        <v>85</v>
      </c>
      <c r="H1823" t="s">
        <v>18</v>
      </c>
      <c r="I1823" s="4">
        <v>8902</v>
      </c>
      <c r="J1823" s="8">
        <v>9</v>
      </c>
      <c r="K1823" s="4">
        <f t="shared" si="50"/>
        <v>80118</v>
      </c>
      <c r="L1823" s="4">
        <f t="shared" si="51"/>
        <v>28041.3</v>
      </c>
      <c r="M1823" s="3">
        <v>0.35</v>
      </c>
    </row>
    <row r="1824" spans="2:13" x14ac:dyDescent="0.25">
      <c r="B1824" t="s">
        <v>24</v>
      </c>
      <c r="C1824" s="1" t="s">
        <v>20</v>
      </c>
      <c r="D1824" s="2">
        <v>44983</v>
      </c>
      <c r="E1824" s="8" t="s">
        <v>83</v>
      </c>
      <c r="F1824" s="8" t="s">
        <v>84</v>
      </c>
      <c r="G1824" s="8" t="s">
        <v>85</v>
      </c>
      <c r="H1824" t="s">
        <v>35</v>
      </c>
      <c r="I1824" s="4">
        <v>4500</v>
      </c>
      <c r="J1824" s="8">
        <v>3</v>
      </c>
      <c r="K1824" s="4">
        <f t="shared" si="50"/>
        <v>13500</v>
      </c>
      <c r="L1824" s="4">
        <f t="shared" si="51"/>
        <v>3375</v>
      </c>
      <c r="M1824" s="3">
        <v>0.25</v>
      </c>
    </row>
    <row r="1825" spans="2:13" x14ac:dyDescent="0.25">
      <c r="B1825" t="s">
        <v>27</v>
      </c>
      <c r="C1825" s="1" t="s">
        <v>14</v>
      </c>
      <c r="D1825" s="2">
        <v>44990</v>
      </c>
      <c r="E1825" s="8" t="s">
        <v>83</v>
      </c>
      <c r="F1825" s="8" t="s">
        <v>84</v>
      </c>
      <c r="G1825" s="8" t="s">
        <v>85</v>
      </c>
      <c r="H1825" t="s">
        <v>29</v>
      </c>
      <c r="I1825" s="4">
        <v>5340</v>
      </c>
      <c r="J1825" s="8">
        <v>1</v>
      </c>
      <c r="K1825" s="4">
        <f t="shared" si="50"/>
        <v>5340</v>
      </c>
      <c r="L1825" s="4">
        <f t="shared" si="51"/>
        <v>1602</v>
      </c>
      <c r="M1825" s="3">
        <v>0.3</v>
      </c>
    </row>
    <row r="1826" spans="2:13" x14ac:dyDescent="0.25">
      <c r="B1826" t="s">
        <v>13</v>
      </c>
      <c r="C1826" s="1" t="s">
        <v>20</v>
      </c>
      <c r="D1826" s="2">
        <v>44997</v>
      </c>
      <c r="E1826" s="8" t="s">
        <v>83</v>
      </c>
      <c r="F1826" s="8" t="s">
        <v>84</v>
      </c>
      <c r="G1826" s="8" t="s">
        <v>85</v>
      </c>
      <c r="H1826" t="s">
        <v>35</v>
      </c>
      <c r="I1826" s="4">
        <v>4500</v>
      </c>
      <c r="J1826" s="8">
        <v>10</v>
      </c>
      <c r="K1826" s="4">
        <f t="shared" si="50"/>
        <v>45000</v>
      </c>
      <c r="L1826" s="4">
        <f t="shared" si="51"/>
        <v>11250</v>
      </c>
      <c r="M1826" s="3">
        <v>0.25</v>
      </c>
    </row>
    <row r="1827" spans="2:13" x14ac:dyDescent="0.25">
      <c r="B1827" t="s">
        <v>13</v>
      </c>
      <c r="C1827" s="1" t="s">
        <v>20</v>
      </c>
      <c r="D1827" s="2">
        <v>45004</v>
      </c>
      <c r="E1827" s="8" t="s">
        <v>83</v>
      </c>
      <c r="F1827" s="8" t="s">
        <v>84</v>
      </c>
      <c r="G1827" s="8" t="s">
        <v>85</v>
      </c>
      <c r="H1827" t="s">
        <v>19</v>
      </c>
      <c r="I1827" s="4">
        <v>500</v>
      </c>
      <c r="J1827" s="8">
        <v>12</v>
      </c>
      <c r="K1827" s="4">
        <f t="shared" si="50"/>
        <v>6000</v>
      </c>
      <c r="L1827" s="4">
        <f t="shared" si="51"/>
        <v>1500</v>
      </c>
      <c r="M1827" s="3">
        <v>0.25</v>
      </c>
    </row>
    <row r="1828" spans="2:13" x14ac:dyDescent="0.25">
      <c r="B1828" t="s">
        <v>13</v>
      </c>
      <c r="C1828" s="1" t="s">
        <v>20</v>
      </c>
      <c r="D1828" s="2">
        <v>45011</v>
      </c>
      <c r="E1828" s="8" t="s">
        <v>83</v>
      </c>
      <c r="F1828" s="8" t="s">
        <v>84</v>
      </c>
      <c r="G1828" s="8" t="s">
        <v>85</v>
      </c>
      <c r="H1828" t="s">
        <v>35</v>
      </c>
      <c r="I1828" s="4">
        <v>4500</v>
      </c>
      <c r="J1828" s="8">
        <v>12</v>
      </c>
      <c r="K1828" s="4">
        <f t="shared" ref="K1828:K1859" si="52">I1828*J1828</f>
        <v>54000</v>
      </c>
      <c r="L1828" s="4">
        <f t="shared" ref="L1828:L1859" si="53">K1828*M1828</f>
        <v>13500</v>
      </c>
      <c r="M1828" s="3">
        <v>0.25</v>
      </c>
    </row>
    <row r="1829" spans="2:13" x14ac:dyDescent="0.25">
      <c r="B1829" t="s">
        <v>22</v>
      </c>
      <c r="C1829" s="1" t="s">
        <v>20</v>
      </c>
      <c r="D1829" s="2">
        <v>45018</v>
      </c>
      <c r="E1829" s="8" t="s">
        <v>83</v>
      </c>
      <c r="F1829" s="8" t="s">
        <v>84</v>
      </c>
      <c r="G1829" s="8" t="s">
        <v>85</v>
      </c>
      <c r="H1829" t="s">
        <v>23</v>
      </c>
      <c r="I1829" s="4">
        <v>5130</v>
      </c>
      <c r="J1829" s="8">
        <v>9</v>
      </c>
      <c r="K1829" s="4">
        <f t="shared" si="52"/>
        <v>46170</v>
      </c>
      <c r="L1829" s="4">
        <f t="shared" si="53"/>
        <v>18468</v>
      </c>
      <c r="M1829" s="3">
        <v>0.4</v>
      </c>
    </row>
    <row r="1830" spans="2:13" x14ac:dyDescent="0.25">
      <c r="B1830" t="s">
        <v>13</v>
      </c>
      <c r="C1830" s="1" t="s">
        <v>20</v>
      </c>
      <c r="D1830" s="2">
        <v>45025</v>
      </c>
      <c r="E1830" s="8" t="s">
        <v>83</v>
      </c>
      <c r="F1830" s="8" t="s">
        <v>84</v>
      </c>
      <c r="G1830" s="8" t="s">
        <v>85</v>
      </c>
      <c r="H1830" t="s">
        <v>30</v>
      </c>
      <c r="I1830" s="4">
        <v>3400</v>
      </c>
      <c r="J1830" s="8">
        <v>11</v>
      </c>
      <c r="K1830" s="4">
        <f t="shared" si="52"/>
        <v>37400</v>
      </c>
      <c r="L1830" s="4">
        <f t="shared" si="53"/>
        <v>13090</v>
      </c>
      <c r="M1830" s="3">
        <v>0.35</v>
      </c>
    </row>
    <row r="1831" spans="2:13" x14ac:dyDescent="0.25">
      <c r="B1831" t="s">
        <v>13</v>
      </c>
      <c r="C1831" s="1" t="s">
        <v>14</v>
      </c>
      <c r="D1831" s="2">
        <v>45032</v>
      </c>
      <c r="E1831" s="8" t="s">
        <v>83</v>
      </c>
      <c r="F1831" s="8" t="s">
        <v>84</v>
      </c>
      <c r="G1831" s="8" t="s">
        <v>85</v>
      </c>
      <c r="H1831" t="s">
        <v>21</v>
      </c>
      <c r="I1831" s="4">
        <v>1200</v>
      </c>
      <c r="J1831" s="8">
        <v>3</v>
      </c>
      <c r="K1831" s="4">
        <f t="shared" si="52"/>
        <v>3600</v>
      </c>
      <c r="L1831" s="4">
        <f t="shared" si="53"/>
        <v>1080</v>
      </c>
      <c r="M1831" s="3">
        <v>0.3</v>
      </c>
    </row>
    <row r="1832" spans="2:13" x14ac:dyDescent="0.25">
      <c r="B1832" t="s">
        <v>13</v>
      </c>
      <c r="C1832" s="1" t="s">
        <v>20</v>
      </c>
      <c r="D1832" s="2">
        <v>45039</v>
      </c>
      <c r="E1832" s="8" t="s">
        <v>83</v>
      </c>
      <c r="F1832" s="8" t="s">
        <v>84</v>
      </c>
      <c r="G1832" s="8" t="s">
        <v>85</v>
      </c>
      <c r="H1832" t="s">
        <v>31</v>
      </c>
      <c r="I1832" s="4">
        <v>5300</v>
      </c>
      <c r="J1832" s="8">
        <v>12</v>
      </c>
      <c r="K1832" s="4">
        <f t="shared" si="52"/>
        <v>63600</v>
      </c>
      <c r="L1832" s="4">
        <f t="shared" si="53"/>
        <v>19080</v>
      </c>
      <c r="M1832" s="3">
        <v>0.3</v>
      </c>
    </row>
    <row r="1833" spans="2:13" x14ac:dyDescent="0.25">
      <c r="B1833" t="s">
        <v>27</v>
      </c>
      <c r="C1833" s="1" t="s">
        <v>20</v>
      </c>
      <c r="D1833" s="2">
        <v>45046</v>
      </c>
      <c r="E1833" s="8" t="s">
        <v>83</v>
      </c>
      <c r="F1833" s="8" t="s">
        <v>84</v>
      </c>
      <c r="G1833" s="8" t="s">
        <v>85</v>
      </c>
      <c r="H1833" t="s">
        <v>25</v>
      </c>
      <c r="I1833" s="4">
        <v>300</v>
      </c>
      <c r="J1833" s="8">
        <v>7</v>
      </c>
      <c r="K1833" s="4">
        <f t="shared" si="52"/>
        <v>2100</v>
      </c>
      <c r="L1833" s="4">
        <f t="shared" si="53"/>
        <v>315</v>
      </c>
      <c r="M1833" s="3">
        <v>0.15</v>
      </c>
    </row>
    <row r="1834" spans="2:13" x14ac:dyDescent="0.25">
      <c r="B1834" t="s">
        <v>27</v>
      </c>
      <c r="C1834" s="1" t="s">
        <v>14</v>
      </c>
      <c r="D1834" s="2">
        <v>45053</v>
      </c>
      <c r="E1834" s="8" t="s">
        <v>83</v>
      </c>
      <c r="F1834" s="8" t="s">
        <v>84</v>
      </c>
      <c r="G1834" s="8" t="s">
        <v>85</v>
      </c>
      <c r="H1834" t="s">
        <v>28</v>
      </c>
      <c r="I1834" s="4">
        <v>1500</v>
      </c>
      <c r="J1834" s="8">
        <v>3</v>
      </c>
      <c r="K1834" s="4">
        <f t="shared" si="52"/>
        <v>4500</v>
      </c>
      <c r="L1834" s="4">
        <f t="shared" si="53"/>
        <v>1800</v>
      </c>
      <c r="M1834" s="3">
        <v>0.4</v>
      </c>
    </row>
    <row r="1835" spans="2:13" x14ac:dyDescent="0.25">
      <c r="B1835" t="s">
        <v>27</v>
      </c>
      <c r="C1835" s="1" t="s">
        <v>20</v>
      </c>
      <c r="D1835" s="2">
        <v>45060</v>
      </c>
      <c r="E1835" s="8" t="s">
        <v>83</v>
      </c>
      <c r="F1835" s="8" t="s">
        <v>84</v>
      </c>
      <c r="G1835" s="8" t="s">
        <v>85</v>
      </c>
      <c r="H1835" t="s">
        <v>32</v>
      </c>
      <c r="I1835" s="4">
        <v>3200</v>
      </c>
      <c r="J1835" s="8">
        <v>5</v>
      </c>
      <c r="K1835" s="4">
        <f t="shared" si="52"/>
        <v>16000</v>
      </c>
      <c r="L1835" s="4">
        <f t="shared" si="53"/>
        <v>3200</v>
      </c>
      <c r="M1835" s="3">
        <v>0.2</v>
      </c>
    </row>
    <row r="1836" spans="2:13" x14ac:dyDescent="0.25">
      <c r="B1836" t="s">
        <v>27</v>
      </c>
      <c r="C1836" s="1" t="s">
        <v>20</v>
      </c>
      <c r="D1836" s="2">
        <v>45067</v>
      </c>
      <c r="E1836" s="8" t="s">
        <v>83</v>
      </c>
      <c r="F1836" s="8" t="s">
        <v>84</v>
      </c>
      <c r="G1836" s="8" t="s">
        <v>85</v>
      </c>
      <c r="H1836" t="s">
        <v>29</v>
      </c>
      <c r="I1836" s="4">
        <v>5340</v>
      </c>
      <c r="J1836" s="8">
        <v>5</v>
      </c>
      <c r="K1836" s="4">
        <f t="shared" si="52"/>
        <v>26700</v>
      </c>
      <c r="L1836" s="4">
        <f t="shared" si="53"/>
        <v>8010</v>
      </c>
      <c r="M1836" s="3">
        <v>0.3</v>
      </c>
    </row>
    <row r="1837" spans="2:13" x14ac:dyDescent="0.25">
      <c r="B1837" t="s">
        <v>13</v>
      </c>
      <c r="C1837" s="1" t="s">
        <v>20</v>
      </c>
      <c r="D1837" s="2">
        <v>45074</v>
      </c>
      <c r="E1837" s="8" t="s">
        <v>83</v>
      </c>
      <c r="F1837" s="8" t="s">
        <v>84</v>
      </c>
      <c r="G1837" s="8" t="s">
        <v>85</v>
      </c>
      <c r="H1837" t="s">
        <v>30</v>
      </c>
      <c r="I1837" s="4">
        <v>3400</v>
      </c>
      <c r="J1837" s="8">
        <v>3</v>
      </c>
      <c r="K1837" s="4">
        <f t="shared" si="52"/>
        <v>10200</v>
      </c>
      <c r="L1837" s="4">
        <f t="shared" si="53"/>
        <v>3570</v>
      </c>
      <c r="M1837" s="3">
        <v>0.35</v>
      </c>
    </row>
    <row r="1838" spans="2:13" x14ac:dyDescent="0.25">
      <c r="B1838" t="s">
        <v>24</v>
      </c>
      <c r="C1838" s="1" t="s">
        <v>14</v>
      </c>
      <c r="D1838" s="2">
        <v>45081</v>
      </c>
      <c r="E1838" s="8" t="s">
        <v>83</v>
      </c>
      <c r="F1838" s="8" t="s">
        <v>84</v>
      </c>
      <c r="G1838" s="8" t="s">
        <v>85</v>
      </c>
      <c r="H1838" t="s">
        <v>28</v>
      </c>
      <c r="I1838" s="4">
        <v>1500</v>
      </c>
      <c r="J1838" s="8">
        <v>20</v>
      </c>
      <c r="K1838" s="4">
        <f t="shared" si="52"/>
        <v>30000</v>
      </c>
      <c r="L1838" s="4">
        <f t="shared" si="53"/>
        <v>12000</v>
      </c>
      <c r="M1838" s="3">
        <v>0.4</v>
      </c>
    </row>
    <row r="1839" spans="2:13" x14ac:dyDescent="0.25">
      <c r="B1839" t="s">
        <v>27</v>
      </c>
      <c r="C1839" s="1" t="s">
        <v>20</v>
      </c>
      <c r="D1839" s="2">
        <v>45088</v>
      </c>
      <c r="E1839" s="8" t="s">
        <v>83</v>
      </c>
      <c r="F1839" s="8" t="s">
        <v>84</v>
      </c>
      <c r="G1839" s="8" t="s">
        <v>85</v>
      </c>
      <c r="H1839" t="s">
        <v>21</v>
      </c>
      <c r="I1839" s="4">
        <v>1200</v>
      </c>
      <c r="J1839" s="8">
        <v>11</v>
      </c>
      <c r="K1839" s="4">
        <f t="shared" si="52"/>
        <v>13200</v>
      </c>
      <c r="L1839" s="4">
        <f t="shared" si="53"/>
        <v>3960</v>
      </c>
      <c r="M1839" s="3">
        <v>0.3</v>
      </c>
    </row>
    <row r="1840" spans="2:13" x14ac:dyDescent="0.25">
      <c r="B1840" t="s">
        <v>13</v>
      </c>
      <c r="C1840" s="1" t="s">
        <v>20</v>
      </c>
      <c r="D1840" s="2">
        <v>45095</v>
      </c>
      <c r="E1840" s="8" t="s">
        <v>83</v>
      </c>
      <c r="F1840" s="8" t="s">
        <v>84</v>
      </c>
      <c r="G1840" s="8" t="s">
        <v>85</v>
      </c>
      <c r="H1840" t="s">
        <v>18</v>
      </c>
      <c r="I1840" s="4">
        <v>8902</v>
      </c>
      <c r="J1840" s="8">
        <v>20</v>
      </c>
      <c r="K1840" s="4">
        <f t="shared" si="52"/>
        <v>178040</v>
      </c>
      <c r="L1840" s="4">
        <f t="shared" si="53"/>
        <v>62313.999999999993</v>
      </c>
      <c r="M1840" s="3">
        <v>0.35</v>
      </c>
    </row>
    <row r="1841" spans="2:13" x14ac:dyDescent="0.25">
      <c r="B1841" t="s">
        <v>27</v>
      </c>
      <c r="C1841" s="1" t="s">
        <v>20</v>
      </c>
      <c r="D1841" s="2">
        <v>45102</v>
      </c>
      <c r="E1841" s="8" t="s">
        <v>83</v>
      </c>
      <c r="F1841" s="8" t="s">
        <v>84</v>
      </c>
      <c r="G1841" s="8" t="s">
        <v>85</v>
      </c>
      <c r="H1841" t="s">
        <v>21</v>
      </c>
      <c r="I1841" s="4">
        <v>1200</v>
      </c>
      <c r="J1841" s="8">
        <v>4</v>
      </c>
      <c r="K1841" s="4">
        <f t="shared" si="52"/>
        <v>4800</v>
      </c>
      <c r="L1841" s="4">
        <f t="shared" si="53"/>
        <v>1440</v>
      </c>
      <c r="M1841" s="3">
        <v>0.3</v>
      </c>
    </row>
    <row r="1842" spans="2:13" x14ac:dyDescent="0.25">
      <c r="B1842" t="s">
        <v>27</v>
      </c>
      <c r="C1842" s="1" t="s">
        <v>14</v>
      </c>
      <c r="D1842" s="2">
        <v>45109</v>
      </c>
      <c r="E1842" s="8" t="s">
        <v>83</v>
      </c>
      <c r="F1842" s="8" t="s">
        <v>84</v>
      </c>
      <c r="G1842" s="8" t="s">
        <v>85</v>
      </c>
      <c r="H1842" t="s">
        <v>32</v>
      </c>
      <c r="I1842" s="4">
        <v>3200</v>
      </c>
      <c r="J1842" s="8">
        <v>10</v>
      </c>
      <c r="K1842" s="4">
        <f t="shared" si="52"/>
        <v>32000</v>
      </c>
      <c r="L1842" s="4">
        <f t="shared" si="53"/>
        <v>6400</v>
      </c>
      <c r="M1842" s="3">
        <v>0.2</v>
      </c>
    </row>
    <row r="1843" spans="2:13" x14ac:dyDescent="0.25">
      <c r="B1843" t="s">
        <v>13</v>
      </c>
      <c r="C1843" s="1" t="s">
        <v>14</v>
      </c>
      <c r="D1843" s="2">
        <v>45116</v>
      </c>
      <c r="E1843" s="8" t="s">
        <v>83</v>
      </c>
      <c r="F1843" s="8" t="s">
        <v>84</v>
      </c>
      <c r="G1843" s="8" t="s">
        <v>85</v>
      </c>
      <c r="H1843" t="s">
        <v>33</v>
      </c>
      <c r="I1843" s="4">
        <v>4600</v>
      </c>
      <c r="J1843" s="8">
        <v>3</v>
      </c>
      <c r="K1843" s="4">
        <f t="shared" si="52"/>
        <v>13800</v>
      </c>
      <c r="L1843" s="4">
        <f t="shared" si="53"/>
        <v>3450</v>
      </c>
      <c r="M1843" s="3">
        <v>0.25</v>
      </c>
    </row>
    <row r="1844" spans="2:13" x14ac:dyDescent="0.25">
      <c r="B1844" t="s">
        <v>27</v>
      </c>
      <c r="C1844" s="1" t="s">
        <v>14</v>
      </c>
      <c r="D1844" s="2">
        <v>45123</v>
      </c>
      <c r="E1844" s="8" t="s">
        <v>83</v>
      </c>
      <c r="F1844" s="8" t="s">
        <v>84</v>
      </c>
      <c r="G1844" s="8" t="s">
        <v>85</v>
      </c>
      <c r="H1844" t="s">
        <v>26</v>
      </c>
      <c r="I1844" s="4">
        <v>1700</v>
      </c>
      <c r="J1844" s="8">
        <v>1</v>
      </c>
      <c r="K1844" s="4">
        <f t="shared" si="52"/>
        <v>1700</v>
      </c>
      <c r="L1844" s="4">
        <f t="shared" si="53"/>
        <v>850</v>
      </c>
      <c r="M1844" s="3">
        <v>0.5</v>
      </c>
    </row>
    <row r="1845" spans="2:13" x14ac:dyDescent="0.25">
      <c r="B1845" t="s">
        <v>34</v>
      </c>
      <c r="C1845" s="1" t="s">
        <v>20</v>
      </c>
      <c r="D1845" s="2">
        <v>45130</v>
      </c>
      <c r="E1845" s="8" t="s">
        <v>83</v>
      </c>
      <c r="F1845" s="8" t="s">
        <v>84</v>
      </c>
      <c r="G1845" s="8" t="s">
        <v>85</v>
      </c>
      <c r="H1845" t="s">
        <v>35</v>
      </c>
      <c r="I1845" s="4">
        <v>4500</v>
      </c>
      <c r="J1845" s="8">
        <v>6</v>
      </c>
      <c r="K1845" s="4">
        <f t="shared" si="52"/>
        <v>27000</v>
      </c>
      <c r="L1845" s="4">
        <f t="shared" si="53"/>
        <v>6750</v>
      </c>
      <c r="M1845" s="3">
        <v>0.25</v>
      </c>
    </row>
    <row r="1846" spans="2:13" x14ac:dyDescent="0.25">
      <c r="B1846" t="s">
        <v>34</v>
      </c>
      <c r="C1846" s="1" t="s">
        <v>20</v>
      </c>
      <c r="D1846" s="2">
        <v>45137</v>
      </c>
      <c r="E1846" s="8" t="s">
        <v>83</v>
      </c>
      <c r="F1846" s="8" t="s">
        <v>84</v>
      </c>
      <c r="G1846" s="8" t="s">
        <v>85</v>
      </c>
      <c r="H1846" t="s">
        <v>30</v>
      </c>
      <c r="I1846" s="4">
        <v>3400</v>
      </c>
      <c r="J1846" s="8">
        <v>11</v>
      </c>
      <c r="K1846" s="4">
        <f t="shared" si="52"/>
        <v>37400</v>
      </c>
      <c r="L1846" s="4">
        <f t="shared" si="53"/>
        <v>13090</v>
      </c>
      <c r="M1846" s="3">
        <v>0.35</v>
      </c>
    </row>
    <row r="1847" spans="2:13" x14ac:dyDescent="0.25">
      <c r="B1847" t="s">
        <v>13</v>
      </c>
      <c r="C1847" s="1" t="s">
        <v>20</v>
      </c>
      <c r="D1847" s="2">
        <v>45144</v>
      </c>
      <c r="E1847" s="8" t="s">
        <v>83</v>
      </c>
      <c r="F1847" s="8" t="s">
        <v>84</v>
      </c>
      <c r="G1847" s="8" t="s">
        <v>85</v>
      </c>
      <c r="H1847" t="s">
        <v>33</v>
      </c>
      <c r="I1847" s="4">
        <v>4600</v>
      </c>
      <c r="J1847" s="8">
        <v>11</v>
      </c>
      <c r="K1847" s="4">
        <f t="shared" si="52"/>
        <v>50600</v>
      </c>
      <c r="L1847" s="4">
        <f t="shared" si="53"/>
        <v>12650</v>
      </c>
      <c r="M1847" s="3">
        <v>0.25</v>
      </c>
    </row>
    <row r="1848" spans="2:13" x14ac:dyDescent="0.25">
      <c r="B1848" t="s">
        <v>13</v>
      </c>
      <c r="C1848" s="1" t="s">
        <v>14</v>
      </c>
      <c r="D1848" s="2">
        <v>45151</v>
      </c>
      <c r="E1848" s="8" t="s">
        <v>83</v>
      </c>
      <c r="F1848" s="8" t="s">
        <v>84</v>
      </c>
      <c r="G1848" s="8" t="s">
        <v>85</v>
      </c>
      <c r="H1848" t="s">
        <v>21</v>
      </c>
      <c r="I1848" s="4">
        <v>1200</v>
      </c>
      <c r="J1848" s="8">
        <v>11</v>
      </c>
      <c r="K1848" s="4">
        <f t="shared" si="52"/>
        <v>13200</v>
      </c>
      <c r="L1848" s="4">
        <f t="shared" si="53"/>
        <v>3960</v>
      </c>
      <c r="M1848" s="3">
        <v>0.3</v>
      </c>
    </row>
    <row r="1849" spans="2:13" x14ac:dyDescent="0.25">
      <c r="B1849" t="s">
        <v>24</v>
      </c>
      <c r="C1849" s="1" t="s">
        <v>14</v>
      </c>
      <c r="D1849" s="2">
        <v>45158</v>
      </c>
      <c r="E1849" s="8" t="s">
        <v>83</v>
      </c>
      <c r="F1849" s="8" t="s">
        <v>84</v>
      </c>
      <c r="G1849" s="8" t="s">
        <v>85</v>
      </c>
      <c r="H1849" t="s">
        <v>23</v>
      </c>
      <c r="I1849" s="4">
        <v>5130</v>
      </c>
      <c r="J1849" s="8">
        <v>11</v>
      </c>
      <c r="K1849" s="4">
        <f t="shared" si="52"/>
        <v>56430</v>
      </c>
      <c r="L1849" s="4">
        <f t="shared" si="53"/>
        <v>22572</v>
      </c>
      <c r="M1849" s="3">
        <v>0.4</v>
      </c>
    </row>
    <row r="1850" spans="2:13" x14ac:dyDescent="0.25">
      <c r="B1850" t="s">
        <v>13</v>
      </c>
      <c r="C1850" s="1" t="s">
        <v>20</v>
      </c>
      <c r="D1850" s="2">
        <v>45165</v>
      </c>
      <c r="E1850" s="8" t="s">
        <v>83</v>
      </c>
      <c r="F1850" s="8" t="s">
        <v>84</v>
      </c>
      <c r="G1850" s="8" t="s">
        <v>85</v>
      </c>
      <c r="H1850" t="s">
        <v>18</v>
      </c>
      <c r="I1850" s="4">
        <v>8902</v>
      </c>
      <c r="J1850" s="8">
        <v>9</v>
      </c>
      <c r="K1850" s="4">
        <f t="shared" si="52"/>
        <v>80118</v>
      </c>
      <c r="L1850" s="4">
        <f t="shared" si="53"/>
        <v>28041.3</v>
      </c>
      <c r="M1850" s="3">
        <v>0.35</v>
      </c>
    </row>
    <row r="1851" spans="2:13" x14ac:dyDescent="0.25">
      <c r="B1851" t="s">
        <v>13</v>
      </c>
      <c r="C1851" s="1" t="s">
        <v>14</v>
      </c>
      <c r="D1851" s="2">
        <v>44562</v>
      </c>
      <c r="E1851" s="8" t="s">
        <v>83</v>
      </c>
      <c r="F1851" s="8" t="s">
        <v>86</v>
      </c>
      <c r="G1851" s="8" t="s">
        <v>87</v>
      </c>
      <c r="H1851" t="s">
        <v>23</v>
      </c>
      <c r="I1851" s="4">
        <v>5130</v>
      </c>
      <c r="J1851" s="8">
        <v>8</v>
      </c>
      <c r="K1851" s="4">
        <f t="shared" si="52"/>
        <v>41040</v>
      </c>
      <c r="L1851" s="4">
        <f t="shared" si="53"/>
        <v>16416</v>
      </c>
      <c r="M1851" s="3">
        <v>0.4</v>
      </c>
    </row>
    <row r="1852" spans="2:13" x14ac:dyDescent="0.25">
      <c r="B1852" t="s">
        <v>13</v>
      </c>
      <c r="C1852" s="1" t="s">
        <v>20</v>
      </c>
      <c r="D1852" s="2">
        <v>44577</v>
      </c>
      <c r="E1852" s="8" t="s">
        <v>83</v>
      </c>
      <c r="F1852" s="8" t="s">
        <v>86</v>
      </c>
      <c r="G1852" s="8" t="s">
        <v>87</v>
      </c>
      <c r="H1852" t="s">
        <v>25</v>
      </c>
      <c r="I1852" s="4">
        <v>300</v>
      </c>
      <c r="J1852" s="8">
        <v>9</v>
      </c>
      <c r="K1852" s="4">
        <f t="shared" si="52"/>
        <v>2700</v>
      </c>
      <c r="L1852" s="4">
        <f t="shared" si="53"/>
        <v>405</v>
      </c>
      <c r="M1852" s="3">
        <v>0.15</v>
      </c>
    </row>
    <row r="1853" spans="2:13" x14ac:dyDescent="0.25">
      <c r="B1853" t="s">
        <v>22</v>
      </c>
      <c r="C1853" s="1" t="s">
        <v>14</v>
      </c>
      <c r="D1853" s="2">
        <v>44584</v>
      </c>
      <c r="E1853" s="8" t="s">
        <v>83</v>
      </c>
      <c r="F1853" s="8" t="s">
        <v>86</v>
      </c>
      <c r="G1853" s="8" t="s">
        <v>87</v>
      </c>
      <c r="H1853" t="s">
        <v>35</v>
      </c>
      <c r="I1853" s="4">
        <v>4500</v>
      </c>
      <c r="J1853" s="8">
        <v>12</v>
      </c>
      <c r="K1853" s="4">
        <f t="shared" si="52"/>
        <v>54000</v>
      </c>
      <c r="L1853" s="4">
        <f t="shared" si="53"/>
        <v>13500</v>
      </c>
      <c r="M1853" s="3">
        <v>0.25</v>
      </c>
    </row>
    <row r="1854" spans="2:13" x14ac:dyDescent="0.25">
      <c r="B1854" t="s">
        <v>24</v>
      </c>
      <c r="C1854" s="1" t="s">
        <v>20</v>
      </c>
      <c r="D1854" s="2">
        <v>44591</v>
      </c>
      <c r="E1854" s="8" t="s">
        <v>83</v>
      </c>
      <c r="F1854" s="8" t="s">
        <v>86</v>
      </c>
      <c r="G1854" s="8" t="s">
        <v>87</v>
      </c>
      <c r="H1854" t="s">
        <v>25</v>
      </c>
      <c r="I1854" s="4">
        <v>300</v>
      </c>
      <c r="J1854" s="8">
        <v>1</v>
      </c>
      <c r="K1854" s="4">
        <f t="shared" si="52"/>
        <v>300</v>
      </c>
      <c r="L1854" s="4">
        <f t="shared" si="53"/>
        <v>45</v>
      </c>
      <c r="M1854" s="3">
        <v>0.15</v>
      </c>
    </row>
    <row r="1855" spans="2:13" x14ac:dyDescent="0.25">
      <c r="B1855" t="s">
        <v>13</v>
      </c>
      <c r="C1855" s="1" t="s">
        <v>20</v>
      </c>
      <c r="D1855" s="2">
        <v>44598</v>
      </c>
      <c r="E1855" s="8" t="s">
        <v>83</v>
      </c>
      <c r="F1855" s="8" t="s">
        <v>86</v>
      </c>
      <c r="G1855" s="8" t="s">
        <v>87</v>
      </c>
      <c r="H1855" t="s">
        <v>23</v>
      </c>
      <c r="I1855" s="4">
        <v>5130</v>
      </c>
      <c r="J1855" s="8">
        <v>2</v>
      </c>
      <c r="K1855" s="4">
        <f t="shared" si="52"/>
        <v>10260</v>
      </c>
      <c r="L1855" s="4">
        <f t="shared" si="53"/>
        <v>4104</v>
      </c>
      <c r="M1855" s="3">
        <v>0.4</v>
      </c>
    </row>
    <row r="1856" spans="2:13" x14ac:dyDescent="0.25">
      <c r="B1856" t="s">
        <v>13</v>
      </c>
      <c r="C1856" s="1" t="s">
        <v>20</v>
      </c>
      <c r="D1856" s="2">
        <v>44605</v>
      </c>
      <c r="E1856" s="8" t="s">
        <v>83</v>
      </c>
      <c r="F1856" s="8" t="s">
        <v>86</v>
      </c>
      <c r="G1856" s="8" t="s">
        <v>87</v>
      </c>
      <c r="H1856" t="s">
        <v>35</v>
      </c>
      <c r="I1856" s="4">
        <v>4500</v>
      </c>
      <c r="J1856" s="8">
        <v>7</v>
      </c>
      <c r="K1856" s="4">
        <f t="shared" si="52"/>
        <v>31500</v>
      </c>
      <c r="L1856" s="4">
        <f t="shared" si="53"/>
        <v>7875</v>
      </c>
      <c r="M1856" s="3">
        <v>0.25</v>
      </c>
    </row>
    <row r="1857" spans="2:13" x14ac:dyDescent="0.25">
      <c r="B1857" t="s">
        <v>24</v>
      </c>
      <c r="C1857" s="1" t="s">
        <v>20</v>
      </c>
      <c r="D1857" s="2">
        <v>44612</v>
      </c>
      <c r="E1857" s="8" t="s">
        <v>83</v>
      </c>
      <c r="F1857" s="8" t="s">
        <v>86</v>
      </c>
      <c r="G1857" s="8" t="s">
        <v>87</v>
      </c>
      <c r="H1857" t="s">
        <v>32</v>
      </c>
      <c r="I1857" s="4">
        <v>3200</v>
      </c>
      <c r="J1857" s="8">
        <v>12</v>
      </c>
      <c r="K1857" s="4">
        <f t="shared" si="52"/>
        <v>38400</v>
      </c>
      <c r="L1857" s="4">
        <f t="shared" si="53"/>
        <v>7680</v>
      </c>
      <c r="M1857" s="3">
        <v>0.2</v>
      </c>
    </row>
    <row r="1858" spans="2:13" x14ac:dyDescent="0.25">
      <c r="B1858" t="s">
        <v>22</v>
      </c>
      <c r="C1858" s="1" t="s">
        <v>20</v>
      </c>
      <c r="D1858" s="2">
        <v>44619</v>
      </c>
      <c r="E1858" s="8" t="s">
        <v>83</v>
      </c>
      <c r="F1858" s="8" t="s">
        <v>86</v>
      </c>
      <c r="G1858" s="8" t="s">
        <v>87</v>
      </c>
      <c r="H1858" t="s">
        <v>19</v>
      </c>
      <c r="I1858" s="4">
        <v>500</v>
      </c>
      <c r="J1858" s="8">
        <v>15</v>
      </c>
      <c r="K1858" s="4">
        <f t="shared" si="52"/>
        <v>7500</v>
      </c>
      <c r="L1858" s="4">
        <f t="shared" si="53"/>
        <v>1875</v>
      </c>
      <c r="M1858" s="3">
        <v>0.25</v>
      </c>
    </row>
    <row r="1859" spans="2:13" x14ac:dyDescent="0.25">
      <c r="B1859" t="s">
        <v>13</v>
      </c>
      <c r="C1859" s="1" t="s">
        <v>20</v>
      </c>
      <c r="D1859" s="2">
        <v>44626</v>
      </c>
      <c r="E1859" s="8" t="s">
        <v>83</v>
      </c>
      <c r="F1859" s="8" t="s">
        <v>86</v>
      </c>
      <c r="G1859" s="8" t="s">
        <v>87</v>
      </c>
      <c r="H1859" t="s">
        <v>25</v>
      </c>
      <c r="I1859" s="4">
        <v>300</v>
      </c>
      <c r="J1859" s="8">
        <v>3</v>
      </c>
      <c r="K1859" s="4">
        <f t="shared" si="52"/>
        <v>900</v>
      </c>
      <c r="L1859" s="4">
        <f t="shared" si="53"/>
        <v>135</v>
      </c>
      <c r="M1859" s="3">
        <v>0.15</v>
      </c>
    </row>
    <row r="1860" spans="2:13" x14ac:dyDescent="0.25">
      <c r="B1860" t="s">
        <v>27</v>
      </c>
      <c r="C1860" s="1" t="s">
        <v>14</v>
      </c>
      <c r="D1860" s="2">
        <v>44633</v>
      </c>
      <c r="E1860" s="8" t="s">
        <v>83</v>
      </c>
      <c r="F1860" s="8" t="s">
        <v>86</v>
      </c>
      <c r="G1860" s="8" t="s">
        <v>87</v>
      </c>
      <c r="H1860" t="s">
        <v>23</v>
      </c>
      <c r="I1860" s="4">
        <v>5130</v>
      </c>
      <c r="J1860" s="8">
        <v>5</v>
      </c>
      <c r="K1860" s="4">
        <f t="shared" ref="K1860:K1891" si="54">I1860*J1860</f>
        <v>25650</v>
      </c>
      <c r="L1860" s="4">
        <f t="shared" ref="L1860:L1891" si="55">K1860*M1860</f>
        <v>10260</v>
      </c>
      <c r="M1860" s="3">
        <v>0.4</v>
      </c>
    </row>
    <row r="1861" spans="2:13" x14ac:dyDescent="0.25">
      <c r="B1861" t="s">
        <v>13</v>
      </c>
      <c r="C1861" s="1" t="s">
        <v>14</v>
      </c>
      <c r="D1861" s="2">
        <v>44640</v>
      </c>
      <c r="E1861" s="8" t="s">
        <v>83</v>
      </c>
      <c r="F1861" s="8" t="s">
        <v>86</v>
      </c>
      <c r="G1861" s="8" t="s">
        <v>87</v>
      </c>
      <c r="H1861" t="s">
        <v>28</v>
      </c>
      <c r="I1861" s="4">
        <v>1500</v>
      </c>
      <c r="J1861" s="8">
        <v>4</v>
      </c>
      <c r="K1861" s="4">
        <f t="shared" si="54"/>
        <v>6000</v>
      </c>
      <c r="L1861" s="4">
        <f t="shared" si="55"/>
        <v>2400</v>
      </c>
      <c r="M1861" s="3">
        <v>0.4</v>
      </c>
    </row>
    <row r="1862" spans="2:13" x14ac:dyDescent="0.25">
      <c r="B1862" t="s">
        <v>24</v>
      </c>
      <c r="C1862" s="1" t="s">
        <v>20</v>
      </c>
      <c r="D1862" s="2">
        <v>44647</v>
      </c>
      <c r="E1862" s="8" t="s">
        <v>83</v>
      </c>
      <c r="F1862" s="8" t="s">
        <v>86</v>
      </c>
      <c r="G1862" s="8" t="s">
        <v>87</v>
      </c>
      <c r="H1862" t="s">
        <v>18</v>
      </c>
      <c r="I1862" s="4">
        <v>8902</v>
      </c>
      <c r="J1862" s="8">
        <v>1</v>
      </c>
      <c r="K1862" s="4">
        <f t="shared" si="54"/>
        <v>8902</v>
      </c>
      <c r="L1862" s="4">
        <f t="shared" si="55"/>
        <v>3115.7</v>
      </c>
      <c r="M1862" s="3">
        <v>0.35</v>
      </c>
    </row>
    <row r="1863" spans="2:13" x14ac:dyDescent="0.25">
      <c r="B1863" t="s">
        <v>34</v>
      </c>
      <c r="C1863" s="1" t="s">
        <v>20</v>
      </c>
      <c r="D1863" s="2">
        <v>44654</v>
      </c>
      <c r="E1863" s="8" t="s">
        <v>83</v>
      </c>
      <c r="F1863" s="8" t="s">
        <v>86</v>
      </c>
      <c r="G1863" s="8" t="s">
        <v>87</v>
      </c>
      <c r="H1863" t="s">
        <v>21</v>
      </c>
      <c r="I1863" s="4">
        <v>1200</v>
      </c>
      <c r="J1863" s="8">
        <v>9</v>
      </c>
      <c r="K1863" s="4">
        <f t="shared" si="54"/>
        <v>10800</v>
      </c>
      <c r="L1863" s="4">
        <f t="shared" si="55"/>
        <v>3240</v>
      </c>
      <c r="M1863" s="3">
        <v>0.3</v>
      </c>
    </row>
    <row r="1864" spans="2:13" x14ac:dyDescent="0.25">
      <c r="B1864" t="s">
        <v>13</v>
      </c>
      <c r="C1864" s="1" t="s">
        <v>20</v>
      </c>
      <c r="D1864" s="2">
        <v>44661</v>
      </c>
      <c r="E1864" s="8" t="s">
        <v>83</v>
      </c>
      <c r="F1864" s="8" t="s">
        <v>86</v>
      </c>
      <c r="G1864" s="8" t="s">
        <v>87</v>
      </c>
      <c r="H1864" t="s">
        <v>19</v>
      </c>
      <c r="I1864" s="4">
        <v>500</v>
      </c>
      <c r="J1864" s="8">
        <v>10</v>
      </c>
      <c r="K1864" s="4">
        <f t="shared" si="54"/>
        <v>5000</v>
      </c>
      <c r="L1864" s="4">
        <f t="shared" si="55"/>
        <v>1250</v>
      </c>
      <c r="M1864" s="3">
        <v>0.25</v>
      </c>
    </row>
    <row r="1865" spans="2:13" x14ac:dyDescent="0.25">
      <c r="B1865" t="s">
        <v>34</v>
      </c>
      <c r="C1865" s="1" t="s">
        <v>20</v>
      </c>
      <c r="D1865" s="2">
        <v>44668</v>
      </c>
      <c r="E1865" s="8" t="s">
        <v>83</v>
      </c>
      <c r="F1865" s="8" t="s">
        <v>86</v>
      </c>
      <c r="G1865" s="8" t="s">
        <v>87</v>
      </c>
      <c r="H1865" t="s">
        <v>35</v>
      </c>
      <c r="I1865" s="4">
        <v>4500</v>
      </c>
      <c r="J1865" s="8">
        <v>5</v>
      </c>
      <c r="K1865" s="4">
        <f t="shared" si="54"/>
        <v>22500</v>
      </c>
      <c r="L1865" s="4">
        <f t="shared" si="55"/>
        <v>5625</v>
      </c>
      <c r="M1865" s="3">
        <v>0.25</v>
      </c>
    </row>
    <row r="1866" spans="2:13" x14ac:dyDescent="0.25">
      <c r="B1866" t="s">
        <v>34</v>
      </c>
      <c r="C1866" s="1" t="s">
        <v>20</v>
      </c>
      <c r="D1866" s="2">
        <v>44675</v>
      </c>
      <c r="E1866" s="8" t="s">
        <v>83</v>
      </c>
      <c r="F1866" s="8" t="s">
        <v>86</v>
      </c>
      <c r="G1866" s="8" t="s">
        <v>87</v>
      </c>
      <c r="H1866" t="s">
        <v>25</v>
      </c>
      <c r="I1866" s="4">
        <v>300</v>
      </c>
      <c r="J1866" s="8">
        <v>3</v>
      </c>
      <c r="K1866" s="4">
        <f t="shared" si="54"/>
        <v>900</v>
      </c>
      <c r="L1866" s="4">
        <f t="shared" si="55"/>
        <v>135</v>
      </c>
      <c r="M1866" s="3">
        <v>0.15</v>
      </c>
    </row>
    <row r="1867" spans="2:13" x14ac:dyDescent="0.25">
      <c r="B1867" t="s">
        <v>13</v>
      </c>
      <c r="C1867" s="1" t="s">
        <v>20</v>
      </c>
      <c r="D1867" s="2">
        <v>44682</v>
      </c>
      <c r="E1867" s="8" t="s">
        <v>83</v>
      </c>
      <c r="F1867" s="8" t="s">
        <v>86</v>
      </c>
      <c r="G1867" s="8" t="s">
        <v>87</v>
      </c>
      <c r="H1867" t="s">
        <v>33</v>
      </c>
      <c r="I1867" s="4">
        <v>4600</v>
      </c>
      <c r="J1867" s="8">
        <v>12</v>
      </c>
      <c r="K1867" s="4">
        <f t="shared" si="54"/>
        <v>55200</v>
      </c>
      <c r="L1867" s="4">
        <f t="shared" si="55"/>
        <v>13800</v>
      </c>
      <c r="M1867" s="3">
        <v>0.25</v>
      </c>
    </row>
    <row r="1868" spans="2:13" x14ac:dyDescent="0.25">
      <c r="B1868" t="s">
        <v>13</v>
      </c>
      <c r="C1868" s="1" t="s">
        <v>20</v>
      </c>
      <c r="D1868" s="2">
        <v>44689</v>
      </c>
      <c r="E1868" s="8" t="s">
        <v>83</v>
      </c>
      <c r="F1868" s="8" t="s">
        <v>86</v>
      </c>
      <c r="G1868" s="8" t="s">
        <v>87</v>
      </c>
      <c r="H1868" t="s">
        <v>25</v>
      </c>
      <c r="I1868" s="4">
        <v>300</v>
      </c>
      <c r="J1868" s="8">
        <v>8</v>
      </c>
      <c r="K1868" s="4">
        <f t="shared" si="54"/>
        <v>2400</v>
      </c>
      <c r="L1868" s="4">
        <f t="shared" si="55"/>
        <v>360</v>
      </c>
      <c r="M1868" s="3">
        <v>0.15</v>
      </c>
    </row>
    <row r="1869" spans="2:13" x14ac:dyDescent="0.25">
      <c r="B1869" t="s">
        <v>13</v>
      </c>
      <c r="C1869" s="1" t="s">
        <v>14</v>
      </c>
      <c r="D1869" s="2">
        <v>44696</v>
      </c>
      <c r="E1869" s="8" t="s">
        <v>83</v>
      </c>
      <c r="F1869" s="8" t="s">
        <v>86</v>
      </c>
      <c r="G1869" s="8" t="s">
        <v>87</v>
      </c>
      <c r="H1869" t="s">
        <v>29</v>
      </c>
      <c r="I1869" s="4">
        <v>5340</v>
      </c>
      <c r="J1869" s="8">
        <v>3</v>
      </c>
      <c r="K1869" s="4">
        <f t="shared" si="54"/>
        <v>16020</v>
      </c>
      <c r="L1869" s="4">
        <f t="shared" si="55"/>
        <v>4806</v>
      </c>
      <c r="M1869" s="3">
        <v>0.3</v>
      </c>
    </row>
    <row r="1870" spans="2:13" x14ac:dyDescent="0.25">
      <c r="B1870" t="s">
        <v>22</v>
      </c>
      <c r="C1870" s="1" t="s">
        <v>14</v>
      </c>
      <c r="D1870" s="2">
        <v>44703</v>
      </c>
      <c r="E1870" s="8" t="s">
        <v>83</v>
      </c>
      <c r="F1870" s="8" t="s">
        <v>86</v>
      </c>
      <c r="G1870" s="8" t="s">
        <v>87</v>
      </c>
      <c r="H1870" t="s">
        <v>32</v>
      </c>
      <c r="I1870" s="4">
        <v>3200</v>
      </c>
      <c r="J1870" s="8">
        <v>10</v>
      </c>
      <c r="K1870" s="4">
        <f t="shared" si="54"/>
        <v>32000</v>
      </c>
      <c r="L1870" s="4">
        <f t="shared" si="55"/>
        <v>6400</v>
      </c>
      <c r="M1870" s="3">
        <v>0.2</v>
      </c>
    </row>
    <row r="1871" spans="2:13" x14ac:dyDescent="0.25">
      <c r="B1871" t="s">
        <v>34</v>
      </c>
      <c r="C1871" s="1" t="s">
        <v>20</v>
      </c>
      <c r="D1871" s="2">
        <v>44710</v>
      </c>
      <c r="E1871" s="8" t="s">
        <v>83</v>
      </c>
      <c r="F1871" s="8" t="s">
        <v>86</v>
      </c>
      <c r="G1871" s="8" t="s">
        <v>87</v>
      </c>
      <c r="H1871" t="s">
        <v>29</v>
      </c>
      <c r="I1871" s="4">
        <v>5340</v>
      </c>
      <c r="J1871" s="8">
        <v>9</v>
      </c>
      <c r="K1871" s="4">
        <f t="shared" si="54"/>
        <v>48060</v>
      </c>
      <c r="L1871" s="4">
        <f t="shared" si="55"/>
        <v>14418</v>
      </c>
      <c r="M1871" s="3">
        <v>0.3</v>
      </c>
    </row>
    <row r="1872" spans="2:13" x14ac:dyDescent="0.25">
      <c r="B1872" t="s">
        <v>13</v>
      </c>
      <c r="C1872" s="1" t="s">
        <v>20</v>
      </c>
      <c r="D1872" s="2">
        <v>44717</v>
      </c>
      <c r="E1872" s="8" t="s">
        <v>83</v>
      </c>
      <c r="F1872" s="8" t="s">
        <v>86</v>
      </c>
      <c r="G1872" s="8" t="s">
        <v>87</v>
      </c>
      <c r="H1872" t="s">
        <v>30</v>
      </c>
      <c r="I1872" s="4">
        <v>3400</v>
      </c>
      <c r="J1872" s="8">
        <v>12</v>
      </c>
      <c r="K1872" s="4">
        <f t="shared" si="54"/>
        <v>40800</v>
      </c>
      <c r="L1872" s="4">
        <f t="shared" si="55"/>
        <v>14280</v>
      </c>
      <c r="M1872" s="3">
        <v>0.35</v>
      </c>
    </row>
    <row r="1873" spans="2:13" x14ac:dyDescent="0.25">
      <c r="B1873" t="s">
        <v>24</v>
      </c>
      <c r="C1873" s="1" t="s">
        <v>20</v>
      </c>
      <c r="D1873" s="2">
        <v>44724</v>
      </c>
      <c r="E1873" s="8" t="s">
        <v>83</v>
      </c>
      <c r="F1873" s="8" t="s">
        <v>86</v>
      </c>
      <c r="G1873" s="8" t="s">
        <v>87</v>
      </c>
      <c r="H1873" t="s">
        <v>28</v>
      </c>
      <c r="I1873" s="4">
        <v>1500</v>
      </c>
      <c r="J1873" s="8">
        <v>7</v>
      </c>
      <c r="K1873" s="4">
        <f t="shared" si="54"/>
        <v>10500</v>
      </c>
      <c r="L1873" s="4">
        <f t="shared" si="55"/>
        <v>4200</v>
      </c>
      <c r="M1873" s="3">
        <v>0.4</v>
      </c>
    </row>
    <row r="1874" spans="2:13" x14ac:dyDescent="0.25">
      <c r="B1874" t="s">
        <v>24</v>
      </c>
      <c r="C1874" s="1" t="s">
        <v>14</v>
      </c>
      <c r="D1874" s="2">
        <v>44731</v>
      </c>
      <c r="E1874" s="8" t="s">
        <v>83</v>
      </c>
      <c r="F1874" s="8" t="s">
        <v>86</v>
      </c>
      <c r="G1874" s="8" t="s">
        <v>87</v>
      </c>
      <c r="H1874" t="s">
        <v>21</v>
      </c>
      <c r="I1874" s="4">
        <v>1200</v>
      </c>
      <c r="J1874" s="8">
        <v>4</v>
      </c>
      <c r="K1874" s="4">
        <f t="shared" si="54"/>
        <v>4800</v>
      </c>
      <c r="L1874" s="4">
        <f t="shared" si="55"/>
        <v>1440</v>
      </c>
      <c r="M1874" s="3">
        <v>0.3</v>
      </c>
    </row>
    <row r="1875" spans="2:13" x14ac:dyDescent="0.25">
      <c r="B1875" t="s">
        <v>13</v>
      </c>
      <c r="C1875" s="1" t="s">
        <v>20</v>
      </c>
      <c r="D1875" s="2">
        <v>44738</v>
      </c>
      <c r="E1875" s="8" t="s">
        <v>83</v>
      </c>
      <c r="F1875" s="8" t="s">
        <v>86</v>
      </c>
      <c r="G1875" s="8" t="s">
        <v>87</v>
      </c>
      <c r="H1875" t="s">
        <v>19</v>
      </c>
      <c r="I1875" s="4">
        <v>500</v>
      </c>
      <c r="J1875" s="8">
        <v>15</v>
      </c>
      <c r="K1875" s="4">
        <f t="shared" si="54"/>
        <v>7500</v>
      </c>
      <c r="L1875" s="4">
        <f t="shared" si="55"/>
        <v>1875</v>
      </c>
      <c r="M1875" s="3">
        <v>0.25</v>
      </c>
    </row>
    <row r="1876" spans="2:13" x14ac:dyDescent="0.25">
      <c r="B1876" t="s">
        <v>24</v>
      </c>
      <c r="C1876" s="1" t="s">
        <v>20</v>
      </c>
      <c r="D1876" s="2">
        <v>44745</v>
      </c>
      <c r="E1876" s="8" t="s">
        <v>83</v>
      </c>
      <c r="F1876" s="8" t="s">
        <v>86</v>
      </c>
      <c r="G1876" s="8" t="s">
        <v>87</v>
      </c>
      <c r="H1876" t="s">
        <v>21</v>
      </c>
      <c r="I1876" s="4">
        <v>1200</v>
      </c>
      <c r="J1876" s="8">
        <v>12</v>
      </c>
      <c r="K1876" s="4">
        <f t="shared" si="54"/>
        <v>14400</v>
      </c>
      <c r="L1876" s="4">
        <f t="shared" si="55"/>
        <v>4320</v>
      </c>
      <c r="M1876" s="3">
        <v>0.3</v>
      </c>
    </row>
    <row r="1877" spans="2:13" x14ac:dyDescent="0.25">
      <c r="B1877" t="s">
        <v>13</v>
      </c>
      <c r="C1877" s="1" t="s">
        <v>14</v>
      </c>
      <c r="D1877" s="2">
        <v>44752</v>
      </c>
      <c r="E1877" s="8" t="s">
        <v>83</v>
      </c>
      <c r="F1877" s="8" t="s">
        <v>86</v>
      </c>
      <c r="G1877" s="8" t="s">
        <v>87</v>
      </c>
      <c r="H1877" t="s">
        <v>30</v>
      </c>
      <c r="I1877" s="4">
        <v>3400</v>
      </c>
      <c r="J1877" s="8">
        <v>7</v>
      </c>
      <c r="K1877" s="4">
        <f t="shared" si="54"/>
        <v>23800</v>
      </c>
      <c r="L1877" s="4">
        <f t="shared" si="55"/>
        <v>8330</v>
      </c>
      <c r="M1877" s="3">
        <v>0.35</v>
      </c>
    </row>
    <row r="1878" spans="2:13" x14ac:dyDescent="0.25">
      <c r="B1878" t="s">
        <v>27</v>
      </c>
      <c r="C1878" s="1" t="s">
        <v>14</v>
      </c>
      <c r="D1878" s="2">
        <v>44759</v>
      </c>
      <c r="E1878" s="8" t="s">
        <v>83</v>
      </c>
      <c r="F1878" s="8" t="s">
        <v>86</v>
      </c>
      <c r="G1878" s="8" t="s">
        <v>87</v>
      </c>
      <c r="H1878" t="s">
        <v>29</v>
      </c>
      <c r="I1878" s="4">
        <v>5340</v>
      </c>
      <c r="J1878" s="8">
        <v>7</v>
      </c>
      <c r="K1878" s="4">
        <f t="shared" si="54"/>
        <v>37380</v>
      </c>
      <c r="L1878" s="4">
        <f t="shared" si="55"/>
        <v>11214</v>
      </c>
      <c r="M1878" s="3">
        <v>0.3</v>
      </c>
    </row>
    <row r="1879" spans="2:13" x14ac:dyDescent="0.25">
      <c r="B1879" t="s">
        <v>13</v>
      </c>
      <c r="C1879" s="1" t="s">
        <v>20</v>
      </c>
      <c r="D1879" s="2">
        <v>44766</v>
      </c>
      <c r="E1879" s="8" t="s">
        <v>83</v>
      </c>
      <c r="F1879" s="8" t="s">
        <v>86</v>
      </c>
      <c r="G1879" s="8" t="s">
        <v>87</v>
      </c>
      <c r="H1879" t="s">
        <v>32</v>
      </c>
      <c r="I1879" s="4">
        <v>3200</v>
      </c>
      <c r="J1879" s="8">
        <v>2</v>
      </c>
      <c r="K1879" s="4">
        <f t="shared" si="54"/>
        <v>6400</v>
      </c>
      <c r="L1879" s="4">
        <f t="shared" si="55"/>
        <v>1280</v>
      </c>
      <c r="M1879" s="3">
        <v>0.2</v>
      </c>
    </row>
    <row r="1880" spans="2:13" x14ac:dyDescent="0.25">
      <c r="B1880" t="s">
        <v>13</v>
      </c>
      <c r="C1880" s="1" t="s">
        <v>20</v>
      </c>
      <c r="D1880" s="2">
        <v>44766</v>
      </c>
      <c r="E1880" s="8" t="s">
        <v>83</v>
      </c>
      <c r="F1880" s="8" t="s">
        <v>86</v>
      </c>
      <c r="G1880" s="8" t="s">
        <v>87</v>
      </c>
      <c r="H1880" t="s">
        <v>32</v>
      </c>
      <c r="I1880" s="4">
        <v>3200</v>
      </c>
      <c r="J1880" s="8">
        <v>2</v>
      </c>
      <c r="K1880" s="4">
        <f t="shared" si="54"/>
        <v>6400</v>
      </c>
      <c r="L1880" s="4">
        <f t="shared" si="55"/>
        <v>1280</v>
      </c>
      <c r="M1880" s="3">
        <v>0.2</v>
      </c>
    </row>
    <row r="1881" spans="2:13" x14ac:dyDescent="0.25">
      <c r="B1881" t="s">
        <v>22</v>
      </c>
      <c r="C1881" s="1" t="s">
        <v>20</v>
      </c>
      <c r="D1881" s="2">
        <v>44773</v>
      </c>
      <c r="E1881" s="8" t="s">
        <v>83</v>
      </c>
      <c r="F1881" s="8" t="s">
        <v>86</v>
      </c>
      <c r="G1881" s="8" t="s">
        <v>87</v>
      </c>
      <c r="H1881" t="s">
        <v>25</v>
      </c>
      <c r="I1881" s="4">
        <v>300</v>
      </c>
      <c r="J1881" s="8">
        <v>1</v>
      </c>
      <c r="K1881" s="4">
        <f t="shared" si="54"/>
        <v>300</v>
      </c>
      <c r="L1881" s="4">
        <f t="shared" si="55"/>
        <v>45</v>
      </c>
      <c r="M1881" s="3">
        <v>0.15</v>
      </c>
    </row>
    <row r="1882" spans="2:13" x14ac:dyDescent="0.25">
      <c r="B1882" t="s">
        <v>13</v>
      </c>
      <c r="C1882" s="1" t="s">
        <v>20</v>
      </c>
      <c r="D1882" s="2">
        <v>44780</v>
      </c>
      <c r="E1882" s="8" t="s">
        <v>83</v>
      </c>
      <c r="F1882" s="8" t="s">
        <v>86</v>
      </c>
      <c r="G1882" s="8" t="s">
        <v>87</v>
      </c>
      <c r="H1882" t="s">
        <v>18</v>
      </c>
      <c r="I1882" s="4">
        <v>8902</v>
      </c>
      <c r="J1882" s="8">
        <v>8</v>
      </c>
      <c r="K1882" s="4">
        <f t="shared" si="54"/>
        <v>71216</v>
      </c>
      <c r="L1882" s="4">
        <f t="shared" si="55"/>
        <v>24925.599999999999</v>
      </c>
      <c r="M1882" s="3">
        <v>0.35</v>
      </c>
    </row>
    <row r="1883" spans="2:13" x14ac:dyDescent="0.25">
      <c r="B1883" t="s">
        <v>13</v>
      </c>
      <c r="C1883" s="1" t="s">
        <v>20</v>
      </c>
      <c r="D1883" s="2">
        <v>44787</v>
      </c>
      <c r="E1883" s="8" t="s">
        <v>83</v>
      </c>
      <c r="F1883" s="8" t="s">
        <v>86</v>
      </c>
      <c r="G1883" s="8" t="s">
        <v>87</v>
      </c>
      <c r="H1883" t="s">
        <v>25</v>
      </c>
      <c r="I1883" s="4">
        <v>300</v>
      </c>
      <c r="J1883" s="8">
        <v>4</v>
      </c>
      <c r="K1883" s="4">
        <f t="shared" si="54"/>
        <v>1200</v>
      </c>
      <c r="L1883" s="4">
        <f t="shared" si="55"/>
        <v>180</v>
      </c>
      <c r="M1883" s="3">
        <v>0.15</v>
      </c>
    </row>
    <row r="1884" spans="2:13" x14ac:dyDescent="0.25">
      <c r="B1884" t="s">
        <v>13</v>
      </c>
      <c r="C1884" s="1" t="s">
        <v>20</v>
      </c>
      <c r="D1884" s="2">
        <v>44794</v>
      </c>
      <c r="E1884" s="8" t="s">
        <v>83</v>
      </c>
      <c r="F1884" s="8" t="s">
        <v>86</v>
      </c>
      <c r="G1884" s="8" t="s">
        <v>87</v>
      </c>
      <c r="H1884" t="s">
        <v>33</v>
      </c>
      <c r="I1884" s="4">
        <v>4600</v>
      </c>
      <c r="J1884" s="8">
        <v>8</v>
      </c>
      <c r="K1884" s="4">
        <f t="shared" si="54"/>
        <v>36800</v>
      </c>
      <c r="L1884" s="4">
        <f t="shared" si="55"/>
        <v>9200</v>
      </c>
      <c r="M1884" s="3">
        <v>0.25</v>
      </c>
    </row>
    <row r="1885" spans="2:13" x14ac:dyDescent="0.25">
      <c r="B1885" t="s">
        <v>13</v>
      </c>
      <c r="C1885" s="1" t="s">
        <v>20</v>
      </c>
      <c r="D1885" s="2">
        <v>44801</v>
      </c>
      <c r="E1885" s="8" t="s">
        <v>83</v>
      </c>
      <c r="F1885" s="8" t="s">
        <v>86</v>
      </c>
      <c r="G1885" s="8" t="s">
        <v>87</v>
      </c>
      <c r="H1885" t="s">
        <v>31</v>
      </c>
      <c r="I1885" s="4">
        <v>5300</v>
      </c>
      <c r="J1885" s="8">
        <v>5</v>
      </c>
      <c r="K1885" s="4">
        <f t="shared" si="54"/>
        <v>26500</v>
      </c>
      <c r="L1885" s="4">
        <f t="shared" si="55"/>
        <v>7950</v>
      </c>
      <c r="M1885" s="3">
        <v>0.3</v>
      </c>
    </row>
    <row r="1886" spans="2:13" x14ac:dyDescent="0.25">
      <c r="B1886" t="s">
        <v>13</v>
      </c>
      <c r="C1886" s="1" t="s">
        <v>20</v>
      </c>
      <c r="D1886" s="2">
        <v>44808</v>
      </c>
      <c r="E1886" s="8" t="s">
        <v>83</v>
      </c>
      <c r="F1886" s="8" t="s">
        <v>86</v>
      </c>
      <c r="G1886" s="8" t="s">
        <v>87</v>
      </c>
      <c r="H1886" t="s">
        <v>26</v>
      </c>
      <c r="I1886" s="4">
        <v>1700</v>
      </c>
      <c r="J1886" s="8">
        <v>12</v>
      </c>
      <c r="K1886" s="4">
        <f t="shared" si="54"/>
        <v>20400</v>
      </c>
      <c r="L1886" s="4">
        <f t="shared" si="55"/>
        <v>10200</v>
      </c>
      <c r="M1886" s="3">
        <v>0.5</v>
      </c>
    </row>
    <row r="1887" spans="2:13" x14ac:dyDescent="0.25">
      <c r="B1887" t="s">
        <v>13</v>
      </c>
      <c r="C1887" s="1" t="s">
        <v>14</v>
      </c>
      <c r="D1887" s="2">
        <v>44815</v>
      </c>
      <c r="E1887" s="8" t="s">
        <v>83</v>
      </c>
      <c r="F1887" s="8" t="s">
        <v>86</v>
      </c>
      <c r="G1887" s="8" t="s">
        <v>87</v>
      </c>
      <c r="H1887" t="s">
        <v>26</v>
      </c>
      <c r="I1887" s="4">
        <v>1700</v>
      </c>
      <c r="J1887" s="8">
        <v>9</v>
      </c>
      <c r="K1887" s="4">
        <f t="shared" si="54"/>
        <v>15300</v>
      </c>
      <c r="L1887" s="4">
        <f t="shared" si="55"/>
        <v>7650</v>
      </c>
      <c r="M1887" s="3">
        <v>0.5</v>
      </c>
    </row>
    <row r="1888" spans="2:13" x14ac:dyDescent="0.25">
      <c r="B1888" t="s">
        <v>13</v>
      </c>
      <c r="C1888" s="1" t="s">
        <v>14</v>
      </c>
      <c r="D1888" s="2">
        <v>44822</v>
      </c>
      <c r="E1888" s="8" t="s">
        <v>83</v>
      </c>
      <c r="F1888" s="8" t="s">
        <v>86</v>
      </c>
      <c r="G1888" s="8" t="s">
        <v>87</v>
      </c>
      <c r="H1888" t="s">
        <v>32</v>
      </c>
      <c r="I1888" s="4">
        <v>3200</v>
      </c>
      <c r="J1888" s="8">
        <v>3</v>
      </c>
      <c r="K1888" s="4">
        <f t="shared" si="54"/>
        <v>9600</v>
      </c>
      <c r="L1888" s="4">
        <f t="shared" si="55"/>
        <v>1920</v>
      </c>
      <c r="M1888" s="3">
        <v>0.2</v>
      </c>
    </row>
    <row r="1889" spans="2:13" x14ac:dyDescent="0.25">
      <c r="B1889" t="s">
        <v>27</v>
      </c>
      <c r="C1889" s="1" t="s">
        <v>20</v>
      </c>
      <c r="D1889" s="2">
        <v>44829</v>
      </c>
      <c r="E1889" s="8" t="s">
        <v>83</v>
      </c>
      <c r="F1889" s="8" t="s">
        <v>86</v>
      </c>
      <c r="G1889" s="8" t="s">
        <v>87</v>
      </c>
      <c r="H1889" t="s">
        <v>35</v>
      </c>
      <c r="I1889" s="4">
        <v>4500</v>
      </c>
      <c r="J1889" s="8">
        <v>2</v>
      </c>
      <c r="K1889" s="4">
        <f t="shared" si="54"/>
        <v>9000</v>
      </c>
      <c r="L1889" s="4">
        <f t="shared" si="55"/>
        <v>2250</v>
      </c>
      <c r="M1889" s="3">
        <v>0.25</v>
      </c>
    </row>
    <row r="1890" spans="2:13" x14ac:dyDescent="0.25">
      <c r="B1890" t="s">
        <v>27</v>
      </c>
      <c r="C1890" s="1" t="s">
        <v>20</v>
      </c>
      <c r="D1890" s="2">
        <v>44836</v>
      </c>
      <c r="E1890" s="8" t="s">
        <v>83</v>
      </c>
      <c r="F1890" s="8" t="s">
        <v>86</v>
      </c>
      <c r="G1890" s="8" t="s">
        <v>87</v>
      </c>
      <c r="H1890" t="s">
        <v>30</v>
      </c>
      <c r="I1890" s="4">
        <v>3400</v>
      </c>
      <c r="J1890" s="8">
        <v>10</v>
      </c>
      <c r="K1890" s="4">
        <f t="shared" si="54"/>
        <v>34000</v>
      </c>
      <c r="L1890" s="4">
        <f t="shared" si="55"/>
        <v>11900</v>
      </c>
      <c r="M1890" s="3">
        <v>0.35</v>
      </c>
    </row>
    <row r="1891" spans="2:13" x14ac:dyDescent="0.25">
      <c r="B1891" t="s">
        <v>13</v>
      </c>
      <c r="C1891" s="1" t="s">
        <v>20</v>
      </c>
      <c r="D1891" s="2">
        <v>44843</v>
      </c>
      <c r="E1891" s="8" t="s">
        <v>83</v>
      </c>
      <c r="F1891" s="8" t="s">
        <v>86</v>
      </c>
      <c r="G1891" s="8" t="s">
        <v>87</v>
      </c>
      <c r="H1891" t="s">
        <v>21</v>
      </c>
      <c r="I1891" s="4">
        <v>1200</v>
      </c>
      <c r="J1891" s="8">
        <v>8</v>
      </c>
      <c r="K1891" s="4">
        <f t="shared" si="54"/>
        <v>9600</v>
      </c>
      <c r="L1891" s="4">
        <f t="shared" si="55"/>
        <v>2880</v>
      </c>
      <c r="M1891" s="3">
        <v>0.3</v>
      </c>
    </row>
    <row r="1892" spans="2:13" x14ac:dyDescent="0.25">
      <c r="B1892" t="s">
        <v>27</v>
      </c>
      <c r="C1892" s="1" t="s">
        <v>20</v>
      </c>
      <c r="D1892" s="2">
        <v>44850</v>
      </c>
      <c r="E1892" s="8" t="s">
        <v>83</v>
      </c>
      <c r="F1892" s="8" t="s">
        <v>86</v>
      </c>
      <c r="G1892" s="8" t="s">
        <v>87</v>
      </c>
      <c r="H1892" t="s">
        <v>35</v>
      </c>
      <c r="I1892" s="4">
        <v>4500</v>
      </c>
      <c r="J1892" s="8">
        <v>9</v>
      </c>
      <c r="K1892" s="4">
        <f t="shared" ref="K1892:K1923" si="56">I1892*J1892</f>
        <v>40500</v>
      </c>
      <c r="L1892" s="4">
        <f t="shared" ref="L1892:L1923" si="57">K1892*M1892</f>
        <v>10125</v>
      </c>
      <c r="M1892" s="3">
        <v>0.25</v>
      </c>
    </row>
    <row r="1893" spans="2:13" x14ac:dyDescent="0.25">
      <c r="B1893" t="s">
        <v>13</v>
      </c>
      <c r="C1893" s="1" t="s">
        <v>20</v>
      </c>
      <c r="D1893" s="2">
        <v>44857</v>
      </c>
      <c r="E1893" s="8" t="s">
        <v>83</v>
      </c>
      <c r="F1893" s="8" t="s">
        <v>86</v>
      </c>
      <c r="G1893" s="8" t="s">
        <v>87</v>
      </c>
      <c r="H1893" t="s">
        <v>26</v>
      </c>
      <c r="I1893" s="4">
        <v>1700</v>
      </c>
      <c r="J1893" s="8">
        <v>11</v>
      </c>
      <c r="K1893" s="4">
        <f t="shared" si="56"/>
        <v>18700</v>
      </c>
      <c r="L1893" s="4">
        <f t="shared" si="57"/>
        <v>9350</v>
      </c>
      <c r="M1893" s="3">
        <v>0.5</v>
      </c>
    </row>
    <row r="1894" spans="2:13" x14ac:dyDescent="0.25">
      <c r="B1894" t="s">
        <v>13</v>
      </c>
      <c r="C1894" s="1" t="s">
        <v>20</v>
      </c>
      <c r="D1894" s="2">
        <v>44864</v>
      </c>
      <c r="E1894" s="8" t="s">
        <v>83</v>
      </c>
      <c r="F1894" s="8" t="s">
        <v>86</v>
      </c>
      <c r="G1894" s="8" t="s">
        <v>87</v>
      </c>
      <c r="H1894" t="s">
        <v>26</v>
      </c>
      <c r="I1894" s="4">
        <v>1700</v>
      </c>
      <c r="J1894" s="8">
        <v>5</v>
      </c>
      <c r="K1894" s="4">
        <f t="shared" si="56"/>
        <v>8500</v>
      </c>
      <c r="L1894" s="4">
        <f t="shared" si="57"/>
        <v>4250</v>
      </c>
      <c r="M1894" s="3">
        <v>0.5</v>
      </c>
    </row>
    <row r="1895" spans="2:13" x14ac:dyDescent="0.25">
      <c r="B1895" t="s">
        <v>13</v>
      </c>
      <c r="C1895" s="1" t="s">
        <v>20</v>
      </c>
      <c r="D1895" s="2">
        <v>44871</v>
      </c>
      <c r="E1895" s="8" t="s">
        <v>83</v>
      </c>
      <c r="F1895" s="8" t="s">
        <v>86</v>
      </c>
      <c r="G1895" s="8" t="s">
        <v>87</v>
      </c>
      <c r="H1895" t="s">
        <v>35</v>
      </c>
      <c r="I1895" s="4">
        <v>4500</v>
      </c>
      <c r="J1895" s="8">
        <v>15</v>
      </c>
      <c r="K1895" s="4">
        <f t="shared" si="56"/>
        <v>67500</v>
      </c>
      <c r="L1895" s="4">
        <f t="shared" si="57"/>
        <v>16875</v>
      </c>
      <c r="M1895" s="3">
        <v>0.25</v>
      </c>
    </row>
    <row r="1896" spans="2:13" x14ac:dyDescent="0.25">
      <c r="B1896" t="s">
        <v>27</v>
      </c>
      <c r="C1896" s="1" t="s">
        <v>20</v>
      </c>
      <c r="D1896" s="2">
        <v>44878</v>
      </c>
      <c r="E1896" s="8" t="s">
        <v>83</v>
      </c>
      <c r="F1896" s="8" t="s">
        <v>86</v>
      </c>
      <c r="G1896" s="8" t="s">
        <v>87</v>
      </c>
      <c r="H1896" t="s">
        <v>30</v>
      </c>
      <c r="I1896" s="4">
        <v>3400</v>
      </c>
      <c r="J1896" s="8">
        <v>10</v>
      </c>
      <c r="K1896" s="4">
        <f t="shared" si="56"/>
        <v>34000</v>
      </c>
      <c r="L1896" s="4">
        <f t="shared" si="57"/>
        <v>11900</v>
      </c>
      <c r="M1896" s="3">
        <v>0.35</v>
      </c>
    </row>
    <row r="1897" spans="2:13" x14ac:dyDescent="0.25">
      <c r="B1897" t="s">
        <v>34</v>
      </c>
      <c r="C1897" s="1" t="s">
        <v>20</v>
      </c>
      <c r="D1897" s="2">
        <v>44885</v>
      </c>
      <c r="E1897" s="8" t="s">
        <v>83</v>
      </c>
      <c r="F1897" s="8" t="s">
        <v>86</v>
      </c>
      <c r="G1897" s="8" t="s">
        <v>87</v>
      </c>
      <c r="H1897" t="s">
        <v>31</v>
      </c>
      <c r="I1897" s="4">
        <v>5300</v>
      </c>
      <c r="J1897" s="8">
        <v>4</v>
      </c>
      <c r="K1897" s="4">
        <f t="shared" si="56"/>
        <v>21200</v>
      </c>
      <c r="L1897" s="4">
        <f t="shared" si="57"/>
        <v>6360</v>
      </c>
      <c r="M1897" s="3">
        <v>0.3</v>
      </c>
    </row>
    <row r="1898" spans="2:13" x14ac:dyDescent="0.25">
      <c r="B1898" t="s">
        <v>13</v>
      </c>
      <c r="C1898" s="1" t="s">
        <v>20</v>
      </c>
      <c r="D1898" s="2">
        <v>44892</v>
      </c>
      <c r="E1898" s="8" t="s">
        <v>83</v>
      </c>
      <c r="F1898" s="8" t="s">
        <v>86</v>
      </c>
      <c r="G1898" s="8" t="s">
        <v>87</v>
      </c>
      <c r="H1898" t="s">
        <v>33</v>
      </c>
      <c r="I1898" s="4">
        <v>4600</v>
      </c>
      <c r="J1898" s="8">
        <v>6</v>
      </c>
      <c r="K1898" s="4">
        <f t="shared" si="56"/>
        <v>27600</v>
      </c>
      <c r="L1898" s="4">
        <f t="shared" si="57"/>
        <v>6900</v>
      </c>
      <c r="M1898" s="3">
        <v>0.25</v>
      </c>
    </row>
    <row r="1899" spans="2:13" x14ac:dyDescent="0.25">
      <c r="B1899" t="s">
        <v>27</v>
      </c>
      <c r="C1899" s="1" t="s">
        <v>14</v>
      </c>
      <c r="D1899" s="2">
        <v>44899</v>
      </c>
      <c r="E1899" s="8" t="s">
        <v>83</v>
      </c>
      <c r="F1899" s="8" t="s">
        <v>86</v>
      </c>
      <c r="G1899" s="8" t="s">
        <v>87</v>
      </c>
      <c r="H1899" t="s">
        <v>30</v>
      </c>
      <c r="I1899" s="4">
        <v>3400</v>
      </c>
      <c r="J1899" s="8">
        <v>2</v>
      </c>
      <c r="K1899" s="4">
        <f t="shared" si="56"/>
        <v>6800</v>
      </c>
      <c r="L1899" s="4">
        <f t="shared" si="57"/>
        <v>2380</v>
      </c>
      <c r="M1899" s="3">
        <v>0.35</v>
      </c>
    </row>
    <row r="1900" spans="2:13" x14ac:dyDescent="0.25">
      <c r="B1900" t="s">
        <v>13</v>
      </c>
      <c r="C1900" s="1" t="s">
        <v>20</v>
      </c>
      <c r="D1900" s="2">
        <v>44906</v>
      </c>
      <c r="E1900" s="8" t="s">
        <v>83</v>
      </c>
      <c r="F1900" s="8" t="s">
        <v>86</v>
      </c>
      <c r="G1900" s="8" t="s">
        <v>87</v>
      </c>
      <c r="H1900" t="s">
        <v>33</v>
      </c>
      <c r="I1900" s="4">
        <v>4600</v>
      </c>
      <c r="J1900" s="8">
        <v>7</v>
      </c>
      <c r="K1900" s="4">
        <f t="shared" si="56"/>
        <v>32200</v>
      </c>
      <c r="L1900" s="4">
        <f t="shared" si="57"/>
        <v>8050</v>
      </c>
      <c r="M1900" s="3">
        <v>0.25</v>
      </c>
    </row>
    <row r="1901" spans="2:13" x14ac:dyDescent="0.25">
      <c r="B1901" t="s">
        <v>27</v>
      </c>
      <c r="C1901" s="1" t="s">
        <v>20</v>
      </c>
      <c r="D1901" s="2">
        <v>44913</v>
      </c>
      <c r="E1901" s="8" t="s">
        <v>83</v>
      </c>
      <c r="F1901" s="8" t="s">
        <v>86</v>
      </c>
      <c r="G1901" s="8" t="s">
        <v>87</v>
      </c>
      <c r="H1901" t="s">
        <v>31</v>
      </c>
      <c r="I1901" s="4">
        <v>5300</v>
      </c>
      <c r="J1901" s="8">
        <v>8</v>
      </c>
      <c r="K1901" s="4">
        <f t="shared" si="56"/>
        <v>42400</v>
      </c>
      <c r="L1901" s="4">
        <f t="shared" si="57"/>
        <v>12720</v>
      </c>
      <c r="M1901" s="3">
        <v>0.3</v>
      </c>
    </row>
    <row r="1902" spans="2:13" x14ac:dyDescent="0.25">
      <c r="B1902" t="s">
        <v>27</v>
      </c>
      <c r="C1902" s="1" t="s">
        <v>20</v>
      </c>
      <c r="D1902" s="2">
        <v>44920</v>
      </c>
      <c r="E1902" s="8" t="s">
        <v>83</v>
      </c>
      <c r="F1902" s="8" t="s">
        <v>86</v>
      </c>
      <c r="G1902" s="8" t="s">
        <v>87</v>
      </c>
      <c r="H1902" t="s">
        <v>21</v>
      </c>
      <c r="I1902" s="4">
        <v>1200</v>
      </c>
      <c r="J1902" s="8">
        <v>5</v>
      </c>
      <c r="K1902" s="4">
        <f t="shared" si="56"/>
        <v>6000</v>
      </c>
      <c r="L1902" s="4">
        <f t="shared" si="57"/>
        <v>1800</v>
      </c>
      <c r="M1902" s="3">
        <v>0.3</v>
      </c>
    </row>
    <row r="1903" spans="2:13" x14ac:dyDescent="0.25">
      <c r="B1903" t="s">
        <v>22</v>
      </c>
      <c r="C1903" s="1" t="s">
        <v>14</v>
      </c>
      <c r="D1903" s="2">
        <v>44927</v>
      </c>
      <c r="E1903" s="8" t="s">
        <v>83</v>
      </c>
      <c r="F1903" s="8" t="s">
        <v>86</v>
      </c>
      <c r="G1903" s="8" t="s">
        <v>87</v>
      </c>
      <c r="H1903" t="s">
        <v>23</v>
      </c>
      <c r="I1903" s="4">
        <v>5130</v>
      </c>
      <c r="J1903" s="8">
        <v>7</v>
      </c>
      <c r="K1903" s="4">
        <f t="shared" si="56"/>
        <v>35910</v>
      </c>
      <c r="L1903" s="4">
        <f t="shared" si="57"/>
        <v>14364</v>
      </c>
      <c r="M1903" s="3">
        <v>0.4</v>
      </c>
    </row>
    <row r="1904" spans="2:13" x14ac:dyDescent="0.25">
      <c r="B1904" t="s">
        <v>34</v>
      </c>
      <c r="C1904" s="1" t="s">
        <v>20</v>
      </c>
      <c r="D1904" s="2">
        <v>44934</v>
      </c>
      <c r="E1904" s="8" t="s">
        <v>83</v>
      </c>
      <c r="F1904" s="8" t="s">
        <v>86</v>
      </c>
      <c r="G1904" s="8" t="s">
        <v>87</v>
      </c>
      <c r="H1904" t="s">
        <v>18</v>
      </c>
      <c r="I1904" s="4">
        <v>8902</v>
      </c>
      <c r="J1904" s="8">
        <v>6</v>
      </c>
      <c r="K1904" s="4">
        <f t="shared" si="56"/>
        <v>53412</v>
      </c>
      <c r="L1904" s="4">
        <f t="shared" si="57"/>
        <v>18694.199999999997</v>
      </c>
      <c r="M1904" s="3">
        <v>0.35</v>
      </c>
    </row>
    <row r="1905" spans="2:13" x14ac:dyDescent="0.25">
      <c r="B1905" t="s">
        <v>13</v>
      </c>
      <c r="C1905" s="1" t="s">
        <v>20</v>
      </c>
      <c r="D1905" s="2">
        <v>44941</v>
      </c>
      <c r="E1905" s="8" t="s">
        <v>83</v>
      </c>
      <c r="F1905" s="8" t="s">
        <v>86</v>
      </c>
      <c r="G1905" s="8" t="s">
        <v>87</v>
      </c>
      <c r="H1905" t="s">
        <v>33</v>
      </c>
      <c r="I1905" s="4">
        <v>4600</v>
      </c>
      <c r="J1905" s="8">
        <v>11</v>
      </c>
      <c r="K1905" s="4">
        <f t="shared" si="56"/>
        <v>50600</v>
      </c>
      <c r="L1905" s="4">
        <f t="shared" si="57"/>
        <v>12650</v>
      </c>
      <c r="M1905" s="3">
        <v>0.25</v>
      </c>
    </row>
    <row r="1906" spans="2:13" x14ac:dyDescent="0.25">
      <c r="B1906" t="s">
        <v>24</v>
      </c>
      <c r="C1906" s="1" t="s">
        <v>20</v>
      </c>
      <c r="D1906" s="2">
        <v>44948</v>
      </c>
      <c r="E1906" s="8" t="s">
        <v>83</v>
      </c>
      <c r="F1906" s="8" t="s">
        <v>86</v>
      </c>
      <c r="G1906" s="8" t="s">
        <v>87</v>
      </c>
      <c r="H1906" t="s">
        <v>19</v>
      </c>
      <c r="I1906" s="4">
        <v>500</v>
      </c>
      <c r="J1906" s="8">
        <v>1</v>
      </c>
      <c r="K1906" s="4">
        <f t="shared" si="56"/>
        <v>500</v>
      </c>
      <c r="L1906" s="4">
        <f t="shared" si="57"/>
        <v>125</v>
      </c>
      <c r="M1906" s="3">
        <v>0.25</v>
      </c>
    </row>
    <row r="1907" spans="2:13" x14ac:dyDescent="0.25">
      <c r="B1907" t="s">
        <v>27</v>
      </c>
      <c r="C1907" s="1" t="s">
        <v>20</v>
      </c>
      <c r="D1907" s="2">
        <v>44955</v>
      </c>
      <c r="E1907" s="8" t="s">
        <v>83</v>
      </c>
      <c r="F1907" s="8" t="s">
        <v>86</v>
      </c>
      <c r="G1907" s="8" t="s">
        <v>87</v>
      </c>
      <c r="H1907" t="s">
        <v>18</v>
      </c>
      <c r="I1907" s="4">
        <v>8902</v>
      </c>
      <c r="J1907" s="8">
        <v>5</v>
      </c>
      <c r="K1907" s="4">
        <f t="shared" si="56"/>
        <v>44510</v>
      </c>
      <c r="L1907" s="4">
        <f t="shared" si="57"/>
        <v>15578.499999999998</v>
      </c>
      <c r="M1907" s="3">
        <v>0.35</v>
      </c>
    </row>
    <row r="1908" spans="2:13" x14ac:dyDescent="0.25">
      <c r="B1908" t="s">
        <v>13</v>
      </c>
      <c r="C1908" s="1" t="s">
        <v>14</v>
      </c>
      <c r="D1908" s="2">
        <v>44962</v>
      </c>
      <c r="E1908" s="8" t="s">
        <v>83</v>
      </c>
      <c r="F1908" s="8" t="s">
        <v>86</v>
      </c>
      <c r="G1908" s="8" t="s">
        <v>87</v>
      </c>
      <c r="H1908" t="s">
        <v>26</v>
      </c>
      <c r="I1908" s="4">
        <v>1700</v>
      </c>
      <c r="J1908" s="8">
        <v>5</v>
      </c>
      <c r="K1908" s="4">
        <f t="shared" si="56"/>
        <v>8500</v>
      </c>
      <c r="L1908" s="4">
        <f t="shared" si="57"/>
        <v>4250</v>
      </c>
      <c r="M1908" s="3">
        <v>0.5</v>
      </c>
    </row>
    <row r="1909" spans="2:13" x14ac:dyDescent="0.25">
      <c r="B1909" t="s">
        <v>24</v>
      </c>
      <c r="C1909" s="1" t="s">
        <v>20</v>
      </c>
      <c r="D1909" s="2">
        <v>44969</v>
      </c>
      <c r="E1909" s="8" t="s">
        <v>83</v>
      </c>
      <c r="F1909" s="8" t="s">
        <v>86</v>
      </c>
      <c r="G1909" s="8" t="s">
        <v>87</v>
      </c>
      <c r="H1909" t="s">
        <v>19</v>
      </c>
      <c r="I1909" s="4">
        <v>500</v>
      </c>
      <c r="J1909" s="8">
        <v>12</v>
      </c>
      <c r="K1909" s="4">
        <f t="shared" si="56"/>
        <v>6000</v>
      </c>
      <c r="L1909" s="4">
        <f t="shared" si="57"/>
        <v>1500</v>
      </c>
      <c r="M1909" s="3">
        <v>0.25</v>
      </c>
    </row>
    <row r="1910" spans="2:13" x14ac:dyDescent="0.25">
      <c r="B1910" t="s">
        <v>27</v>
      </c>
      <c r="C1910" s="1" t="s">
        <v>20</v>
      </c>
      <c r="D1910" s="2">
        <v>44976</v>
      </c>
      <c r="E1910" s="8" t="s">
        <v>83</v>
      </c>
      <c r="F1910" s="8" t="s">
        <v>86</v>
      </c>
      <c r="G1910" s="8" t="s">
        <v>87</v>
      </c>
      <c r="H1910" t="s">
        <v>35</v>
      </c>
      <c r="I1910" s="4">
        <v>4500</v>
      </c>
      <c r="J1910" s="8">
        <v>12</v>
      </c>
      <c r="K1910" s="4">
        <f t="shared" si="56"/>
        <v>54000</v>
      </c>
      <c r="L1910" s="4">
        <f t="shared" si="57"/>
        <v>13500</v>
      </c>
      <c r="M1910" s="3">
        <v>0.25</v>
      </c>
    </row>
    <row r="1911" spans="2:13" x14ac:dyDescent="0.25">
      <c r="B1911" t="s">
        <v>13</v>
      </c>
      <c r="C1911" s="1" t="s">
        <v>20</v>
      </c>
      <c r="D1911" s="2">
        <v>44983</v>
      </c>
      <c r="E1911" s="8" t="s">
        <v>83</v>
      </c>
      <c r="F1911" s="8" t="s">
        <v>86</v>
      </c>
      <c r="G1911" s="8" t="s">
        <v>87</v>
      </c>
      <c r="H1911" t="s">
        <v>31</v>
      </c>
      <c r="I1911" s="4">
        <v>5300</v>
      </c>
      <c r="J1911" s="8">
        <v>8</v>
      </c>
      <c r="K1911" s="4">
        <f t="shared" si="56"/>
        <v>42400</v>
      </c>
      <c r="L1911" s="4">
        <f t="shared" si="57"/>
        <v>12720</v>
      </c>
      <c r="M1911" s="3">
        <v>0.3</v>
      </c>
    </row>
    <row r="1912" spans="2:13" x14ac:dyDescent="0.25">
      <c r="B1912" t="s">
        <v>24</v>
      </c>
      <c r="C1912" s="1" t="s">
        <v>14</v>
      </c>
      <c r="D1912" s="2">
        <v>44990</v>
      </c>
      <c r="E1912" s="8" t="s">
        <v>83</v>
      </c>
      <c r="F1912" s="8" t="s">
        <v>86</v>
      </c>
      <c r="G1912" s="8" t="s">
        <v>87</v>
      </c>
      <c r="H1912" t="s">
        <v>25</v>
      </c>
      <c r="I1912" s="4">
        <v>300</v>
      </c>
      <c r="J1912" s="8">
        <v>8</v>
      </c>
      <c r="K1912" s="4">
        <f t="shared" si="56"/>
        <v>2400</v>
      </c>
      <c r="L1912" s="4">
        <f t="shared" si="57"/>
        <v>360</v>
      </c>
      <c r="M1912" s="3">
        <v>0.15</v>
      </c>
    </row>
    <row r="1913" spans="2:13" x14ac:dyDescent="0.25">
      <c r="B1913" t="s">
        <v>24</v>
      </c>
      <c r="C1913" s="1" t="s">
        <v>20</v>
      </c>
      <c r="D1913" s="2">
        <v>44997</v>
      </c>
      <c r="E1913" s="8" t="s">
        <v>83</v>
      </c>
      <c r="F1913" s="8" t="s">
        <v>86</v>
      </c>
      <c r="G1913" s="8" t="s">
        <v>87</v>
      </c>
      <c r="H1913" t="s">
        <v>32</v>
      </c>
      <c r="I1913" s="4">
        <v>3200</v>
      </c>
      <c r="J1913" s="8">
        <v>8</v>
      </c>
      <c r="K1913" s="4">
        <f t="shared" si="56"/>
        <v>25600</v>
      </c>
      <c r="L1913" s="4">
        <f t="shared" si="57"/>
        <v>5120</v>
      </c>
      <c r="M1913" s="3">
        <v>0.2</v>
      </c>
    </row>
    <row r="1914" spans="2:13" x14ac:dyDescent="0.25">
      <c r="B1914" t="s">
        <v>22</v>
      </c>
      <c r="C1914" s="1" t="s">
        <v>14</v>
      </c>
      <c r="D1914" s="2">
        <v>45004</v>
      </c>
      <c r="E1914" s="8" t="s">
        <v>83</v>
      </c>
      <c r="F1914" s="8" t="s">
        <v>86</v>
      </c>
      <c r="G1914" s="8" t="s">
        <v>87</v>
      </c>
      <c r="H1914" t="s">
        <v>28</v>
      </c>
      <c r="I1914" s="4">
        <v>1500</v>
      </c>
      <c r="J1914" s="8">
        <v>15</v>
      </c>
      <c r="K1914" s="4">
        <f t="shared" si="56"/>
        <v>22500</v>
      </c>
      <c r="L1914" s="4">
        <f t="shared" si="57"/>
        <v>9000</v>
      </c>
      <c r="M1914" s="3">
        <v>0.4</v>
      </c>
    </row>
    <row r="1915" spans="2:13" x14ac:dyDescent="0.25">
      <c r="B1915" t="s">
        <v>13</v>
      </c>
      <c r="C1915" s="1" t="s">
        <v>20</v>
      </c>
      <c r="D1915" s="2">
        <v>45011</v>
      </c>
      <c r="E1915" s="8" t="s">
        <v>83</v>
      </c>
      <c r="F1915" s="8" t="s">
        <v>86</v>
      </c>
      <c r="G1915" s="8" t="s">
        <v>87</v>
      </c>
      <c r="H1915" t="s">
        <v>25</v>
      </c>
      <c r="I1915" s="4">
        <v>300</v>
      </c>
      <c r="J1915" s="8">
        <v>12</v>
      </c>
      <c r="K1915" s="4">
        <f t="shared" si="56"/>
        <v>3600</v>
      </c>
      <c r="L1915" s="4">
        <f t="shared" si="57"/>
        <v>540</v>
      </c>
      <c r="M1915" s="3">
        <v>0.15</v>
      </c>
    </row>
    <row r="1916" spans="2:13" x14ac:dyDescent="0.25">
      <c r="B1916" t="s">
        <v>13</v>
      </c>
      <c r="C1916" s="1" t="s">
        <v>14</v>
      </c>
      <c r="D1916" s="2">
        <v>45018</v>
      </c>
      <c r="E1916" s="8" t="s">
        <v>83</v>
      </c>
      <c r="F1916" s="8" t="s">
        <v>86</v>
      </c>
      <c r="G1916" s="8" t="s">
        <v>87</v>
      </c>
      <c r="H1916" t="s">
        <v>33</v>
      </c>
      <c r="I1916" s="4">
        <v>4600</v>
      </c>
      <c r="J1916" s="8">
        <v>1</v>
      </c>
      <c r="K1916" s="4">
        <f t="shared" si="56"/>
        <v>4600</v>
      </c>
      <c r="L1916" s="4">
        <f t="shared" si="57"/>
        <v>1150</v>
      </c>
      <c r="M1916" s="3">
        <v>0.25</v>
      </c>
    </row>
    <row r="1917" spans="2:13" x14ac:dyDescent="0.25">
      <c r="B1917" t="s">
        <v>13</v>
      </c>
      <c r="C1917" s="1" t="s">
        <v>20</v>
      </c>
      <c r="D1917" s="2">
        <v>45025</v>
      </c>
      <c r="E1917" s="8" t="s">
        <v>83</v>
      </c>
      <c r="F1917" s="8" t="s">
        <v>86</v>
      </c>
      <c r="G1917" s="8" t="s">
        <v>87</v>
      </c>
      <c r="H1917" t="s">
        <v>19</v>
      </c>
      <c r="I1917" s="4">
        <v>500</v>
      </c>
      <c r="J1917" s="8">
        <v>3</v>
      </c>
      <c r="K1917" s="4">
        <f t="shared" si="56"/>
        <v>1500</v>
      </c>
      <c r="L1917" s="4">
        <f t="shared" si="57"/>
        <v>375</v>
      </c>
      <c r="M1917" s="3">
        <v>0.25</v>
      </c>
    </row>
    <row r="1918" spans="2:13" x14ac:dyDescent="0.25">
      <c r="B1918" t="s">
        <v>24</v>
      </c>
      <c r="C1918" s="1" t="s">
        <v>14</v>
      </c>
      <c r="D1918" s="2">
        <v>45032</v>
      </c>
      <c r="E1918" s="8" t="s">
        <v>83</v>
      </c>
      <c r="F1918" s="8" t="s">
        <v>86</v>
      </c>
      <c r="G1918" s="8" t="s">
        <v>87</v>
      </c>
      <c r="H1918" t="s">
        <v>21</v>
      </c>
      <c r="I1918" s="4">
        <v>1200</v>
      </c>
      <c r="J1918" s="8">
        <v>10</v>
      </c>
      <c r="K1918" s="4">
        <f t="shared" si="56"/>
        <v>12000</v>
      </c>
      <c r="L1918" s="4">
        <f t="shared" si="57"/>
        <v>3600</v>
      </c>
      <c r="M1918" s="3">
        <v>0.3</v>
      </c>
    </row>
    <row r="1919" spans="2:13" x14ac:dyDescent="0.25">
      <c r="B1919" t="s">
        <v>24</v>
      </c>
      <c r="C1919" s="1" t="s">
        <v>14</v>
      </c>
      <c r="D1919" s="2">
        <v>45039</v>
      </c>
      <c r="E1919" s="8" t="s">
        <v>83</v>
      </c>
      <c r="F1919" s="8" t="s">
        <v>86</v>
      </c>
      <c r="G1919" s="8" t="s">
        <v>87</v>
      </c>
      <c r="H1919" t="s">
        <v>28</v>
      </c>
      <c r="I1919" s="4">
        <v>1500</v>
      </c>
      <c r="J1919" s="8">
        <v>5</v>
      </c>
      <c r="K1919" s="4">
        <f t="shared" si="56"/>
        <v>7500</v>
      </c>
      <c r="L1919" s="4">
        <f t="shared" si="57"/>
        <v>3000</v>
      </c>
      <c r="M1919" s="3">
        <v>0.4</v>
      </c>
    </row>
    <row r="1920" spans="2:13" x14ac:dyDescent="0.25">
      <c r="B1920" t="s">
        <v>13</v>
      </c>
      <c r="C1920" s="1" t="s">
        <v>20</v>
      </c>
      <c r="D1920" s="2">
        <v>45046</v>
      </c>
      <c r="E1920" s="8" t="s">
        <v>83</v>
      </c>
      <c r="F1920" s="8" t="s">
        <v>86</v>
      </c>
      <c r="G1920" s="8" t="s">
        <v>87</v>
      </c>
      <c r="H1920" t="s">
        <v>28</v>
      </c>
      <c r="I1920" s="4">
        <v>1500</v>
      </c>
      <c r="J1920" s="8">
        <v>6</v>
      </c>
      <c r="K1920" s="4">
        <f t="shared" si="56"/>
        <v>9000</v>
      </c>
      <c r="L1920" s="4">
        <f t="shared" si="57"/>
        <v>3600</v>
      </c>
      <c r="M1920" s="3">
        <v>0.4</v>
      </c>
    </row>
    <row r="1921" spans="2:13" x14ac:dyDescent="0.25">
      <c r="B1921" t="s">
        <v>13</v>
      </c>
      <c r="C1921" s="1" t="s">
        <v>20</v>
      </c>
      <c r="D1921" s="2">
        <v>45053</v>
      </c>
      <c r="E1921" s="8" t="s">
        <v>83</v>
      </c>
      <c r="F1921" s="8" t="s">
        <v>86</v>
      </c>
      <c r="G1921" s="8" t="s">
        <v>87</v>
      </c>
      <c r="H1921" t="s">
        <v>32</v>
      </c>
      <c r="I1921" s="4">
        <v>3200</v>
      </c>
      <c r="J1921" s="8">
        <v>7</v>
      </c>
      <c r="K1921" s="4">
        <f t="shared" si="56"/>
        <v>22400</v>
      </c>
      <c r="L1921" s="4">
        <f t="shared" si="57"/>
        <v>4480</v>
      </c>
      <c r="M1921" s="3">
        <v>0.2</v>
      </c>
    </row>
    <row r="1922" spans="2:13" x14ac:dyDescent="0.25">
      <c r="B1922" t="s">
        <v>27</v>
      </c>
      <c r="C1922" s="1" t="s">
        <v>20</v>
      </c>
      <c r="D1922" s="2">
        <v>45060</v>
      </c>
      <c r="E1922" s="8" t="s">
        <v>83</v>
      </c>
      <c r="F1922" s="8" t="s">
        <v>86</v>
      </c>
      <c r="G1922" s="8" t="s">
        <v>87</v>
      </c>
      <c r="H1922" t="s">
        <v>25</v>
      </c>
      <c r="I1922" s="4">
        <v>300</v>
      </c>
      <c r="J1922" s="8">
        <v>11</v>
      </c>
      <c r="K1922" s="4">
        <f t="shared" si="56"/>
        <v>3300</v>
      </c>
      <c r="L1922" s="4">
        <f t="shared" si="57"/>
        <v>495</v>
      </c>
      <c r="M1922" s="3">
        <v>0.15</v>
      </c>
    </row>
    <row r="1923" spans="2:13" x14ac:dyDescent="0.25">
      <c r="B1923" t="s">
        <v>22</v>
      </c>
      <c r="C1923" s="1" t="s">
        <v>20</v>
      </c>
      <c r="D1923" s="2">
        <v>45067</v>
      </c>
      <c r="E1923" s="8" t="s">
        <v>83</v>
      </c>
      <c r="F1923" s="8" t="s">
        <v>86</v>
      </c>
      <c r="G1923" s="8" t="s">
        <v>87</v>
      </c>
      <c r="H1923" t="s">
        <v>33</v>
      </c>
      <c r="I1923" s="4">
        <v>4600</v>
      </c>
      <c r="J1923" s="8">
        <v>2</v>
      </c>
      <c r="K1923" s="4">
        <f t="shared" si="56"/>
        <v>9200</v>
      </c>
      <c r="L1923" s="4">
        <f t="shared" si="57"/>
        <v>2300</v>
      </c>
      <c r="M1923" s="3">
        <v>0.25</v>
      </c>
    </row>
    <row r="1924" spans="2:13" x14ac:dyDescent="0.25">
      <c r="B1924" t="s">
        <v>27</v>
      </c>
      <c r="C1924" s="1" t="s">
        <v>14</v>
      </c>
      <c r="D1924" s="2">
        <v>45074</v>
      </c>
      <c r="E1924" s="8" t="s">
        <v>83</v>
      </c>
      <c r="F1924" s="8" t="s">
        <v>86</v>
      </c>
      <c r="G1924" s="8" t="s">
        <v>87</v>
      </c>
      <c r="H1924" t="s">
        <v>35</v>
      </c>
      <c r="I1924" s="4">
        <v>4500</v>
      </c>
      <c r="J1924" s="8">
        <v>1</v>
      </c>
      <c r="K1924" s="4">
        <f t="shared" ref="K1924:K1937" si="58">I1924*J1924</f>
        <v>4500</v>
      </c>
      <c r="L1924" s="4">
        <f t="shared" ref="L1924:L1937" si="59">K1924*M1924</f>
        <v>1125</v>
      </c>
      <c r="M1924" s="3">
        <v>0.25</v>
      </c>
    </row>
    <row r="1925" spans="2:13" x14ac:dyDescent="0.25">
      <c r="B1925" t="s">
        <v>13</v>
      </c>
      <c r="C1925" s="1" t="s">
        <v>20</v>
      </c>
      <c r="D1925" s="2">
        <v>45081</v>
      </c>
      <c r="E1925" s="8" t="s">
        <v>83</v>
      </c>
      <c r="F1925" s="8" t="s">
        <v>86</v>
      </c>
      <c r="G1925" s="8" t="s">
        <v>87</v>
      </c>
      <c r="H1925" t="s">
        <v>21</v>
      </c>
      <c r="I1925" s="4">
        <v>1200</v>
      </c>
      <c r="J1925" s="8">
        <v>5</v>
      </c>
      <c r="K1925" s="4">
        <f t="shared" si="58"/>
        <v>6000</v>
      </c>
      <c r="L1925" s="4">
        <f t="shared" si="59"/>
        <v>1800</v>
      </c>
      <c r="M1925" s="3">
        <v>0.3</v>
      </c>
    </row>
    <row r="1926" spans="2:13" x14ac:dyDescent="0.25">
      <c r="B1926" t="s">
        <v>27</v>
      </c>
      <c r="C1926" s="1" t="s">
        <v>14</v>
      </c>
      <c r="D1926" s="2">
        <v>45088</v>
      </c>
      <c r="E1926" s="8" t="s">
        <v>83</v>
      </c>
      <c r="F1926" s="8" t="s">
        <v>86</v>
      </c>
      <c r="G1926" s="8" t="s">
        <v>87</v>
      </c>
      <c r="H1926" t="s">
        <v>18</v>
      </c>
      <c r="I1926" s="4">
        <v>8902</v>
      </c>
      <c r="J1926" s="8">
        <v>15</v>
      </c>
      <c r="K1926" s="4">
        <f t="shared" si="58"/>
        <v>133530</v>
      </c>
      <c r="L1926" s="4">
        <f t="shared" si="59"/>
        <v>46735.5</v>
      </c>
      <c r="M1926" s="3">
        <v>0.35</v>
      </c>
    </row>
    <row r="1927" spans="2:13" x14ac:dyDescent="0.25">
      <c r="B1927" t="s">
        <v>24</v>
      </c>
      <c r="C1927" s="1" t="s">
        <v>20</v>
      </c>
      <c r="D1927" s="2">
        <v>45095</v>
      </c>
      <c r="E1927" s="8" t="s">
        <v>83</v>
      </c>
      <c r="F1927" s="8" t="s">
        <v>86</v>
      </c>
      <c r="G1927" s="8" t="s">
        <v>87</v>
      </c>
      <c r="H1927" t="s">
        <v>33</v>
      </c>
      <c r="I1927" s="4">
        <v>4600</v>
      </c>
      <c r="J1927" s="8">
        <v>7</v>
      </c>
      <c r="K1927" s="4">
        <f t="shared" si="58"/>
        <v>32200</v>
      </c>
      <c r="L1927" s="4">
        <f t="shared" si="59"/>
        <v>8050</v>
      </c>
      <c r="M1927" s="3">
        <v>0.25</v>
      </c>
    </row>
    <row r="1928" spans="2:13" x14ac:dyDescent="0.25">
      <c r="B1928" t="s">
        <v>13</v>
      </c>
      <c r="C1928" s="1" t="s">
        <v>14</v>
      </c>
      <c r="D1928" s="2">
        <v>45102</v>
      </c>
      <c r="E1928" s="8" t="s">
        <v>83</v>
      </c>
      <c r="F1928" s="8" t="s">
        <v>86</v>
      </c>
      <c r="G1928" s="8" t="s">
        <v>87</v>
      </c>
      <c r="H1928" t="s">
        <v>32</v>
      </c>
      <c r="I1928" s="4">
        <v>3200</v>
      </c>
      <c r="J1928" s="8">
        <v>11</v>
      </c>
      <c r="K1928" s="4">
        <f t="shared" si="58"/>
        <v>35200</v>
      </c>
      <c r="L1928" s="4">
        <f t="shared" si="59"/>
        <v>7040</v>
      </c>
      <c r="M1928" s="3">
        <v>0.2</v>
      </c>
    </row>
    <row r="1929" spans="2:13" x14ac:dyDescent="0.25">
      <c r="B1929" t="s">
        <v>24</v>
      </c>
      <c r="C1929" s="1" t="s">
        <v>20</v>
      </c>
      <c r="D1929" s="2">
        <v>45109</v>
      </c>
      <c r="E1929" s="8" t="s">
        <v>83</v>
      </c>
      <c r="F1929" s="8" t="s">
        <v>86</v>
      </c>
      <c r="G1929" s="8" t="s">
        <v>87</v>
      </c>
      <c r="H1929" t="s">
        <v>32</v>
      </c>
      <c r="I1929" s="4">
        <v>3200</v>
      </c>
      <c r="J1929" s="8">
        <v>9</v>
      </c>
      <c r="K1929" s="4">
        <f t="shared" si="58"/>
        <v>28800</v>
      </c>
      <c r="L1929" s="4">
        <f t="shared" si="59"/>
        <v>5760</v>
      </c>
      <c r="M1929" s="3">
        <v>0.2</v>
      </c>
    </row>
    <row r="1930" spans="2:13" x14ac:dyDescent="0.25">
      <c r="B1930" t="s">
        <v>13</v>
      </c>
      <c r="C1930" s="1" t="s">
        <v>20</v>
      </c>
      <c r="D1930" s="2">
        <v>45116</v>
      </c>
      <c r="E1930" s="8" t="s">
        <v>83</v>
      </c>
      <c r="F1930" s="8" t="s">
        <v>86</v>
      </c>
      <c r="G1930" s="8" t="s">
        <v>87</v>
      </c>
      <c r="H1930" t="s">
        <v>30</v>
      </c>
      <c r="I1930" s="4">
        <v>3400</v>
      </c>
      <c r="J1930" s="8">
        <v>5</v>
      </c>
      <c r="K1930" s="4">
        <f t="shared" si="58"/>
        <v>17000</v>
      </c>
      <c r="L1930" s="4">
        <f t="shared" si="59"/>
        <v>5950</v>
      </c>
      <c r="M1930" s="3">
        <v>0.35</v>
      </c>
    </row>
    <row r="1931" spans="2:13" x14ac:dyDescent="0.25">
      <c r="B1931" t="s">
        <v>13</v>
      </c>
      <c r="C1931" s="1" t="s">
        <v>20</v>
      </c>
      <c r="D1931" s="2">
        <v>45123</v>
      </c>
      <c r="E1931" s="8" t="s">
        <v>83</v>
      </c>
      <c r="F1931" s="8" t="s">
        <v>86</v>
      </c>
      <c r="G1931" s="8" t="s">
        <v>87</v>
      </c>
      <c r="H1931" t="s">
        <v>33</v>
      </c>
      <c r="I1931" s="4">
        <v>4600</v>
      </c>
      <c r="J1931" s="8">
        <v>8</v>
      </c>
      <c r="K1931" s="4">
        <f t="shared" si="58"/>
        <v>36800</v>
      </c>
      <c r="L1931" s="4">
        <f t="shared" si="59"/>
        <v>9200</v>
      </c>
      <c r="M1931" s="3">
        <v>0.25</v>
      </c>
    </row>
    <row r="1932" spans="2:13" x14ac:dyDescent="0.25">
      <c r="B1932" t="s">
        <v>24</v>
      </c>
      <c r="C1932" s="1" t="s">
        <v>14</v>
      </c>
      <c r="D1932" s="2">
        <v>45130</v>
      </c>
      <c r="E1932" s="8" t="s">
        <v>83</v>
      </c>
      <c r="F1932" s="8" t="s">
        <v>86</v>
      </c>
      <c r="G1932" s="8" t="s">
        <v>87</v>
      </c>
      <c r="H1932" t="s">
        <v>33</v>
      </c>
      <c r="I1932" s="4">
        <v>4600</v>
      </c>
      <c r="J1932" s="8">
        <v>7</v>
      </c>
      <c r="K1932" s="4">
        <f t="shared" si="58"/>
        <v>32200</v>
      </c>
      <c r="L1932" s="4">
        <f t="shared" si="59"/>
        <v>8050</v>
      </c>
      <c r="M1932" s="3">
        <v>0.25</v>
      </c>
    </row>
    <row r="1933" spans="2:13" x14ac:dyDescent="0.25">
      <c r="B1933" t="s">
        <v>24</v>
      </c>
      <c r="C1933" s="1" t="s">
        <v>20</v>
      </c>
      <c r="D1933" s="2">
        <v>45137</v>
      </c>
      <c r="E1933" s="8" t="s">
        <v>83</v>
      </c>
      <c r="F1933" s="8" t="s">
        <v>86</v>
      </c>
      <c r="G1933" s="8" t="s">
        <v>87</v>
      </c>
      <c r="H1933" t="s">
        <v>18</v>
      </c>
      <c r="I1933" s="4">
        <v>8902</v>
      </c>
      <c r="J1933" s="8">
        <v>11</v>
      </c>
      <c r="K1933" s="4">
        <f t="shared" si="58"/>
        <v>97922</v>
      </c>
      <c r="L1933" s="4">
        <f t="shared" si="59"/>
        <v>34272.699999999997</v>
      </c>
      <c r="M1933" s="3">
        <v>0.35</v>
      </c>
    </row>
    <row r="1934" spans="2:13" x14ac:dyDescent="0.25">
      <c r="B1934" t="s">
        <v>13</v>
      </c>
      <c r="C1934" s="1" t="s">
        <v>20</v>
      </c>
      <c r="D1934" s="2">
        <v>45144</v>
      </c>
      <c r="E1934" s="8" t="s">
        <v>83</v>
      </c>
      <c r="F1934" s="8" t="s">
        <v>86</v>
      </c>
      <c r="G1934" s="8" t="s">
        <v>87</v>
      </c>
      <c r="H1934" t="s">
        <v>25</v>
      </c>
      <c r="I1934" s="4">
        <v>300</v>
      </c>
      <c r="J1934" s="8">
        <v>7</v>
      </c>
      <c r="K1934" s="4">
        <f t="shared" si="58"/>
        <v>2100</v>
      </c>
      <c r="L1934" s="4">
        <f t="shared" si="59"/>
        <v>315</v>
      </c>
      <c r="M1934" s="3">
        <v>0.15</v>
      </c>
    </row>
    <row r="1935" spans="2:13" x14ac:dyDescent="0.25">
      <c r="B1935" t="s">
        <v>13</v>
      </c>
      <c r="C1935" s="1" t="s">
        <v>14</v>
      </c>
      <c r="D1935" s="2">
        <v>45151</v>
      </c>
      <c r="E1935" s="8" t="s">
        <v>83</v>
      </c>
      <c r="F1935" s="8" t="s">
        <v>86</v>
      </c>
      <c r="G1935" s="8" t="s">
        <v>87</v>
      </c>
      <c r="H1935" t="s">
        <v>19</v>
      </c>
      <c r="I1935" s="4">
        <v>500</v>
      </c>
      <c r="J1935" s="8">
        <v>3</v>
      </c>
      <c r="K1935" s="4">
        <f t="shared" si="58"/>
        <v>1500</v>
      </c>
      <c r="L1935" s="4">
        <f t="shared" si="59"/>
        <v>375</v>
      </c>
      <c r="M1935" s="3">
        <v>0.25</v>
      </c>
    </row>
    <row r="1936" spans="2:13" x14ac:dyDescent="0.25">
      <c r="B1936" t="s">
        <v>22</v>
      </c>
      <c r="C1936" s="1" t="s">
        <v>20</v>
      </c>
      <c r="D1936" s="2">
        <v>45158</v>
      </c>
      <c r="E1936" s="8" t="s">
        <v>83</v>
      </c>
      <c r="F1936" s="8" t="s">
        <v>86</v>
      </c>
      <c r="G1936" s="8" t="s">
        <v>87</v>
      </c>
      <c r="H1936" t="s">
        <v>25</v>
      </c>
      <c r="I1936" s="4">
        <v>300</v>
      </c>
      <c r="J1936" s="8">
        <v>8</v>
      </c>
      <c r="K1936" s="4">
        <f t="shared" si="58"/>
        <v>2400</v>
      </c>
      <c r="L1936" s="4">
        <f t="shared" si="59"/>
        <v>360</v>
      </c>
      <c r="M1936" s="3">
        <v>0.15</v>
      </c>
    </row>
    <row r="1937" spans="2:13" x14ac:dyDescent="0.25">
      <c r="B1937" t="s">
        <v>27</v>
      </c>
      <c r="C1937" s="1" t="s">
        <v>20</v>
      </c>
      <c r="D1937" s="2">
        <v>45165</v>
      </c>
      <c r="E1937" s="8" t="s">
        <v>83</v>
      </c>
      <c r="F1937" s="8" t="s">
        <v>86</v>
      </c>
      <c r="G1937" s="8" t="s">
        <v>87</v>
      </c>
      <c r="H1937" t="s">
        <v>33</v>
      </c>
      <c r="I1937" s="4">
        <v>4600</v>
      </c>
      <c r="J1937" s="8">
        <v>2</v>
      </c>
      <c r="K1937" s="4">
        <f t="shared" si="58"/>
        <v>9200</v>
      </c>
      <c r="L1937" s="4">
        <f t="shared" si="59"/>
        <v>2300</v>
      </c>
      <c r="M1937" s="3">
        <v>0.25</v>
      </c>
    </row>
    <row r="1938" spans="2:13" x14ac:dyDescent="0.25">
      <c r="B1938" t="s">
        <v>34</v>
      </c>
      <c r="C1938" s="1" t="s">
        <v>14</v>
      </c>
      <c r="D1938" s="2">
        <v>44562</v>
      </c>
      <c r="E1938" s="8" t="s">
        <v>83</v>
      </c>
      <c r="F1938" s="8" t="s">
        <v>88</v>
      </c>
      <c r="G1938" s="8" t="s">
        <v>89</v>
      </c>
      <c r="H1938" t="s">
        <v>23</v>
      </c>
      <c r="I1938" s="4">
        <v>5130</v>
      </c>
      <c r="J1938" s="8">
        <v>10</v>
      </c>
      <c r="K1938" s="4">
        <v>51300</v>
      </c>
      <c r="L1938" s="4">
        <v>20520</v>
      </c>
      <c r="M1938" s="3">
        <v>0.4</v>
      </c>
    </row>
    <row r="1939" spans="2:13" x14ac:dyDescent="0.25">
      <c r="B1939" t="s">
        <v>13</v>
      </c>
      <c r="C1939" s="1" t="s">
        <v>14</v>
      </c>
      <c r="D1939" s="2">
        <v>44577</v>
      </c>
      <c r="E1939" s="8" t="s">
        <v>83</v>
      </c>
      <c r="F1939" s="8" t="s">
        <v>88</v>
      </c>
      <c r="G1939" s="8" t="s">
        <v>89</v>
      </c>
      <c r="H1939" t="s">
        <v>33</v>
      </c>
      <c r="I1939" s="4">
        <v>4600</v>
      </c>
      <c r="J1939" s="8">
        <v>2</v>
      </c>
      <c r="K1939" s="4">
        <v>9200</v>
      </c>
      <c r="L1939" s="4">
        <v>2300</v>
      </c>
      <c r="M1939" s="3">
        <v>0.25</v>
      </c>
    </row>
    <row r="1940" spans="2:13" x14ac:dyDescent="0.25">
      <c r="B1940" t="s">
        <v>27</v>
      </c>
      <c r="C1940" s="1" t="s">
        <v>20</v>
      </c>
      <c r="D1940" s="2">
        <v>44584</v>
      </c>
      <c r="E1940" s="8" t="s">
        <v>83</v>
      </c>
      <c r="F1940" s="8" t="s">
        <v>88</v>
      </c>
      <c r="G1940" s="8" t="s">
        <v>89</v>
      </c>
      <c r="H1940" t="s">
        <v>19</v>
      </c>
      <c r="I1940" s="4">
        <v>500</v>
      </c>
      <c r="J1940" s="8">
        <v>10</v>
      </c>
      <c r="K1940" s="4">
        <v>5000</v>
      </c>
      <c r="L1940" s="4">
        <v>1250</v>
      </c>
      <c r="M1940" s="3">
        <v>0.25</v>
      </c>
    </row>
    <row r="1941" spans="2:13" x14ac:dyDescent="0.25">
      <c r="B1941" t="s">
        <v>13</v>
      </c>
      <c r="C1941" s="1" t="s">
        <v>20</v>
      </c>
      <c r="D1941" s="2">
        <v>44591</v>
      </c>
      <c r="E1941" s="8" t="s">
        <v>83</v>
      </c>
      <c r="F1941" s="8" t="s">
        <v>88</v>
      </c>
      <c r="G1941" s="8" t="s">
        <v>89</v>
      </c>
      <c r="H1941" t="s">
        <v>23</v>
      </c>
      <c r="I1941" s="4">
        <v>5130</v>
      </c>
      <c r="J1941" s="8">
        <v>7</v>
      </c>
      <c r="K1941" s="4">
        <v>35910</v>
      </c>
      <c r="L1941" s="4">
        <v>14364</v>
      </c>
      <c r="M1941" s="3">
        <v>0.4</v>
      </c>
    </row>
    <row r="1942" spans="2:13" x14ac:dyDescent="0.25">
      <c r="B1942" t="s">
        <v>27</v>
      </c>
      <c r="C1942" s="1" t="s">
        <v>20</v>
      </c>
      <c r="D1942" s="2">
        <v>44598</v>
      </c>
      <c r="E1942" s="8" t="s">
        <v>83</v>
      </c>
      <c r="F1942" s="8" t="s">
        <v>88</v>
      </c>
      <c r="G1942" s="8" t="s">
        <v>89</v>
      </c>
      <c r="H1942" t="s">
        <v>21</v>
      </c>
      <c r="I1942" s="4">
        <v>1200</v>
      </c>
      <c r="J1942" s="8">
        <v>11</v>
      </c>
      <c r="K1942" s="4">
        <v>13200</v>
      </c>
      <c r="L1942" s="4">
        <v>3960</v>
      </c>
      <c r="M1942" s="3">
        <v>0.3</v>
      </c>
    </row>
    <row r="1943" spans="2:13" x14ac:dyDescent="0.25">
      <c r="B1943" t="s">
        <v>27</v>
      </c>
      <c r="C1943" s="1" t="s">
        <v>20</v>
      </c>
      <c r="D1943" s="2">
        <v>44605</v>
      </c>
      <c r="E1943" s="8" t="s">
        <v>83</v>
      </c>
      <c r="F1943" s="8" t="s">
        <v>88</v>
      </c>
      <c r="G1943" s="8" t="s">
        <v>89</v>
      </c>
      <c r="H1943" t="s">
        <v>29</v>
      </c>
      <c r="I1943" s="4">
        <v>5340</v>
      </c>
      <c r="J1943" s="8">
        <v>3</v>
      </c>
      <c r="K1943" s="4">
        <v>16020</v>
      </c>
      <c r="L1943" s="4">
        <v>4806</v>
      </c>
      <c r="M1943" s="3">
        <v>0.3</v>
      </c>
    </row>
    <row r="1944" spans="2:13" x14ac:dyDescent="0.25">
      <c r="B1944" t="s">
        <v>22</v>
      </c>
      <c r="C1944" s="1" t="s">
        <v>20</v>
      </c>
      <c r="D1944" s="2">
        <v>44612</v>
      </c>
      <c r="E1944" s="8" t="s">
        <v>83</v>
      </c>
      <c r="F1944" s="8" t="s">
        <v>88</v>
      </c>
      <c r="G1944" s="8" t="s">
        <v>89</v>
      </c>
      <c r="H1944" t="s">
        <v>35</v>
      </c>
      <c r="I1944" s="4">
        <v>4500</v>
      </c>
      <c r="J1944" s="8">
        <v>2</v>
      </c>
      <c r="K1944" s="4">
        <v>9000</v>
      </c>
      <c r="L1944" s="4">
        <v>2250</v>
      </c>
      <c r="M1944" s="3">
        <v>0.25</v>
      </c>
    </row>
    <row r="1945" spans="2:13" x14ac:dyDescent="0.25">
      <c r="B1945" t="s">
        <v>34</v>
      </c>
      <c r="C1945" s="1" t="s">
        <v>20</v>
      </c>
      <c r="D1945" s="2">
        <v>44619</v>
      </c>
      <c r="E1945" s="8" t="s">
        <v>83</v>
      </c>
      <c r="F1945" s="8" t="s">
        <v>88</v>
      </c>
      <c r="G1945" s="8" t="s">
        <v>89</v>
      </c>
      <c r="H1945" t="s">
        <v>18</v>
      </c>
      <c r="I1945" s="4">
        <v>8902</v>
      </c>
      <c r="J1945" s="8">
        <v>1</v>
      </c>
      <c r="K1945" s="4">
        <v>8902</v>
      </c>
      <c r="L1945" s="4">
        <v>3115.7</v>
      </c>
      <c r="M1945" s="3">
        <v>0.35</v>
      </c>
    </row>
    <row r="1946" spans="2:13" x14ac:dyDescent="0.25">
      <c r="B1946" t="s">
        <v>13</v>
      </c>
      <c r="C1946" s="1" t="s">
        <v>14</v>
      </c>
      <c r="D1946" s="2">
        <v>44626</v>
      </c>
      <c r="E1946" s="8" t="s">
        <v>83</v>
      </c>
      <c r="F1946" s="8" t="s">
        <v>88</v>
      </c>
      <c r="G1946" s="8" t="s">
        <v>89</v>
      </c>
      <c r="H1946" t="s">
        <v>33</v>
      </c>
      <c r="I1946" s="4">
        <v>4600</v>
      </c>
      <c r="J1946" s="8">
        <v>4</v>
      </c>
      <c r="K1946" s="4">
        <v>18400</v>
      </c>
      <c r="L1946" s="4">
        <v>4600</v>
      </c>
      <c r="M1946" s="3">
        <v>0.25</v>
      </c>
    </row>
    <row r="1947" spans="2:13" x14ac:dyDescent="0.25">
      <c r="B1947" t="s">
        <v>13</v>
      </c>
      <c r="C1947" s="1" t="s">
        <v>14</v>
      </c>
      <c r="D1947" s="2">
        <v>44633</v>
      </c>
      <c r="E1947" s="8" t="s">
        <v>83</v>
      </c>
      <c r="F1947" s="8" t="s">
        <v>88</v>
      </c>
      <c r="G1947" s="8" t="s">
        <v>89</v>
      </c>
      <c r="H1947" t="s">
        <v>29</v>
      </c>
      <c r="I1947" s="4">
        <v>5340</v>
      </c>
      <c r="J1947" s="8">
        <v>9</v>
      </c>
      <c r="K1947" s="4">
        <v>48060</v>
      </c>
      <c r="L1947" s="4">
        <v>14418</v>
      </c>
      <c r="M1947" s="3">
        <v>0.3</v>
      </c>
    </row>
    <row r="1948" spans="2:13" x14ac:dyDescent="0.25">
      <c r="B1948" t="s">
        <v>24</v>
      </c>
      <c r="C1948" s="1" t="s">
        <v>14</v>
      </c>
      <c r="D1948" s="2">
        <v>44640</v>
      </c>
      <c r="E1948" s="8" t="s">
        <v>83</v>
      </c>
      <c r="F1948" s="8" t="s">
        <v>88</v>
      </c>
      <c r="G1948" s="8" t="s">
        <v>89</v>
      </c>
      <c r="H1948" t="s">
        <v>31</v>
      </c>
      <c r="I1948" s="4">
        <v>5300</v>
      </c>
      <c r="J1948" s="8">
        <v>7</v>
      </c>
      <c r="K1948" s="4">
        <v>37100</v>
      </c>
      <c r="L1948" s="4">
        <v>11130</v>
      </c>
      <c r="M1948" s="3">
        <v>0.3</v>
      </c>
    </row>
    <row r="1949" spans="2:13" x14ac:dyDescent="0.25">
      <c r="B1949" t="s">
        <v>34</v>
      </c>
      <c r="C1949" s="1" t="s">
        <v>20</v>
      </c>
      <c r="D1949" s="2">
        <v>44647</v>
      </c>
      <c r="E1949" s="8" t="s">
        <v>83</v>
      </c>
      <c r="F1949" s="8" t="s">
        <v>88</v>
      </c>
      <c r="G1949" s="8" t="s">
        <v>89</v>
      </c>
      <c r="H1949" t="s">
        <v>23</v>
      </c>
      <c r="I1949" s="4">
        <v>5130</v>
      </c>
      <c r="J1949" s="8">
        <v>9</v>
      </c>
      <c r="K1949" s="4">
        <v>46170</v>
      </c>
      <c r="L1949" s="4">
        <v>18468</v>
      </c>
      <c r="M1949" s="3">
        <v>0.4</v>
      </c>
    </row>
    <row r="1950" spans="2:13" x14ac:dyDescent="0.25">
      <c r="B1950" t="s">
        <v>22</v>
      </c>
      <c r="C1950" s="1" t="s">
        <v>20</v>
      </c>
      <c r="D1950" s="2">
        <v>44654</v>
      </c>
      <c r="E1950" s="8" t="s">
        <v>83</v>
      </c>
      <c r="F1950" s="8" t="s">
        <v>88</v>
      </c>
      <c r="G1950" s="8" t="s">
        <v>89</v>
      </c>
      <c r="H1950" t="s">
        <v>19</v>
      </c>
      <c r="I1950" s="4">
        <v>500</v>
      </c>
      <c r="J1950" s="8">
        <v>12</v>
      </c>
      <c r="K1950" s="4">
        <v>6000</v>
      </c>
      <c r="L1950" s="4">
        <v>1500</v>
      </c>
      <c r="M1950" s="3">
        <v>0.25</v>
      </c>
    </row>
    <row r="1951" spans="2:13" x14ac:dyDescent="0.25">
      <c r="B1951" t="s">
        <v>22</v>
      </c>
      <c r="C1951" s="1" t="s">
        <v>14</v>
      </c>
      <c r="D1951" s="2">
        <v>44661</v>
      </c>
      <c r="E1951" s="8" t="s">
        <v>83</v>
      </c>
      <c r="F1951" s="8" t="s">
        <v>88</v>
      </c>
      <c r="G1951" s="8" t="s">
        <v>89</v>
      </c>
      <c r="H1951" t="s">
        <v>18</v>
      </c>
      <c r="I1951" s="4">
        <v>8902</v>
      </c>
      <c r="J1951" s="8">
        <v>9</v>
      </c>
      <c r="K1951" s="4">
        <v>80118</v>
      </c>
      <c r="L1951" s="4">
        <v>28041.3</v>
      </c>
      <c r="M1951" s="3">
        <v>0.35</v>
      </c>
    </row>
    <row r="1952" spans="2:13" x14ac:dyDescent="0.25">
      <c r="B1952" t="s">
        <v>34</v>
      </c>
      <c r="C1952" s="1" t="s">
        <v>14</v>
      </c>
      <c r="D1952" s="2">
        <v>44668</v>
      </c>
      <c r="E1952" s="8" t="s">
        <v>83</v>
      </c>
      <c r="F1952" s="8" t="s">
        <v>88</v>
      </c>
      <c r="G1952" s="8" t="s">
        <v>89</v>
      </c>
      <c r="H1952" t="s">
        <v>25</v>
      </c>
      <c r="I1952" s="4">
        <v>300</v>
      </c>
      <c r="J1952" s="8">
        <v>3</v>
      </c>
      <c r="K1952" s="4">
        <v>900</v>
      </c>
      <c r="L1952" s="4">
        <v>135</v>
      </c>
      <c r="M1952" s="3">
        <v>0.15</v>
      </c>
    </row>
    <row r="1953" spans="2:13" x14ac:dyDescent="0.25">
      <c r="B1953" t="s">
        <v>13</v>
      </c>
      <c r="C1953" s="1" t="s">
        <v>20</v>
      </c>
      <c r="D1953" s="2">
        <v>44675</v>
      </c>
      <c r="E1953" s="8" t="s">
        <v>83</v>
      </c>
      <c r="F1953" s="8" t="s">
        <v>88</v>
      </c>
      <c r="G1953" s="8" t="s">
        <v>89</v>
      </c>
      <c r="H1953" t="s">
        <v>23</v>
      </c>
      <c r="I1953" s="4">
        <v>5130</v>
      </c>
      <c r="J1953" s="8">
        <v>2</v>
      </c>
      <c r="K1953" s="4">
        <v>10260</v>
      </c>
      <c r="L1953" s="4">
        <v>4104</v>
      </c>
      <c r="M1953" s="3">
        <v>0.4</v>
      </c>
    </row>
    <row r="1954" spans="2:13" x14ac:dyDescent="0.25">
      <c r="B1954" t="s">
        <v>27</v>
      </c>
      <c r="C1954" s="1" t="s">
        <v>20</v>
      </c>
      <c r="D1954" s="2">
        <v>44682</v>
      </c>
      <c r="E1954" s="8" t="s">
        <v>83</v>
      </c>
      <c r="F1954" s="8" t="s">
        <v>88</v>
      </c>
      <c r="G1954" s="8" t="s">
        <v>89</v>
      </c>
      <c r="H1954" t="s">
        <v>23</v>
      </c>
      <c r="I1954" s="4">
        <v>5130</v>
      </c>
      <c r="J1954" s="8">
        <v>4</v>
      </c>
      <c r="K1954" s="4">
        <v>20520</v>
      </c>
      <c r="L1954" s="4">
        <v>8208</v>
      </c>
      <c r="M1954" s="3">
        <v>0.4</v>
      </c>
    </row>
    <row r="1955" spans="2:13" x14ac:dyDescent="0.25">
      <c r="B1955" t="s">
        <v>24</v>
      </c>
      <c r="C1955" s="1" t="s">
        <v>20</v>
      </c>
      <c r="D1955" s="2">
        <v>44689</v>
      </c>
      <c r="E1955" s="8" t="s">
        <v>83</v>
      </c>
      <c r="F1955" s="8" t="s">
        <v>88</v>
      </c>
      <c r="G1955" s="8" t="s">
        <v>89</v>
      </c>
      <c r="H1955" t="s">
        <v>21</v>
      </c>
      <c r="I1955" s="4">
        <v>1200</v>
      </c>
      <c r="J1955" s="8">
        <v>12</v>
      </c>
      <c r="K1955" s="4">
        <v>14400</v>
      </c>
      <c r="L1955" s="4">
        <v>4320</v>
      </c>
      <c r="M1955" s="3">
        <v>0.3</v>
      </c>
    </row>
    <row r="1956" spans="2:13" x14ac:dyDescent="0.25">
      <c r="B1956" t="s">
        <v>22</v>
      </c>
      <c r="C1956" s="1" t="s">
        <v>14</v>
      </c>
      <c r="D1956" s="2">
        <v>44696</v>
      </c>
      <c r="E1956" s="8" t="s">
        <v>83</v>
      </c>
      <c r="F1956" s="8" t="s">
        <v>88</v>
      </c>
      <c r="G1956" s="8" t="s">
        <v>89</v>
      </c>
      <c r="H1956" t="s">
        <v>35</v>
      </c>
      <c r="I1956" s="4">
        <v>4500</v>
      </c>
      <c r="J1956" s="8">
        <v>11</v>
      </c>
      <c r="K1956" s="4">
        <v>49500</v>
      </c>
      <c r="L1956" s="4">
        <v>12375</v>
      </c>
      <c r="M1956" s="3">
        <v>0.25</v>
      </c>
    </row>
    <row r="1957" spans="2:13" x14ac:dyDescent="0.25">
      <c r="B1957" t="s">
        <v>13</v>
      </c>
      <c r="C1957" s="1" t="s">
        <v>20</v>
      </c>
      <c r="D1957" s="2">
        <v>44703</v>
      </c>
      <c r="E1957" s="8" t="s">
        <v>83</v>
      </c>
      <c r="F1957" s="8" t="s">
        <v>88</v>
      </c>
      <c r="G1957" s="8" t="s">
        <v>89</v>
      </c>
      <c r="H1957" t="s">
        <v>28</v>
      </c>
      <c r="I1957" s="4">
        <v>1500</v>
      </c>
      <c r="J1957" s="8">
        <v>8</v>
      </c>
      <c r="K1957" s="4">
        <v>12000</v>
      </c>
      <c r="L1957" s="4">
        <v>4800</v>
      </c>
      <c r="M1957" s="3">
        <v>0.4</v>
      </c>
    </row>
    <row r="1958" spans="2:13" x14ac:dyDescent="0.25">
      <c r="B1958" t="s">
        <v>27</v>
      </c>
      <c r="C1958" s="1" t="s">
        <v>14</v>
      </c>
      <c r="D1958" s="2">
        <v>44710</v>
      </c>
      <c r="E1958" s="8" t="s">
        <v>83</v>
      </c>
      <c r="F1958" s="8" t="s">
        <v>88</v>
      </c>
      <c r="G1958" s="8" t="s">
        <v>89</v>
      </c>
      <c r="H1958" t="s">
        <v>21</v>
      </c>
      <c r="I1958" s="4">
        <v>1200</v>
      </c>
      <c r="J1958" s="8">
        <v>8</v>
      </c>
      <c r="K1958" s="4">
        <v>9600</v>
      </c>
      <c r="L1958" s="4">
        <v>2880</v>
      </c>
      <c r="M1958" s="3">
        <v>0.3</v>
      </c>
    </row>
    <row r="1959" spans="2:13" x14ac:dyDescent="0.25">
      <c r="B1959" t="s">
        <v>27</v>
      </c>
      <c r="C1959" s="1" t="s">
        <v>20</v>
      </c>
      <c r="D1959" s="2">
        <v>44717</v>
      </c>
      <c r="E1959" s="8" t="s">
        <v>83</v>
      </c>
      <c r="F1959" s="8" t="s">
        <v>88</v>
      </c>
      <c r="G1959" s="8" t="s">
        <v>89</v>
      </c>
      <c r="H1959" t="s">
        <v>31</v>
      </c>
      <c r="I1959" s="4">
        <v>5300</v>
      </c>
      <c r="J1959" s="8">
        <v>2</v>
      </c>
      <c r="K1959" s="4">
        <v>10600</v>
      </c>
      <c r="L1959" s="4">
        <v>3180</v>
      </c>
      <c r="M1959" s="3">
        <v>0.3</v>
      </c>
    </row>
    <row r="1960" spans="2:13" x14ac:dyDescent="0.25">
      <c r="B1960" t="s">
        <v>24</v>
      </c>
      <c r="C1960" s="1" t="s">
        <v>14</v>
      </c>
      <c r="D1960" s="2">
        <v>44724</v>
      </c>
      <c r="E1960" s="8" t="s">
        <v>83</v>
      </c>
      <c r="F1960" s="8" t="s">
        <v>88</v>
      </c>
      <c r="G1960" s="8" t="s">
        <v>89</v>
      </c>
      <c r="H1960" t="s">
        <v>23</v>
      </c>
      <c r="I1960" s="4">
        <v>5130</v>
      </c>
      <c r="J1960" s="8">
        <v>10</v>
      </c>
      <c r="K1960" s="4">
        <v>51300</v>
      </c>
      <c r="L1960" s="4">
        <v>20520</v>
      </c>
      <c r="M1960" s="3">
        <v>0.4</v>
      </c>
    </row>
    <row r="1961" spans="2:13" x14ac:dyDescent="0.25">
      <c r="B1961" t="s">
        <v>24</v>
      </c>
      <c r="C1961" s="1" t="s">
        <v>20</v>
      </c>
      <c r="D1961" s="2">
        <v>44731</v>
      </c>
      <c r="E1961" s="8" t="s">
        <v>83</v>
      </c>
      <c r="F1961" s="8" t="s">
        <v>88</v>
      </c>
      <c r="G1961" s="8" t="s">
        <v>89</v>
      </c>
      <c r="H1961" t="s">
        <v>28</v>
      </c>
      <c r="I1961" s="4">
        <v>1500</v>
      </c>
      <c r="J1961" s="8">
        <v>12</v>
      </c>
      <c r="K1961" s="4">
        <v>18000</v>
      </c>
      <c r="L1961" s="4">
        <v>7200</v>
      </c>
      <c r="M1961" s="3">
        <v>0.4</v>
      </c>
    </row>
    <row r="1962" spans="2:13" x14ac:dyDescent="0.25">
      <c r="B1962" t="s">
        <v>24</v>
      </c>
      <c r="C1962" s="1" t="s">
        <v>20</v>
      </c>
      <c r="D1962" s="2">
        <v>44738</v>
      </c>
      <c r="E1962" s="8" t="s">
        <v>83</v>
      </c>
      <c r="F1962" s="8" t="s">
        <v>88</v>
      </c>
      <c r="G1962" s="8" t="s">
        <v>89</v>
      </c>
      <c r="H1962" t="s">
        <v>18</v>
      </c>
      <c r="I1962" s="4">
        <v>8902</v>
      </c>
      <c r="J1962" s="8">
        <v>1</v>
      </c>
      <c r="K1962" s="4">
        <v>8902</v>
      </c>
      <c r="L1962" s="4">
        <v>3115.7</v>
      </c>
      <c r="M1962" s="3">
        <v>0.35</v>
      </c>
    </row>
    <row r="1963" spans="2:13" x14ac:dyDescent="0.25">
      <c r="B1963" t="s">
        <v>24</v>
      </c>
      <c r="C1963" s="1" t="s">
        <v>20</v>
      </c>
      <c r="D1963" s="2">
        <v>44745</v>
      </c>
      <c r="E1963" s="8" t="s">
        <v>83</v>
      </c>
      <c r="F1963" s="8" t="s">
        <v>88</v>
      </c>
      <c r="G1963" s="8" t="s">
        <v>89</v>
      </c>
      <c r="H1963" t="s">
        <v>21</v>
      </c>
      <c r="I1963" s="4">
        <v>1200</v>
      </c>
      <c r="J1963" s="8">
        <v>4</v>
      </c>
      <c r="K1963" s="4">
        <v>4800</v>
      </c>
      <c r="L1963" s="4">
        <v>1440</v>
      </c>
      <c r="M1963" s="3">
        <v>0.3</v>
      </c>
    </row>
    <row r="1964" spans="2:13" x14ac:dyDescent="0.25">
      <c r="B1964" t="s">
        <v>27</v>
      </c>
      <c r="C1964" s="1" t="s">
        <v>20</v>
      </c>
      <c r="D1964" s="2">
        <v>44752</v>
      </c>
      <c r="E1964" s="8" t="s">
        <v>83</v>
      </c>
      <c r="F1964" s="8" t="s">
        <v>88</v>
      </c>
      <c r="G1964" s="8" t="s">
        <v>89</v>
      </c>
      <c r="H1964" t="s">
        <v>31</v>
      </c>
      <c r="I1964" s="4">
        <v>5300</v>
      </c>
      <c r="J1964" s="8">
        <v>10</v>
      </c>
      <c r="K1964" s="4">
        <v>53000</v>
      </c>
      <c r="L1964" s="4">
        <v>15900</v>
      </c>
      <c r="M1964" s="3">
        <v>0.3</v>
      </c>
    </row>
    <row r="1965" spans="2:13" x14ac:dyDescent="0.25">
      <c r="B1965" t="s">
        <v>24</v>
      </c>
      <c r="C1965" s="1" t="s">
        <v>20</v>
      </c>
      <c r="D1965" s="2">
        <v>44759</v>
      </c>
      <c r="E1965" s="8" t="s">
        <v>83</v>
      </c>
      <c r="F1965" s="8" t="s">
        <v>88</v>
      </c>
      <c r="G1965" s="8" t="s">
        <v>89</v>
      </c>
      <c r="H1965" t="s">
        <v>21</v>
      </c>
      <c r="I1965" s="4">
        <v>1200</v>
      </c>
      <c r="J1965" s="8">
        <v>9</v>
      </c>
      <c r="K1965" s="4">
        <v>10800</v>
      </c>
      <c r="L1965" s="4">
        <v>3240</v>
      </c>
      <c r="M1965" s="3">
        <v>0.3</v>
      </c>
    </row>
    <row r="1966" spans="2:13" x14ac:dyDescent="0.25">
      <c r="B1966" t="s">
        <v>27</v>
      </c>
      <c r="C1966" s="1" t="s">
        <v>14</v>
      </c>
      <c r="D1966" s="2">
        <v>44766</v>
      </c>
      <c r="E1966" s="8" t="s">
        <v>83</v>
      </c>
      <c r="F1966" s="8" t="s">
        <v>88</v>
      </c>
      <c r="G1966" s="8" t="s">
        <v>89</v>
      </c>
      <c r="H1966" t="s">
        <v>21</v>
      </c>
      <c r="I1966" s="4">
        <v>1200</v>
      </c>
      <c r="J1966" s="8">
        <v>11</v>
      </c>
      <c r="K1966" s="4">
        <v>13200</v>
      </c>
      <c r="L1966" s="4">
        <v>3960</v>
      </c>
      <c r="M1966" s="3">
        <v>0.3</v>
      </c>
    </row>
    <row r="1967" spans="2:13" x14ac:dyDescent="0.25">
      <c r="B1967" t="s">
        <v>27</v>
      </c>
      <c r="C1967" s="1" t="s">
        <v>20</v>
      </c>
      <c r="D1967" s="2">
        <v>44766</v>
      </c>
      <c r="E1967" s="8" t="s">
        <v>83</v>
      </c>
      <c r="F1967" s="8" t="s">
        <v>88</v>
      </c>
      <c r="G1967" s="8" t="s">
        <v>89</v>
      </c>
      <c r="H1967" t="s">
        <v>30</v>
      </c>
      <c r="I1967" s="4">
        <v>3400</v>
      </c>
      <c r="J1967" s="8">
        <v>5</v>
      </c>
      <c r="K1967" s="4">
        <v>17000</v>
      </c>
      <c r="L1967" s="4">
        <v>5950</v>
      </c>
      <c r="M1967" s="3">
        <v>0.35</v>
      </c>
    </row>
    <row r="1968" spans="2:13" x14ac:dyDescent="0.25">
      <c r="B1968" t="s">
        <v>27</v>
      </c>
      <c r="C1968" s="1" t="s">
        <v>20</v>
      </c>
      <c r="D1968" s="2">
        <v>44773</v>
      </c>
      <c r="E1968" s="8" t="s">
        <v>83</v>
      </c>
      <c r="F1968" s="8" t="s">
        <v>88</v>
      </c>
      <c r="G1968" s="8" t="s">
        <v>89</v>
      </c>
      <c r="H1968" t="s">
        <v>30</v>
      </c>
      <c r="I1968" s="4">
        <v>3400</v>
      </c>
      <c r="J1968" s="8">
        <v>4</v>
      </c>
      <c r="K1968" s="4">
        <v>13600</v>
      </c>
      <c r="L1968" s="4">
        <v>4760</v>
      </c>
      <c r="M1968" s="3">
        <v>0.35</v>
      </c>
    </row>
    <row r="1969" spans="2:13" x14ac:dyDescent="0.25">
      <c r="B1969" t="s">
        <v>34</v>
      </c>
      <c r="C1969" s="1" t="s">
        <v>20</v>
      </c>
      <c r="D1969" s="2">
        <v>44780</v>
      </c>
      <c r="E1969" s="8" t="s">
        <v>83</v>
      </c>
      <c r="F1969" s="8" t="s">
        <v>88</v>
      </c>
      <c r="G1969" s="8" t="s">
        <v>89</v>
      </c>
      <c r="H1969" t="s">
        <v>25</v>
      </c>
      <c r="I1969" s="4">
        <v>300</v>
      </c>
      <c r="J1969" s="8">
        <v>9</v>
      </c>
      <c r="K1969" s="4">
        <v>2700</v>
      </c>
      <c r="L1969" s="4">
        <v>405</v>
      </c>
      <c r="M1969" s="3">
        <v>0.15</v>
      </c>
    </row>
    <row r="1970" spans="2:13" x14ac:dyDescent="0.25">
      <c r="B1970" t="s">
        <v>13</v>
      </c>
      <c r="C1970" s="1" t="s">
        <v>20</v>
      </c>
      <c r="D1970" s="2">
        <v>44787</v>
      </c>
      <c r="E1970" s="8" t="s">
        <v>83</v>
      </c>
      <c r="F1970" s="8" t="s">
        <v>88</v>
      </c>
      <c r="G1970" s="8" t="s">
        <v>89</v>
      </c>
      <c r="H1970" t="s">
        <v>21</v>
      </c>
      <c r="I1970" s="4">
        <v>1200</v>
      </c>
      <c r="J1970" s="8">
        <v>6</v>
      </c>
      <c r="K1970" s="4">
        <v>7200</v>
      </c>
      <c r="L1970" s="4">
        <v>2160</v>
      </c>
      <c r="M1970" s="3">
        <v>0.3</v>
      </c>
    </row>
    <row r="1971" spans="2:13" x14ac:dyDescent="0.25">
      <c r="B1971" t="s">
        <v>13</v>
      </c>
      <c r="C1971" s="1" t="s">
        <v>14</v>
      </c>
      <c r="D1971" s="2">
        <v>44794</v>
      </c>
      <c r="E1971" s="8" t="s">
        <v>83</v>
      </c>
      <c r="F1971" s="8" t="s">
        <v>88</v>
      </c>
      <c r="G1971" s="8" t="s">
        <v>89</v>
      </c>
      <c r="H1971" t="s">
        <v>35</v>
      </c>
      <c r="I1971" s="4">
        <v>4500</v>
      </c>
      <c r="J1971" s="8">
        <v>6</v>
      </c>
      <c r="K1971" s="4">
        <v>27000</v>
      </c>
      <c r="L1971" s="4">
        <v>6750</v>
      </c>
      <c r="M1971" s="3">
        <v>0.25</v>
      </c>
    </row>
    <row r="1972" spans="2:13" x14ac:dyDescent="0.25">
      <c r="B1972" t="s">
        <v>27</v>
      </c>
      <c r="C1972" s="1" t="s">
        <v>14</v>
      </c>
      <c r="D1972" s="2">
        <v>44801</v>
      </c>
      <c r="E1972" s="8" t="s">
        <v>83</v>
      </c>
      <c r="F1972" s="8" t="s">
        <v>88</v>
      </c>
      <c r="G1972" s="8" t="s">
        <v>89</v>
      </c>
      <c r="H1972" t="s">
        <v>19</v>
      </c>
      <c r="I1972" s="4">
        <v>500</v>
      </c>
      <c r="J1972" s="8">
        <v>10</v>
      </c>
      <c r="K1972" s="4">
        <v>5000</v>
      </c>
      <c r="L1972" s="4">
        <v>1250</v>
      </c>
      <c r="M1972" s="3">
        <v>0.25</v>
      </c>
    </row>
    <row r="1973" spans="2:13" x14ac:dyDescent="0.25">
      <c r="B1973" t="s">
        <v>27</v>
      </c>
      <c r="C1973" s="1" t="s">
        <v>20</v>
      </c>
      <c r="D1973" s="2">
        <v>44808</v>
      </c>
      <c r="E1973" s="8" t="s">
        <v>83</v>
      </c>
      <c r="F1973" s="8" t="s">
        <v>88</v>
      </c>
      <c r="G1973" s="8" t="s">
        <v>89</v>
      </c>
      <c r="H1973" t="s">
        <v>18</v>
      </c>
      <c r="I1973" s="4">
        <v>8902</v>
      </c>
      <c r="J1973" s="8">
        <v>9</v>
      </c>
      <c r="K1973" s="4">
        <v>80118</v>
      </c>
      <c r="L1973" s="4">
        <v>28041.3</v>
      </c>
      <c r="M1973" s="3">
        <v>0.35</v>
      </c>
    </row>
    <row r="1974" spans="2:13" x14ac:dyDescent="0.25">
      <c r="B1974" t="s">
        <v>22</v>
      </c>
      <c r="C1974" s="1" t="s">
        <v>20</v>
      </c>
      <c r="D1974" s="2">
        <v>44815</v>
      </c>
      <c r="E1974" s="8" t="s">
        <v>83</v>
      </c>
      <c r="F1974" s="8" t="s">
        <v>88</v>
      </c>
      <c r="G1974" s="8" t="s">
        <v>89</v>
      </c>
      <c r="H1974" t="s">
        <v>26</v>
      </c>
      <c r="I1974" s="4">
        <v>1700</v>
      </c>
      <c r="J1974" s="8">
        <v>4</v>
      </c>
      <c r="K1974" s="4">
        <v>6800</v>
      </c>
      <c r="L1974" s="4">
        <v>3400</v>
      </c>
      <c r="M1974" s="3">
        <v>0.5</v>
      </c>
    </row>
    <row r="1975" spans="2:13" x14ac:dyDescent="0.25">
      <c r="B1975" t="s">
        <v>22</v>
      </c>
      <c r="C1975" s="1" t="s">
        <v>14</v>
      </c>
      <c r="D1975" s="2">
        <v>44822</v>
      </c>
      <c r="E1975" s="8" t="s">
        <v>83</v>
      </c>
      <c r="F1975" s="8" t="s">
        <v>88</v>
      </c>
      <c r="G1975" s="8" t="s">
        <v>89</v>
      </c>
      <c r="H1975" t="s">
        <v>18</v>
      </c>
      <c r="I1975" s="4">
        <v>8902</v>
      </c>
      <c r="J1975" s="8">
        <v>7</v>
      </c>
      <c r="K1975" s="4">
        <v>62314</v>
      </c>
      <c r="L1975" s="4">
        <v>21809.899999999998</v>
      </c>
      <c r="M1975" s="3">
        <v>0.35</v>
      </c>
    </row>
    <row r="1976" spans="2:13" x14ac:dyDescent="0.25">
      <c r="B1976" t="s">
        <v>34</v>
      </c>
      <c r="C1976" s="1" t="s">
        <v>20</v>
      </c>
      <c r="D1976" s="2">
        <v>44829</v>
      </c>
      <c r="E1976" s="8" t="s">
        <v>83</v>
      </c>
      <c r="F1976" s="8" t="s">
        <v>88</v>
      </c>
      <c r="G1976" s="8" t="s">
        <v>89</v>
      </c>
      <c r="H1976" t="s">
        <v>32</v>
      </c>
      <c r="I1976" s="4">
        <v>3200</v>
      </c>
      <c r="J1976" s="8">
        <v>2</v>
      </c>
      <c r="K1976" s="4">
        <v>6400</v>
      </c>
      <c r="L1976" s="4">
        <v>1280</v>
      </c>
      <c r="M1976" s="3">
        <v>0.2</v>
      </c>
    </row>
    <row r="1977" spans="2:13" x14ac:dyDescent="0.25">
      <c r="B1977" t="s">
        <v>22</v>
      </c>
      <c r="C1977" s="1" t="s">
        <v>20</v>
      </c>
      <c r="D1977" s="2">
        <v>44836</v>
      </c>
      <c r="E1977" s="8" t="s">
        <v>83</v>
      </c>
      <c r="F1977" s="8" t="s">
        <v>88</v>
      </c>
      <c r="G1977" s="8" t="s">
        <v>89</v>
      </c>
      <c r="H1977" t="s">
        <v>21</v>
      </c>
      <c r="I1977" s="4">
        <v>1200</v>
      </c>
      <c r="J1977" s="8">
        <v>7</v>
      </c>
      <c r="K1977" s="4">
        <v>8400</v>
      </c>
      <c r="L1977" s="4">
        <v>2520</v>
      </c>
      <c r="M1977" s="3">
        <v>0.3</v>
      </c>
    </row>
    <row r="1978" spans="2:13" x14ac:dyDescent="0.25">
      <c r="B1978" t="s">
        <v>22</v>
      </c>
      <c r="C1978" s="1" t="s">
        <v>20</v>
      </c>
      <c r="D1978" s="2">
        <v>44843</v>
      </c>
      <c r="E1978" s="8" t="s">
        <v>83</v>
      </c>
      <c r="F1978" s="8" t="s">
        <v>88</v>
      </c>
      <c r="G1978" s="8" t="s">
        <v>89</v>
      </c>
      <c r="H1978" t="s">
        <v>30</v>
      </c>
      <c r="I1978" s="4">
        <v>3400</v>
      </c>
      <c r="J1978" s="8">
        <v>9</v>
      </c>
      <c r="K1978" s="4">
        <v>30600</v>
      </c>
      <c r="L1978" s="4">
        <v>10710</v>
      </c>
      <c r="M1978" s="3">
        <v>0.35</v>
      </c>
    </row>
    <row r="1979" spans="2:13" x14ac:dyDescent="0.25">
      <c r="B1979" t="s">
        <v>13</v>
      </c>
      <c r="C1979" s="1" t="s">
        <v>20</v>
      </c>
      <c r="D1979" s="2">
        <v>44850</v>
      </c>
      <c r="E1979" s="8" t="s">
        <v>83</v>
      </c>
      <c r="F1979" s="8" t="s">
        <v>88</v>
      </c>
      <c r="G1979" s="8" t="s">
        <v>89</v>
      </c>
      <c r="H1979" t="s">
        <v>30</v>
      </c>
      <c r="I1979" s="4">
        <v>3400</v>
      </c>
      <c r="J1979" s="8">
        <v>7</v>
      </c>
      <c r="K1979" s="4">
        <v>23800</v>
      </c>
      <c r="L1979" s="4">
        <v>8330</v>
      </c>
      <c r="M1979" s="3">
        <v>0.35</v>
      </c>
    </row>
    <row r="1980" spans="2:13" x14ac:dyDescent="0.25">
      <c r="B1980" t="s">
        <v>13</v>
      </c>
      <c r="C1980" s="1" t="s">
        <v>20</v>
      </c>
      <c r="D1980" s="2">
        <v>44857</v>
      </c>
      <c r="E1980" s="8" t="s">
        <v>83</v>
      </c>
      <c r="F1980" s="8" t="s">
        <v>88</v>
      </c>
      <c r="G1980" s="8" t="s">
        <v>89</v>
      </c>
      <c r="H1980" t="s">
        <v>33</v>
      </c>
      <c r="I1980" s="4">
        <v>4600</v>
      </c>
      <c r="J1980" s="8">
        <v>8</v>
      </c>
      <c r="K1980" s="4">
        <v>36800</v>
      </c>
      <c r="L1980" s="4">
        <v>9200</v>
      </c>
      <c r="M1980" s="3">
        <v>0.25</v>
      </c>
    </row>
    <row r="1981" spans="2:13" x14ac:dyDescent="0.25">
      <c r="B1981" t="s">
        <v>27</v>
      </c>
      <c r="C1981" s="1" t="s">
        <v>14</v>
      </c>
      <c r="D1981" s="2">
        <v>44864</v>
      </c>
      <c r="E1981" s="8" t="s">
        <v>83</v>
      </c>
      <c r="F1981" s="8" t="s">
        <v>88</v>
      </c>
      <c r="G1981" s="8" t="s">
        <v>89</v>
      </c>
      <c r="H1981" t="s">
        <v>35</v>
      </c>
      <c r="I1981" s="4">
        <v>4500</v>
      </c>
      <c r="J1981" s="8">
        <v>12</v>
      </c>
      <c r="K1981" s="4">
        <v>54000</v>
      </c>
      <c r="L1981" s="4">
        <v>13500</v>
      </c>
      <c r="M1981" s="3">
        <v>0.25</v>
      </c>
    </row>
    <row r="1982" spans="2:13" x14ac:dyDescent="0.25">
      <c r="B1982" t="s">
        <v>27</v>
      </c>
      <c r="C1982" s="1" t="s">
        <v>20</v>
      </c>
      <c r="D1982" s="2">
        <v>44871</v>
      </c>
      <c r="E1982" s="8" t="s">
        <v>83</v>
      </c>
      <c r="F1982" s="8" t="s">
        <v>88</v>
      </c>
      <c r="G1982" s="8" t="s">
        <v>89</v>
      </c>
      <c r="H1982" t="s">
        <v>35</v>
      </c>
      <c r="I1982" s="4">
        <v>4500</v>
      </c>
      <c r="J1982" s="8">
        <v>12</v>
      </c>
      <c r="K1982" s="4">
        <v>54000</v>
      </c>
      <c r="L1982" s="4">
        <v>13500</v>
      </c>
      <c r="M1982" s="3">
        <v>0.25</v>
      </c>
    </row>
    <row r="1983" spans="2:13" x14ac:dyDescent="0.25">
      <c r="B1983" t="s">
        <v>13</v>
      </c>
      <c r="C1983" s="1" t="s">
        <v>20</v>
      </c>
      <c r="D1983" s="2">
        <v>44878</v>
      </c>
      <c r="E1983" s="8" t="s">
        <v>83</v>
      </c>
      <c r="F1983" s="8" t="s">
        <v>88</v>
      </c>
      <c r="G1983" s="8" t="s">
        <v>89</v>
      </c>
      <c r="H1983" t="s">
        <v>32</v>
      </c>
      <c r="I1983" s="4">
        <v>3200</v>
      </c>
      <c r="J1983" s="8">
        <v>1</v>
      </c>
      <c r="K1983" s="4">
        <v>3200</v>
      </c>
      <c r="L1983" s="4">
        <v>640</v>
      </c>
      <c r="M1983" s="3">
        <v>0.2</v>
      </c>
    </row>
    <row r="1984" spans="2:13" x14ac:dyDescent="0.25">
      <c r="B1984" t="s">
        <v>13</v>
      </c>
      <c r="C1984" s="1" t="s">
        <v>14</v>
      </c>
      <c r="D1984" s="2">
        <v>44885</v>
      </c>
      <c r="E1984" s="8" t="s">
        <v>83</v>
      </c>
      <c r="F1984" s="8" t="s">
        <v>88</v>
      </c>
      <c r="G1984" s="8" t="s">
        <v>89</v>
      </c>
      <c r="H1984" t="s">
        <v>21</v>
      </c>
      <c r="I1984" s="4">
        <v>1200</v>
      </c>
      <c r="J1984" s="8">
        <v>10</v>
      </c>
      <c r="K1984" s="4">
        <v>12000</v>
      </c>
      <c r="L1984" s="4">
        <v>3600</v>
      </c>
      <c r="M1984" s="3">
        <v>0.3</v>
      </c>
    </row>
    <row r="1985" spans="2:13" x14ac:dyDescent="0.25">
      <c r="B1985" t="s">
        <v>27</v>
      </c>
      <c r="C1985" s="1" t="s">
        <v>20</v>
      </c>
      <c r="D1985" s="2">
        <v>44892</v>
      </c>
      <c r="E1985" s="8" t="s">
        <v>83</v>
      </c>
      <c r="F1985" s="8" t="s">
        <v>88</v>
      </c>
      <c r="G1985" s="8" t="s">
        <v>89</v>
      </c>
      <c r="H1985" t="s">
        <v>26</v>
      </c>
      <c r="I1985" s="4">
        <v>1700</v>
      </c>
      <c r="J1985" s="8">
        <v>1</v>
      </c>
      <c r="K1985" s="4">
        <v>1700</v>
      </c>
      <c r="L1985" s="4">
        <v>850</v>
      </c>
      <c r="M1985" s="3">
        <v>0.5</v>
      </c>
    </row>
    <row r="1986" spans="2:13" x14ac:dyDescent="0.25">
      <c r="B1986" t="s">
        <v>24</v>
      </c>
      <c r="C1986" s="1" t="s">
        <v>20</v>
      </c>
      <c r="D1986" s="2">
        <v>44899</v>
      </c>
      <c r="E1986" s="8" t="s">
        <v>83</v>
      </c>
      <c r="F1986" s="8" t="s">
        <v>88</v>
      </c>
      <c r="G1986" s="8" t="s">
        <v>89</v>
      </c>
      <c r="H1986" t="s">
        <v>23</v>
      </c>
      <c r="I1986" s="4">
        <v>5130</v>
      </c>
      <c r="J1986" s="8">
        <v>10</v>
      </c>
      <c r="K1986" s="4">
        <v>51300</v>
      </c>
      <c r="L1986" s="4">
        <v>20520</v>
      </c>
      <c r="M1986" s="3">
        <v>0.4</v>
      </c>
    </row>
    <row r="1987" spans="2:13" x14ac:dyDescent="0.25">
      <c r="B1987" t="s">
        <v>27</v>
      </c>
      <c r="C1987" s="1" t="s">
        <v>20</v>
      </c>
      <c r="D1987" s="2">
        <v>44906</v>
      </c>
      <c r="E1987" s="8" t="s">
        <v>83</v>
      </c>
      <c r="F1987" s="8" t="s">
        <v>88</v>
      </c>
      <c r="G1987" s="8" t="s">
        <v>89</v>
      </c>
      <c r="H1987" t="s">
        <v>32</v>
      </c>
      <c r="I1987" s="4">
        <v>3200</v>
      </c>
      <c r="J1987" s="8">
        <v>5</v>
      </c>
      <c r="K1987" s="4">
        <v>16000</v>
      </c>
      <c r="L1987" s="4">
        <v>3200</v>
      </c>
      <c r="M1987" s="3">
        <v>0.2</v>
      </c>
    </row>
    <row r="1988" spans="2:13" x14ac:dyDescent="0.25">
      <c r="B1988" t="s">
        <v>13</v>
      </c>
      <c r="C1988" s="1" t="s">
        <v>20</v>
      </c>
      <c r="D1988" s="2">
        <v>44913</v>
      </c>
      <c r="E1988" s="8" t="s">
        <v>83</v>
      </c>
      <c r="F1988" s="8" t="s">
        <v>88</v>
      </c>
      <c r="G1988" s="8" t="s">
        <v>89</v>
      </c>
      <c r="H1988" t="s">
        <v>19</v>
      </c>
      <c r="I1988" s="4">
        <v>500</v>
      </c>
      <c r="J1988" s="8">
        <v>5</v>
      </c>
      <c r="K1988" s="4">
        <v>2500</v>
      </c>
      <c r="L1988" s="4">
        <v>625</v>
      </c>
      <c r="M1988" s="3">
        <v>0.25</v>
      </c>
    </row>
    <row r="1989" spans="2:13" x14ac:dyDescent="0.25">
      <c r="B1989" t="s">
        <v>24</v>
      </c>
      <c r="C1989" s="1" t="s">
        <v>14</v>
      </c>
      <c r="D1989" s="2">
        <v>44920</v>
      </c>
      <c r="E1989" s="8" t="s">
        <v>83</v>
      </c>
      <c r="F1989" s="8" t="s">
        <v>88</v>
      </c>
      <c r="G1989" s="8" t="s">
        <v>89</v>
      </c>
      <c r="H1989" t="s">
        <v>23</v>
      </c>
      <c r="I1989" s="4">
        <v>5130</v>
      </c>
      <c r="J1989" s="8">
        <v>7</v>
      </c>
      <c r="K1989" s="4">
        <v>35910</v>
      </c>
      <c r="L1989" s="4">
        <v>14364</v>
      </c>
      <c r="M1989" s="3">
        <v>0.4</v>
      </c>
    </row>
    <row r="1990" spans="2:13" x14ac:dyDescent="0.25">
      <c r="B1990" t="s">
        <v>27</v>
      </c>
      <c r="C1990" s="1" t="s">
        <v>14</v>
      </c>
      <c r="D1990" s="2">
        <v>44927</v>
      </c>
      <c r="E1990" s="8" t="s">
        <v>83</v>
      </c>
      <c r="F1990" s="8" t="s">
        <v>88</v>
      </c>
      <c r="G1990" s="8" t="s">
        <v>89</v>
      </c>
      <c r="H1990" t="s">
        <v>19</v>
      </c>
      <c r="I1990" s="4">
        <v>500</v>
      </c>
      <c r="J1990" s="8">
        <v>21</v>
      </c>
      <c r="K1990" s="4">
        <v>10500</v>
      </c>
      <c r="L1990" s="4">
        <v>2625</v>
      </c>
      <c r="M1990" s="3">
        <v>0.25</v>
      </c>
    </row>
    <row r="1991" spans="2:13" x14ac:dyDescent="0.25">
      <c r="B1991" t="s">
        <v>22</v>
      </c>
      <c r="C1991" s="1" t="s">
        <v>20</v>
      </c>
      <c r="D1991" s="2">
        <v>44934</v>
      </c>
      <c r="E1991" s="8" t="s">
        <v>83</v>
      </c>
      <c r="F1991" s="8" t="s">
        <v>88</v>
      </c>
      <c r="G1991" s="8" t="s">
        <v>89</v>
      </c>
      <c r="H1991" t="s">
        <v>25</v>
      </c>
      <c r="I1991" s="4">
        <v>300</v>
      </c>
      <c r="J1991" s="8">
        <v>3</v>
      </c>
      <c r="K1991" s="4">
        <v>900</v>
      </c>
      <c r="L1991" s="4">
        <v>135</v>
      </c>
      <c r="M1991" s="3">
        <v>0.15</v>
      </c>
    </row>
    <row r="1992" spans="2:13" x14ac:dyDescent="0.25">
      <c r="B1992" t="s">
        <v>22</v>
      </c>
      <c r="C1992" s="1" t="s">
        <v>20</v>
      </c>
      <c r="D1992" s="2">
        <v>44941</v>
      </c>
      <c r="E1992" s="8" t="s">
        <v>83</v>
      </c>
      <c r="F1992" s="8" t="s">
        <v>88</v>
      </c>
      <c r="G1992" s="8" t="s">
        <v>89</v>
      </c>
      <c r="H1992" t="s">
        <v>21</v>
      </c>
      <c r="I1992" s="4">
        <v>1200</v>
      </c>
      <c r="J1992" s="8">
        <v>12</v>
      </c>
      <c r="K1992" s="4">
        <v>14400</v>
      </c>
      <c r="L1992" s="4">
        <v>4320</v>
      </c>
      <c r="M1992" s="3">
        <v>0.3</v>
      </c>
    </row>
    <row r="1993" spans="2:13" x14ac:dyDescent="0.25">
      <c r="B1993" t="s">
        <v>27</v>
      </c>
      <c r="C1993" s="1" t="s">
        <v>20</v>
      </c>
      <c r="D1993" s="2">
        <v>44948</v>
      </c>
      <c r="E1993" s="8" t="s">
        <v>83</v>
      </c>
      <c r="F1993" s="8" t="s">
        <v>88</v>
      </c>
      <c r="G1993" s="8" t="s">
        <v>89</v>
      </c>
      <c r="H1993" t="s">
        <v>35</v>
      </c>
      <c r="I1993" s="4">
        <v>4500</v>
      </c>
      <c r="J1993" s="8">
        <v>8</v>
      </c>
      <c r="K1993" s="4">
        <v>36000</v>
      </c>
      <c r="L1993" s="4">
        <v>9000</v>
      </c>
      <c r="M1993" s="3">
        <v>0.25</v>
      </c>
    </row>
    <row r="1994" spans="2:13" x14ac:dyDescent="0.25">
      <c r="B1994" t="s">
        <v>13</v>
      </c>
      <c r="C1994" s="1" t="s">
        <v>20</v>
      </c>
      <c r="D1994" s="2">
        <v>44955</v>
      </c>
      <c r="E1994" s="8" t="s">
        <v>83</v>
      </c>
      <c r="F1994" s="8" t="s">
        <v>88</v>
      </c>
      <c r="G1994" s="8" t="s">
        <v>89</v>
      </c>
      <c r="H1994" t="s">
        <v>33</v>
      </c>
      <c r="I1994" s="4">
        <v>4600</v>
      </c>
      <c r="J1994" s="8">
        <v>11</v>
      </c>
      <c r="K1994" s="4">
        <v>50600</v>
      </c>
      <c r="L1994" s="4">
        <v>12650</v>
      </c>
      <c r="M1994" s="3">
        <v>0.25</v>
      </c>
    </row>
    <row r="1995" spans="2:13" x14ac:dyDescent="0.25">
      <c r="B1995" t="s">
        <v>13</v>
      </c>
      <c r="C1995" s="1" t="s">
        <v>20</v>
      </c>
      <c r="D1995" s="2">
        <v>44962</v>
      </c>
      <c r="E1995" s="8" t="s">
        <v>83</v>
      </c>
      <c r="F1995" s="8" t="s">
        <v>88</v>
      </c>
      <c r="G1995" s="8" t="s">
        <v>89</v>
      </c>
      <c r="H1995" t="s">
        <v>26</v>
      </c>
      <c r="I1995" s="4">
        <v>1700</v>
      </c>
      <c r="J1995" s="8">
        <v>12</v>
      </c>
      <c r="K1995" s="4">
        <v>20400</v>
      </c>
      <c r="L1995" s="4">
        <v>10200</v>
      </c>
      <c r="M1995" s="3">
        <v>0.5</v>
      </c>
    </row>
    <row r="1996" spans="2:13" x14ac:dyDescent="0.25">
      <c r="B1996" t="s">
        <v>24</v>
      </c>
      <c r="C1996" s="1" t="s">
        <v>14</v>
      </c>
      <c r="D1996" s="2">
        <v>44969</v>
      </c>
      <c r="E1996" s="8" t="s">
        <v>83</v>
      </c>
      <c r="F1996" s="8" t="s">
        <v>88</v>
      </c>
      <c r="G1996" s="8" t="s">
        <v>89</v>
      </c>
      <c r="H1996" t="s">
        <v>32</v>
      </c>
      <c r="I1996" s="4">
        <v>3200</v>
      </c>
      <c r="J1996" s="8">
        <v>9</v>
      </c>
      <c r="K1996" s="4">
        <v>28800</v>
      </c>
      <c r="L1996" s="4">
        <v>5760</v>
      </c>
      <c r="M1996" s="3">
        <v>0.2</v>
      </c>
    </row>
    <row r="1997" spans="2:13" x14ac:dyDescent="0.25">
      <c r="B1997" t="s">
        <v>13</v>
      </c>
      <c r="C1997" s="1" t="s">
        <v>20</v>
      </c>
      <c r="D1997" s="2">
        <v>44976</v>
      </c>
      <c r="E1997" s="8" t="s">
        <v>83</v>
      </c>
      <c r="F1997" s="8" t="s">
        <v>88</v>
      </c>
      <c r="G1997" s="8" t="s">
        <v>89</v>
      </c>
      <c r="H1997" t="s">
        <v>18</v>
      </c>
      <c r="I1997" s="4">
        <v>8902</v>
      </c>
      <c r="J1997" s="8">
        <v>9</v>
      </c>
      <c r="K1997" s="4">
        <v>80118</v>
      </c>
      <c r="L1997" s="4">
        <v>28041.3</v>
      </c>
      <c r="M1997" s="3">
        <v>0.35</v>
      </c>
    </row>
    <row r="1998" spans="2:13" x14ac:dyDescent="0.25">
      <c r="B1998" t="s">
        <v>24</v>
      </c>
      <c r="C1998" s="1" t="s">
        <v>20</v>
      </c>
      <c r="D1998" s="2">
        <v>44983</v>
      </c>
      <c r="E1998" s="8" t="s">
        <v>83</v>
      </c>
      <c r="F1998" s="8" t="s">
        <v>88</v>
      </c>
      <c r="G1998" s="8" t="s">
        <v>89</v>
      </c>
      <c r="H1998" t="s">
        <v>35</v>
      </c>
      <c r="I1998" s="4">
        <v>4500</v>
      </c>
      <c r="J1998" s="8">
        <v>3</v>
      </c>
      <c r="K1998" s="4">
        <v>13500</v>
      </c>
      <c r="L1998" s="4">
        <v>3375</v>
      </c>
      <c r="M1998" s="3">
        <v>0.25</v>
      </c>
    </row>
    <row r="1999" spans="2:13" x14ac:dyDescent="0.25">
      <c r="B1999" t="s">
        <v>27</v>
      </c>
      <c r="C1999" s="1" t="s">
        <v>14</v>
      </c>
      <c r="D1999" s="2">
        <v>44990</v>
      </c>
      <c r="E1999" s="8" t="s">
        <v>83</v>
      </c>
      <c r="F1999" s="8" t="s">
        <v>88</v>
      </c>
      <c r="G1999" s="8" t="s">
        <v>89</v>
      </c>
      <c r="H1999" t="s">
        <v>29</v>
      </c>
      <c r="I1999" s="4">
        <v>5340</v>
      </c>
      <c r="J1999" s="8">
        <v>1</v>
      </c>
      <c r="K1999" s="4">
        <v>5340</v>
      </c>
      <c r="L1999" s="4">
        <v>1602</v>
      </c>
      <c r="M1999" s="3">
        <v>0.3</v>
      </c>
    </row>
    <row r="2000" spans="2:13" x14ac:dyDescent="0.25">
      <c r="B2000" t="s">
        <v>13</v>
      </c>
      <c r="C2000" s="1" t="s">
        <v>20</v>
      </c>
      <c r="D2000" s="2">
        <v>44997</v>
      </c>
      <c r="E2000" s="8" t="s">
        <v>83</v>
      </c>
      <c r="F2000" s="8" t="s">
        <v>88</v>
      </c>
      <c r="G2000" s="8" t="s">
        <v>89</v>
      </c>
      <c r="H2000" t="s">
        <v>35</v>
      </c>
      <c r="I2000" s="4">
        <v>4500</v>
      </c>
      <c r="J2000" s="8">
        <v>10</v>
      </c>
      <c r="K2000" s="4">
        <v>45000</v>
      </c>
      <c r="L2000" s="4">
        <v>11250</v>
      </c>
      <c r="M2000" s="3">
        <v>0.25</v>
      </c>
    </row>
    <row r="2001" spans="2:13" x14ac:dyDescent="0.25">
      <c r="B2001" t="s">
        <v>13</v>
      </c>
      <c r="C2001" s="1" t="s">
        <v>20</v>
      </c>
      <c r="D2001" s="2">
        <v>45004</v>
      </c>
      <c r="E2001" s="8" t="s">
        <v>83</v>
      </c>
      <c r="F2001" s="8" t="s">
        <v>88</v>
      </c>
      <c r="G2001" s="8" t="s">
        <v>89</v>
      </c>
      <c r="H2001" t="s">
        <v>19</v>
      </c>
      <c r="I2001" s="4">
        <v>500</v>
      </c>
      <c r="J2001" s="8">
        <v>12</v>
      </c>
      <c r="K2001" s="4">
        <v>6000</v>
      </c>
      <c r="L2001" s="4">
        <v>1500</v>
      </c>
      <c r="M2001" s="3">
        <v>0.25</v>
      </c>
    </row>
    <row r="2002" spans="2:13" x14ac:dyDescent="0.25">
      <c r="B2002" t="s">
        <v>13</v>
      </c>
      <c r="C2002" s="1" t="s">
        <v>20</v>
      </c>
      <c r="D2002" s="2">
        <v>45011</v>
      </c>
      <c r="E2002" s="8" t="s">
        <v>83</v>
      </c>
      <c r="F2002" s="8" t="s">
        <v>88</v>
      </c>
      <c r="G2002" s="8" t="s">
        <v>89</v>
      </c>
      <c r="H2002" t="s">
        <v>35</v>
      </c>
      <c r="I2002" s="4">
        <v>4500</v>
      </c>
      <c r="J2002" s="8">
        <v>12</v>
      </c>
      <c r="K2002" s="4">
        <v>54000</v>
      </c>
      <c r="L2002" s="4">
        <v>13500</v>
      </c>
      <c r="M2002" s="3">
        <v>0.25</v>
      </c>
    </row>
    <row r="2003" spans="2:13" x14ac:dyDescent="0.25">
      <c r="B2003" t="s">
        <v>22</v>
      </c>
      <c r="C2003" s="1" t="s">
        <v>20</v>
      </c>
      <c r="D2003" s="2">
        <v>45018</v>
      </c>
      <c r="E2003" s="8" t="s">
        <v>83</v>
      </c>
      <c r="F2003" s="8" t="s">
        <v>88</v>
      </c>
      <c r="G2003" s="8" t="s">
        <v>89</v>
      </c>
      <c r="H2003" t="s">
        <v>23</v>
      </c>
      <c r="I2003" s="4">
        <v>5130</v>
      </c>
      <c r="J2003" s="8">
        <v>9</v>
      </c>
      <c r="K2003" s="4">
        <v>46170</v>
      </c>
      <c r="L2003" s="4">
        <v>18468</v>
      </c>
      <c r="M2003" s="3">
        <v>0.4</v>
      </c>
    </row>
    <row r="2004" spans="2:13" x14ac:dyDescent="0.25">
      <c r="B2004" t="s">
        <v>13</v>
      </c>
      <c r="C2004" s="1" t="s">
        <v>20</v>
      </c>
      <c r="D2004" s="2">
        <v>45025</v>
      </c>
      <c r="E2004" s="8" t="s">
        <v>83</v>
      </c>
      <c r="F2004" s="8" t="s">
        <v>88</v>
      </c>
      <c r="G2004" s="8" t="s">
        <v>89</v>
      </c>
      <c r="H2004" t="s">
        <v>30</v>
      </c>
      <c r="I2004" s="4">
        <v>3400</v>
      </c>
      <c r="J2004" s="8">
        <v>11</v>
      </c>
      <c r="K2004" s="4">
        <v>37400</v>
      </c>
      <c r="L2004" s="4">
        <v>13090</v>
      </c>
      <c r="M2004" s="3">
        <v>0.35</v>
      </c>
    </row>
    <row r="2005" spans="2:13" x14ac:dyDescent="0.25">
      <c r="B2005" t="s">
        <v>13</v>
      </c>
      <c r="C2005" s="1" t="s">
        <v>14</v>
      </c>
      <c r="D2005" s="2">
        <v>45032</v>
      </c>
      <c r="E2005" s="8" t="s">
        <v>83</v>
      </c>
      <c r="F2005" s="8" t="s">
        <v>88</v>
      </c>
      <c r="G2005" s="8" t="s">
        <v>89</v>
      </c>
      <c r="H2005" t="s">
        <v>21</v>
      </c>
      <c r="I2005" s="4">
        <v>1200</v>
      </c>
      <c r="J2005" s="8">
        <v>3</v>
      </c>
      <c r="K2005" s="4">
        <v>3600</v>
      </c>
      <c r="L2005" s="4">
        <v>1080</v>
      </c>
      <c r="M2005" s="3">
        <v>0.3</v>
      </c>
    </row>
    <row r="2006" spans="2:13" x14ac:dyDescent="0.25">
      <c r="B2006" t="s">
        <v>13</v>
      </c>
      <c r="C2006" s="1" t="s">
        <v>20</v>
      </c>
      <c r="D2006" s="2">
        <v>45039</v>
      </c>
      <c r="E2006" s="8" t="s">
        <v>83</v>
      </c>
      <c r="F2006" s="8" t="s">
        <v>88</v>
      </c>
      <c r="G2006" s="8" t="s">
        <v>89</v>
      </c>
      <c r="H2006" t="s">
        <v>31</v>
      </c>
      <c r="I2006" s="4">
        <v>5300</v>
      </c>
      <c r="J2006" s="8">
        <v>12</v>
      </c>
      <c r="K2006" s="4">
        <v>63600</v>
      </c>
      <c r="L2006" s="4">
        <v>19080</v>
      </c>
      <c r="M2006" s="3">
        <v>0.3</v>
      </c>
    </row>
    <row r="2007" spans="2:13" x14ac:dyDescent="0.25">
      <c r="B2007" t="s">
        <v>27</v>
      </c>
      <c r="C2007" s="1" t="s">
        <v>20</v>
      </c>
      <c r="D2007" s="2">
        <v>45046</v>
      </c>
      <c r="E2007" s="8" t="s">
        <v>83</v>
      </c>
      <c r="F2007" s="8" t="s">
        <v>88</v>
      </c>
      <c r="G2007" s="8" t="s">
        <v>89</v>
      </c>
      <c r="H2007" t="s">
        <v>25</v>
      </c>
      <c r="I2007" s="4">
        <v>300</v>
      </c>
      <c r="J2007" s="8">
        <v>7</v>
      </c>
      <c r="K2007" s="4">
        <v>2100</v>
      </c>
      <c r="L2007" s="4">
        <v>315</v>
      </c>
      <c r="M2007" s="3">
        <v>0.15</v>
      </c>
    </row>
    <row r="2008" spans="2:13" x14ac:dyDescent="0.25">
      <c r="B2008" t="s">
        <v>27</v>
      </c>
      <c r="C2008" s="1" t="s">
        <v>14</v>
      </c>
      <c r="D2008" s="2">
        <v>45053</v>
      </c>
      <c r="E2008" s="8" t="s">
        <v>83</v>
      </c>
      <c r="F2008" s="8" t="s">
        <v>88</v>
      </c>
      <c r="G2008" s="8" t="s">
        <v>89</v>
      </c>
      <c r="H2008" t="s">
        <v>28</v>
      </c>
      <c r="I2008" s="4">
        <v>1500</v>
      </c>
      <c r="J2008" s="8">
        <v>3</v>
      </c>
      <c r="K2008" s="4">
        <v>4500</v>
      </c>
      <c r="L2008" s="4">
        <v>1800</v>
      </c>
      <c r="M2008" s="3">
        <v>0.4</v>
      </c>
    </row>
    <row r="2009" spans="2:13" x14ac:dyDescent="0.25">
      <c r="B2009" t="s">
        <v>27</v>
      </c>
      <c r="C2009" s="1" t="s">
        <v>20</v>
      </c>
      <c r="D2009" s="2">
        <v>45060</v>
      </c>
      <c r="E2009" s="8" t="s">
        <v>83</v>
      </c>
      <c r="F2009" s="8" t="s">
        <v>88</v>
      </c>
      <c r="G2009" s="8" t="s">
        <v>89</v>
      </c>
      <c r="H2009" t="s">
        <v>32</v>
      </c>
      <c r="I2009" s="4">
        <v>3200</v>
      </c>
      <c r="J2009" s="8">
        <v>5</v>
      </c>
      <c r="K2009" s="4">
        <v>16000</v>
      </c>
      <c r="L2009" s="4">
        <v>3200</v>
      </c>
      <c r="M2009" s="3">
        <v>0.2</v>
      </c>
    </row>
    <row r="2010" spans="2:13" x14ac:dyDescent="0.25">
      <c r="B2010" t="s">
        <v>27</v>
      </c>
      <c r="C2010" s="1" t="s">
        <v>20</v>
      </c>
      <c r="D2010" s="2">
        <v>45067</v>
      </c>
      <c r="E2010" s="8" t="s">
        <v>83</v>
      </c>
      <c r="F2010" s="8" t="s">
        <v>88</v>
      </c>
      <c r="G2010" s="8" t="s">
        <v>89</v>
      </c>
      <c r="H2010" t="s">
        <v>29</v>
      </c>
      <c r="I2010" s="4">
        <v>5340</v>
      </c>
      <c r="J2010" s="8">
        <v>5</v>
      </c>
      <c r="K2010" s="4">
        <v>26700</v>
      </c>
      <c r="L2010" s="4">
        <v>8010</v>
      </c>
      <c r="M2010" s="3">
        <v>0.3</v>
      </c>
    </row>
    <row r="2011" spans="2:13" x14ac:dyDescent="0.25">
      <c r="B2011" t="s">
        <v>13</v>
      </c>
      <c r="C2011" s="1" t="s">
        <v>20</v>
      </c>
      <c r="D2011" s="2">
        <v>45074</v>
      </c>
      <c r="E2011" s="8" t="s">
        <v>83</v>
      </c>
      <c r="F2011" s="8" t="s">
        <v>88</v>
      </c>
      <c r="G2011" s="8" t="s">
        <v>89</v>
      </c>
      <c r="H2011" t="s">
        <v>30</v>
      </c>
      <c r="I2011" s="4">
        <v>3400</v>
      </c>
      <c r="J2011" s="8">
        <v>3</v>
      </c>
      <c r="K2011" s="4">
        <v>10200</v>
      </c>
      <c r="L2011" s="4">
        <v>3570</v>
      </c>
      <c r="M2011" s="3">
        <v>0.35</v>
      </c>
    </row>
    <row r="2012" spans="2:13" x14ac:dyDescent="0.25">
      <c r="B2012" t="s">
        <v>24</v>
      </c>
      <c r="C2012" s="1" t="s">
        <v>14</v>
      </c>
      <c r="D2012" s="2">
        <v>45081</v>
      </c>
      <c r="E2012" s="8" t="s">
        <v>83</v>
      </c>
      <c r="F2012" s="8" t="s">
        <v>88</v>
      </c>
      <c r="G2012" s="8" t="s">
        <v>89</v>
      </c>
      <c r="H2012" t="s">
        <v>28</v>
      </c>
      <c r="I2012" s="4">
        <v>1500</v>
      </c>
      <c r="J2012" s="8">
        <v>20</v>
      </c>
      <c r="K2012" s="4">
        <v>30000</v>
      </c>
      <c r="L2012" s="4">
        <v>12000</v>
      </c>
      <c r="M2012" s="3">
        <v>0.4</v>
      </c>
    </row>
    <row r="2013" spans="2:13" x14ac:dyDescent="0.25">
      <c r="B2013" t="s">
        <v>27</v>
      </c>
      <c r="C2013" s="1" t="s">
        <v>20</v>
      </c>
      <c r="D2013" s="2">
        <v>45088</v>
      </c>
      <c r="E2013" s="8" t="s">
        <v>83</v>
      </c>
      <c r="F2013" s="8" t="s">
        <v>88</v>
      </c>
      <c r="G2013" s="8" t="s">
        <v>89</v>
      </c>
      <c r="H2013" t="s">
        <v>21</v>
      </c>
      <c r="I2013" s="4">
        <v>1200</v>
      </c>
      <c r="J2013" s="8">
        <v>11</v>
      </c>
      <c r="K2013" s="4">
        <v>13200</v>
      </c>
      <c r="L2013" s="4">
        <v>3960</v>
      </c>
      <c r="M2013" s="3">
        <v>0.3</v>
      </c>
    </row>
    <row r="2014" spans="2:13" x14ac:dyDescent="0.25">
      <c r="B2014" t="s">
        <v>13</v>
      </c>
      <c r="C2014" s="1" t="s">
        <v>20</v>
      </c>
      <c r="D2014" s="2">
        <v>45095</v>
      </c>
      <c r="E2014" s="8" t="s">
        <v>83</v>
      </c>
      <c r="F2014" s="8" t="s">
        <v>88</v>
      </c>
      <c r="G2014" s="8" t="s">
        <v>89</v>
      </c>
      <c r="H2014" t="s">
        <v>18</v>
      </c>
      <c r="I2014" s="4">
        <v>8902</v>
      </c>
      <c r="J2014" s="8">
        <v>20</v>
      </c>
      <c r="K2014" s="4">
        <v>178040</v>
      </c>
      <c r="L2014" s="4">
        <v>62313.999999999993</v>
      </c>
      <c r="M2014" s="3">
        <v>0.35</v>
      </c>
    </row>
    <row r="2015" spans="2:13" x14ac:dyDescent="0.25">
      <c r="B2015" t="s">
        <v>27</v>
      </c>
      <c r="C2015" s="1" t="s">
        <v>20</v>
      </c>
      <c r="D2015" s="2">
        <v>45102</v>
      </c>
      <c r="E2015" s="8" t="s">
        <v>83</v>
      </c>
      <c r="F2015" s="8" t="s">
        <v>88</v>
      </c>
      <c r="G2015" s="8" t="s">
        <v>89</v>
      </c>
      <c r="H2015" t="s">
        <v>21</v>
      </c>
      <c r="I2015" s="4">
        <v>1200</v>
      </c>
      <c r="J2015" s="8">
        <v>4</v>
      </c>
      <c r="K2015" s="4">
        <v>4800</v>
      </c>
      <c r="L2015" s="4">
        <v>1440</v>
      </c>
      <c r="M2015" s="3">
        <v>0.3</v>
      </c>
    </row>
    <row r="2016" spans="2:13" x14ac:dyDescent="0.25">
      <c r="B2016" t="s">
        <v>27</v>
      </c>
      <c r="C2016" s="1" t="s">
        <v>14</v>
      </c>
      <c r="D2016" s="2">
        <v>45109</v>
      </c>
      <c r="E2016" s="8" t="s">
        <v>83</v>
      </c>
      <c r="F2016" s="8" t="s">
        <v>88</v>
      </c>
      <c r="G2016" s="8" t="s">
        <v>89</v>
      </c>
      <c r="H2016" t="s">
        <v>32</v>
      </c>
      <c r="I2016" s="4">
        <v>3200</v>
      </c>
      <c r="J2016" s="8">
        <v>10</v>
      </c>
      <c r="K2016" s="4">
        <v>32000</v>
      </c>
      <c r="L2016" s="4">
        <v>6400</v>
      </c>
      <c r="M2016" s="3">
        <v>0.2</v>
      </c>
    </row>
    <row r="2017" spans="2:13" x14ac:dyDescent="0.25">
      <c r="B2017" t="s">
        <v>13</v>
      </c>
      <c r="C2017" s="1" t="s">
        <v>14</v>
      </c>
      <c r="D2017" s="2">
        <v>45116</v>
      </c>
      <c r="E2017" s="8" t="s">
        <v>83</v>
      </c>
      <c r="F2017" s="8" t="s">
        <v>88</v>
      </c>
      <c r="G2017" s="8" t="s">
        <v>89</v>
      </c>
      <c r="H2017" t="s">
        <v>33</v>
      </c>
      <c r="I2017" s="4">
        <v>4600</v>
      </c>
      <c r="J2017" s="8">
        <v>3</v>
      </c>
      <c r="K2017" s="4">
        <v>13800</v>
      </c>
      <c r="L2017" s="4">
        <v>3450</v>
      </c>
      <c r="M2017" s="3">
        <v>0.25</v>
      </c>
    </row>
    <row r="2018" spans="2:13" x14ac:dyDescent="0.25">
      <c r="B2018" t="s">
        <v>27</v>
      </c>
      <c r="C2018" s="1" t="s">
        <v>14</v>
      </c>
      <c r="D2018" s="2">
        <v>45123</v>
      </c>
      <c r="E2018" s="8" t="s">
        <v>83</v>
      </c>
      <c r="F2018" s="8" t="s">
        <v>88</v>
      </c>
      <c r="G2018" s="8" t="s">
        <v>89</v>
      </c>
      <c r="H2018" t="s">
        <v>26</v>
      </c>
      <c r="I2018" s="4">
        <v>1700</v>
      </c>
      <c r="J2018" s="8">
        <v>1</v>
      </c>
      <c r="K2018" s="4">
        <v>1700</v>
      </c>
      <c r="L2018" s="4">
        <v>850</v>
      </c>
      <c r="M2018" s="3">
        <v>0.5</v>
      </c>
    </row>
    <row r="2019" spans="2:13" x14ac:dyDescent="0.25">
      <c r="B2019" t="s">
        <v>34</v>
      </c>
      <c r="C2019" s="1" t="s">
        <v>20</v>
      </c>
      <c r="D2019" s="2">
        <v>45130</v>
      </c>
      <c r="E2019" s="8" t="s">
        <v>83</v>
      </c>
      <c r="F2019" s="8" t="s">
        <v>88</v>
      </c>
      <c r="G2019" s="8" t="s">
        <v>89</v>
      </c>
      <c r="H2019" t="s">
        <v>35</v>
      </c>
      <c r="I2019" s="4">
        <v>4500</v>
      </c>
      <c r="J2019" s="8">
        <v>6</v>
      </c>
      <c r="K2019" s="4">
        <v>27000</v>
      </c>
      <c r="L2019" s="4">
        <v>6750</v>
      </c>
      <c r="M2019" s="3">
        <v>0.25</v>
      </c>
    </row>
    <row r="2020" spans="2:13" x14ac:dyDescent="0.25">
      <c r="B2020" t="s">
        <v>34</v>
      </c>
      <c r="C2020" s="1" t="s">
        <v>20</v>
      </c>
      <c r="D2020" s="2">
        <v>45137</v>
      </c>
      <c r="E2020" s="8" t="s">
        <v>83</v>
      </c>
      <c r="F2020" s="8" t="s">
        <v>88</v>
      </c>
      <c r="G2020" s="8" t="s">
        <v>89</v>
      </c>
      <c r="H2020" t="s">
        <v>30</v>
      </c>
      <c r="I2020" s="4">
        <v>3400</v>
      </c>
      <c r="J2020" s="8">
        <v>11</v>
      </c>
      <c r="K2020" s="4">
        <v>37400</v>
      </c>
      <c r="L2020" s="4">
        <v>13090</v>
      </c>
      <c r="M2020" s="3">
        <v>0.35</v>
      </c>
    </row>
    <row r="2021" spans="2:13" x14ac:dyDescent="0.25">
      <c r="B2021" t="s">
        <v>13</v>
      </c>
      <c r="C2021" s="1" t="s">
        <v>20</v>
      </c>
      <c r="D2021" s="2">
        <v>45144</v>
      </c>
      <c r="E2021" s="8" t="s">
        <v>83</v>
      </c>
      <c r="F2021" s="8" t="s">
        <v>88</v>
      </c>
      <c r="G2021" s="8" t="s">
        <v>89</v>
      </c>
      <c r="H2021" t="s">
        <v>33</v>
      </c>
      <c r="I2021" s="4">
        <v>4600</v>
      </c>
      <c r="J2021" s="8">
        <v>11</v>
      </c>
      <c r="K2021" s="4">
        <v>50600</v>
      </c>
      <c r="L2021" s="4">
        <v>12650</v>
      </c>
      <c r="M2021" s="3">
        <v>0.25</v>
      </c>
    </row>
    <row r="2022" spans="2:13" x14ac:dyDescent="0.25">
      <c r="B2022" t="s">
        <v>13</v>
      </c>
      <c r="C2022" s="1" t="s">
        <v>14</v>
      </c>
      <c r="D2022" s="2">
        <v>45151</v>
      </c>
      <c r="E2022" s="8" t="s">
        <v>83</v>
      </c>
      <c r="F2022" s="8" t="s">
        <v>88</v>
      </c>
      <c r="G2022" s="8" t="s">
        <v>89</v>
      </c>
      <c r="H2022" t="s">
        <v>21</v>
      </c>
      <c r="I2022" s="4">
        <v>1200</v>
      </c>
      <c r="J2022" s="8">
        <v>11</v>
      </c>
      <c r="K2022" s="4">
        <v>13200</v>
      </c>
      <c r="L2022" s="4">
        <v>3960</v>
      </c>
      <c r="M2022" s="3">
        <v>0.3</v>
      </c>
    </row>
    <row r="2023" spans="2:13" x14ac:dyDescent="0.25">
      <c r="B2023" t="s">
        <v>24</v>
      </c>
      <c r="C2023" s="1" t="s">
        <v>14</v>
      </c>
      <c r="D2023" s="2">
        <v>45158</v>
      </c>
      <c r="E2023" s="8" t="s">
        <v>83</v>
      </c>
      <c r="F2023" s="8" t="s">
        <v>88</v>
      </c>
      <c r="G2023" s="8" t="s">
        <v>89</v>
      </c>
      <c r="H2023" t="s">
        <v>23</v>
      </c>
      <c r="I2023" s="4">
        <v>5130</v>
      </c>
      <c r="J2023" s="8">
        <v>11</v>
      </c>
      <c r="K2023" s="4">
        <v>56430</v>
      </c>
      <c r="L2023" s="4">
        <v>22572</v>
      </c>
      <c r="M2023" s="3">
        <v>0.4</v>
      </c>
    </row>
    <row r="2024" spans="2:13" x14ac:dyDescent="0.25">
      <c r="B2024" t="s">
        <v>13</v>
      </c>
      <c r="C2024" s="1" t="s">
        <v>20</v>
      </c>
      <c r="D2024" s="2">
        <v>45165</v>
      </c>
      <c r="E2024" s="8" t="s">
        <v>83</v>
      </c>
      <c r="F2024" s="8" t="s">
        <v>88</v>
      </c>
      <c r="G2024" s="8" t="s">
        <v>89</v>
      </c>
      <c r="H2024" t="s">
        <v>18</v>
      </c>
      <c r="I2024" s="4">
        <v>8902</v>
      </c>
      <c r="J2024" s="8">
        <v>9</v>
      </c>
      <c r="K2024" s="4">
        <v>80118</v>
      </c>
      <c r="L2024" s="4">
        <v>28041.3</v>
      </c>
      <c r="M2024" s="3">
        <v>0.35</v>
      </c>
    </row>
    <row r="2025" spans="2:13" x14ac:dyDescent="0.25">
      <c r="B2025" t="s">
        <v>13</v>
      </c>
      <c r="C2025" s="1" t="s">
        <v>14</v>
      </c>
      <c r="D2025" s="2">
        <v>44562</v>
      </c>
      <c r="E2025" s="8" t="s">
        <v>83</v>
      </c>
      <c r="F2025" s="8" t="s">
        <v>88</v>
      </c>
      <c r="G2025" s="8" t="s">
        <v>89</v>
      </c>
      <c r="H2025" t="s">
        <v>23</v>
      </c>
      <c r="I2025" s="4">
        <v>5130</v>
      </c>
      <c r="J2025" s="8">
        <v>8</v>
      </c>
      <c r="K2025" s="4">
        <v>41040</v>
      </c>
      <c r="L2025" s="4">
        <v>16416</v>
      </c>
      <c r="M2025" s="3">
        <v>0.4</v>
      </c>
    </row>
    <row r="2026" spans="2:13" x14ac:dyDescent="0.25">
      <c r="B2026" t="s">
        <v>13</v>
      </c>
      <c r="C2026" s="1" t="s">
        <v>20</v>
      </c>
      <c r="D2026" s="2">
        <v>44577</v>
      </c>
      <c r="E2026" s="8" t="s">
        <v>83</v>
      </c>
      <c r="F2026" s="8" t="s">
        <v>88</v>
      </c>
      <c r="G2026" s="8" t="s">
        <v>89</v>
      </c>
      <c r="H2026" t="s">
        <v>25</v>
      </c>
      <c r="I2026" s="4">
        <v>300</v>
      </c>
      <c r="J2026" s="8">
        <v>9</v>
      </c>
      <c r="K2026" s="4">
        <v>2700</v>
      </c>
      <c r="L2026" s="4">
        <v>405</v>
      </c>
      <c r="M2026" s="3">
        <v>0.15</v>
      </c>
    </row>
    <row r="2027" spans="2:13" x14ac:dyDescent="0.25">
      <c r="B2027" t="s">
        <v>22</v>
      </c>
      <c r="C2027" s="1" t="s">
        <v>14</v>
      </c>
      <c r="D2027" s="2">
        <v>44584</v>
      </c>
      <c r="E2027" s="8" t="s">
        <v>83</v>
      </c>
      <c r="F2027" s="8" t="s">
        <v>88</v>
      </c>
      <c r="G2027" s="8" t="s">
        <v>89</v>
      </c>
      <c r="H2027" t="s">
        <v>35</v>
      </c>
      <c r="I2027" s="4">
        <v>4500</v>
      </c>
      <c r="J2027" s="8">
        <v>12</v>
      </c>
      <c r="K2027" s="4">
        <v>54000</v>
      </c>
      <c r="L2027" s="4">
        <v>13500</v>
      </c>
      <c r="M2027" s="3">
        <v>0.25</v>
      </c>
    </row>
    <row r="2028" spans="2:13" x14ac:dyDescent="0.25">
      <c r="B2028" t="s">
        <v>24</v>
      </c>
      <c r="C2028" s="1" t="s">
        <v>20</v>
      </c>
      <c r="D2028" s="2">
        <v>44591</v>
      </c>
      <c r="E2028" s="8" t="s">
        <v>83</v>
      </c>
      <c r="F2028" s="8" t="s">
        <v>88</v>
      </c>
      <c r="G2028" s="8" t="s">
        <v>89</v>
      </c>
      <c r="H2028" t="s">
        <v>25</v>
      </c>
      <c r="I2028" s="4">
        <v>300</v>
      </c>
      <c r="J2028" s="8">
        <v>1</v>
      </c>
      <c r="K2028" s="4">
        <v>300</v>
      </c>
      <c r="L2028" s="4">
        <v>45</v>
      </c>
      <c r="M2028" s="3">
        <v>0.15</v>
      </c>
    </row>
    <row r="2029" spans="2:13" x14ac:dyDescent="0.25">
      <c r="B2029" t="s">
        <v>13</v>
      </c>
      <c r="C2029" s="1" t="s">
        <v>20</v>
      </c>
      <c r="D2029" s="2">
        <v>44598</v>
      </c>
      <c r="E2029" s="8" t="s">
        <v>83</v>
      </c>
      <c r="F2029" s="8" t="s">
        <v>88</v>
      </c>
      <c r="G2029" s="8" t="s">
        <v>89</v>
      </c>
      <c r="H2029" t="s">
        <v>23</v>
      </c>
      <c r="I2029" s="4">
        <v>5130</v>
      </c>
      <c r="J2029" s="8">
        <v>2</v>
      </c>
      <c r="K2029" s="4">
        <v>10260</v>
      </c>
      <c r="L2029" s="4">
        <v>4104</v>
      </c>
      <c r="M2029" s="3">
        <v>0.4</v>
      </c>
    </row>
    <row r="2030" spans="2:13" x14ac:dyDescent="0.25">
      <c r="B2030" t="s">
        <v>13</v>
      </c>
      <c r="C2030" s="1" t="s">
        <v>20</v>
      </c>
      <c r="D2030" s="2">
        <v>44605</v>
      </c>
      <c r="E2030" s="8" t="s">
        <v>83</v>
      </c>
      <c r="F2030" s="8" t="s">
        <v>88</v>
      </c>
      <c r="G2030" s="8" t="s">
        <v>89</v>
      </c>
      <c r="H2030" t="s">
        <v>35</v>
      </c>
      <c r="I2030" s="4">
        <v>4500</v>
      </c>
      <c r="J2030" s="8">
        <v>7</v>
      </c>
      <c r="K2030" s="4">
        <v>31500</v>
      </c>
      <c r="L2030" s="4">
        <v>7875</v>
      </c>
      <c r="M2030" s="3">
        <v>0.25</v>
      </c>
    </row>
    <row r="2031" spans="2:13" x14ac:dyDescent="0.25">
      <c r="B2031" t="s">
        <v>24</v>
      </c>
      <c r="C2031" s="1" t="s">
        <v>20</v>
      </c>
      <c r="D2031" s="2">
        <v>44612</v>
      </c>
      <c r="E2031" s="8" t="s">
        <v>83</v>
      </c>
      <c r="F2031" s="8" t="s">
        <v>88</v>
      </c>
      <c r="G2031" s="8" t="s">
        <v>89</v>
      </c>
      <c r="H2031" t="s">
        <v>32</v>
      </c>
      <c r="I2031" s="4">
        <v>3200</v>
      </c>
      <c r="J2031" s="8">
        <v>12</v>
      </c>
      <c r="K2031" s="4">
        <v>38400</v>
      </c>
      <c r="L2031" s="4">
        <v>7680</v>
      </c>
      <c r="M2031" s="3">
        <v>0.2</v>
      </c>
    </row>
    <row r="2032" spans="2:13" x14ac:dyDescent="0.25">
      <c r="B2032" t="s">
        <v>22</v>
      </c>
      <c r="C2032" s="1" t="s">
        <v>20</v>
      </c>
      <c r="D2032" s="2">
        <v>44619</v>
      </c>
      <c r="E2032" s="8" t="s">
        <v>83</v>
      </c>
      <c r="F2032" s="8" t="s">
        <v>88</v>
      </c>
      <c r="G2032" s="8" t="s">
        <v>89</v>
      </c>
      <c r="H2032" t="s">
        <v>19</v>
      </c>
      <c r="I2032" s="4">
        <v>500</v>
      </c>
      <c r="J2032" s="8">
        <v>15</v>
      </c>
      <c r="K2032" s="4">
        <v>7500</v>
      </c>
      <c r="L2032" s="4">
        <v>1875</v>
      </c>
      <c r="M2032" s="3">
        <v>0.25</v>
      </c>
    </row>
    <row r="2033" spans="2:13" x14ac:dyDescent="0.25">
      <c r="B2033" t="s">
        <v>13</v>
      </c>
      <c r="C2033" s="1" t="s">
        <v>20</v>
      </c>
      <c r="D2033" s="2">
        <v>44626</v>
      </c>
      <c r="E2033" s="8" t="s">
        <v>83</v>
      </c>
      <c r="F2033" s="8" t="s">
        <v>88</v>
      </c>
      <c r="G2033" s="8" t="s">
        <v>89</v>
      </c>
      <c r="H2033" t="s">
        <v>25</v>
      </c>
      <c r="I2033" s="4">
        <v>300</v>
      </c>
      <c r="J2033" s="8">
        <v>3</v>
      </c>
      <c r="K2033" s="4">
        <v>900</v>
      </c>
      <c r="L2033" s="4">
        <v>135</v>
      </c>
      <c r="M2033" s="3">
        <v>0.15</v>
      </c>
    </row>
    <row r="2034" spans="2:13" x14ac:dyDescent="0.25">
      <c r="B2034" t="s">
        <v>27</v>
      </c>
      <c r="C2034" s="1" t="s">
        <v>14</v>
      </c>
      <c r="D2034" s="2">
        <v>44633</v>
      </c>
      <c r="E2034" s="8" t="s">
        <v>83</v>
      </c>
      <c r="F2034" s="8" t="s">
        <v>88</v>
      </c>
      <c r="G2034" s="8" t="s">
        <v>89</v>
      </c>
      <c r="H2034" t="s">
        <v>23</v>
      </c>
      <c r="I2034" s="4">
        <v>5130</v>
      </c>
      <c r="J2034" s="8">
        <v>5</v>
      </c>
      <c r="K2034" s="4">
        <v>25650</v>
      </c>
      <c r="L2034" s="4">
        <v>10260</v>
      </c>
      <c r="M2034" s="3">
        <v>0.4</v>
      </c>
    </row>
    <row r="2035" spans="2:13" x14ac:dyDescent="0.25">
      <c r="B2035" t="s">
        <v>13</v>
      </c>
      <c r="C2035" s="1" t="s">
        <v>14</v>
      </c>
      <c r="D2035" s="2">
        <v>44640</v>
      </c>
      <c r="E2035" s="8" t="s">
        <v>83</v>
      </c>
      <c r="F2035" s="8" t="s">
        <v>88</v>
      </c>
      <c r="G2035" s="8" t="s">
        <v>89</v>
      </c>
      <c r="H2035" t="s">
        <v>28</v>
      </c>
      <c r="I2035" s="4">
        <v>1500</v>
      </c>
      <c r="J2035" s="8">
        <v>4</v>
      </c>
      <c r="K2035" s="4">
        <v>6000</v>
      </c>
      <c r="L2035" s="4">
        <v>2400</v>
      </c>
      <c r="M2035" s="3">
        <v>0.4</v>
      </c>
    </row>
    <row r="2036" spans="2:13" x14ac:dyDescent="0.25">
      <c r="B2036" t="s">
        <v>24</v>
      </c>
      <c r="C2036" s="1" t="s">
        <v>20</v>
      </c>
      <c r="D2036" s="2">
        <v>44647</v>
      </c>
      <c r="E2036" s="8" t="s">
        <v>83</v>
      </c>
      <c r="F2036" s="8" t="s">
        <v>88</v>
      </c>
      <c r="G2036" s="8" t="s">
        <v>89</v>
      </c>
      <c r="H2036" t="s">
        <v>18</v>
      </c>
      <c r="I2036" s="4">
        <v>8902</v>
      </c>
      <c r="J2036" s="8">
        <v>1</v>
      </c>
      <c r="K2036" s="4">
        <v>8902</v>
      </c>
      <c r="L2036" s="4">
        <v>3115.7</v>
      </c>
      <c r="M2036" s="3">
        <v>0.35</v>
      </c>
    </row>
    <row r="2037" spans="2:13" x14ac:dyDescent="0.25">
      <c r="B2037" t="s">
        <v>34</v>
      </c>
      <c r="C2037" s="1" t="s">
        <v>20</v>
      </c>
      <c r="D2037" s="2">
        <v>44654</v>
      </c>
      <c r="E2037" s="8" t="s">
        <v>83</v>
      </c>
      <c r="F2037" s="8" t="s">
        <v>88</v>
      </c>
      <c r="G2037" s="8" t="s">
        <v>89</v>
      </c>
      <c r="H2037" t="s">
        <v>21</v>
      </c>
      <c r="I2037" s="4">
        <v>1200</v>
      </c>
      <c r="J2037" s="8">
        <v>9</v>
      </c>
      <c r="K2037" s="4">
        <v>10800</v>
      </c>
      <c r="L2037" s="4">
        <v>3240</v>
      </c>
      <c r="M2037" s="3">
        <v>0.3</v>
      </c>
    </row>
    <row r="2038" spans="2:13" x14ac:dyDescent="0.25">
      <c r="B2038" t="s">
        <v>13</v>
      </c>
      <c r="C2038" s="1" t="s">
        <v>20</v>
      </c>
      <c r="D2038" s="2">
        <v>44661</v>
      </c>
      <c r="E2038" s="8" t="s">
        <v>83</v>
      </c>
      <c r="F2038" s="8" t="s">
        <v>88</v>
      </c>
      <c r="G2038" s="8" t="s">
        <v>89</v>
      </c>
      <c r="H2038" t="s">
        <v>19</v>
      </c>
      <c r="I2038" s="4">
        <v>500</v>
      </c>
      <c r="J2038" s="8">
        <v>10</v>
      </c>
      <c r="K2038" s="4">
        <v>5000</v>
      </c>
      <c r="L2038" s="4">
        <v>1250</v>
      </c>
      <c r="M2038" s="3">
        <v>0.25</v>
      </c>
    </row>
    <row r="2039" spans="2:13" x14ac:dyDescent="0.25">
      <c r="B2039" t="s">
        <v>34</v>
      </c>
      <c r="C2039" s="1" t="s">
        <v>20</v>
      </c>
      <c r="D2039" s="2">
        <v>44668</v>
      </c>
      <c r="E2039" s="8" t="s">
        <v>83</v>
      </c>
      <c r="F2039" s="8" t="s">
        <v>88</v>
      </c>
      <c r="G2039" s="8" t="s">
        <v>89</v>
      </c>
      <c r="H2039" t="s">
        <v>35</v>
      </c>
      <c r="I2039" s="4">
        <v>4500</v>
      </c>
      <c r="J2039" s="8">
        <v>5</v>
      </c>
      <c r="K2039" s="4">
        <v>22500</v>
      </c>
      <c r="L2039" s="4">
        <v>5625</v>
      </c>
      <c r="M2039" s="3">
        <v>0.25</v>
      </c>
    </row>
    <row r="2040" spans="2:13" x14ac:dyDescent="0.25">
      <c r="B2040" t="s">
        <v>34</v>
      </c>
      <c r="C2040" s="1" t="s">
        <v>20</v>
      </c>
      <c r="D2040" s="2">
        <v>44675</v>
      </c>
      <c r="E2040" s="8" t="s">
        <v>83</v>
      </c>
      <c r="F2040" s="8" t="s">
        <v>88</v>
      </c>
      <c r="G2040" s="8" t="s">
        <v>89</v>
      </c>
      <c r="H2040" t="s">
        <v>25</v>
      </c>
      <c r="I2040" s="4">
        <v>300</v>
      </c>
      <c r="J2040" s="8">
        <v>3</v>
      </c>
      <c r="K2040" s="4">
        <v>900</v>
      </c>
      <c r="L2040" s="4">
        <v>135</v>
      </c>
      <c r="M2040" s="3">
        <v>0.15</v>
      </c>
    </row>
    <row r="2041" spans="2:13" x14ac:dyDescent="0.25">
      <c r="B2041" t="s">
        <v>13</v>
      </c>
      <c r="C2041" s="1" t="s">
        <v>20</v>
      </c>
      <c r="D2041" s="2">
        <v>44682</v>
      </c>
      <c r="E2041" s="8" t="s">
        <v>83</v>
      </c>
      <c r="F2041" s="8" t="s">
        <v>88</v>
      </c>
      <c r="G2041" s="8" t="s">
        <v>89</v>
      </c>
      <c r="H2041" t="s">
        <v>33</v>
      </c>
      <c r="I2041" s="4">
        <v>4600</v>
      </c>
      <c r="J2041" s="8">
        <v>12</v>
      </c>
      <c r="K2041" s="4">
        <v>55200</v>
      </c>
      <c r="L2041" s="4">
        <v>13800</v>
      </c>
      <c r="M2041" s="3">
        <v>0.25</v>
      </c>
    </row>
    <row r="2042" spans="2:13" x14ac:dyDescent="0.25">
      <c r="B2042" t="s">
        <v>13</v>
      </c>
      <c r="C2042" s="1" t="s">
        <v>20</v>
      </c>
      <c r="D2042" s="2">
        <v>44689</v>
      </c>
      <c r="E2042" s="8" t="s">
        <v>83</v>
      </c>
      <c r="F2042" s="8" t="s">
        <v>88</v>
      </c>
      <c r="G2042" s="8" t="s">
        <v>89</v>
      </c>
      <c r="H2042" t="s">
        <v>25</v>
      </c>
      <c r="I2042" s="4">
        <v>300</v>
      </c>
      <c r="J2042" s="8">
        <v>8</v>
      </c>
      <c r="K2042" s="4">
        <v>2400</v>
      </c>
      <c r="L2042" s="4">
        <v>360</v>
      </c>
      <c r="M2042" s="3">
        <v>0.15</v>
      </c>
    </row>
    <row r="2043" spans="2:13" x14ac:dyDescent="0.25">
      <c r="B2043" t="s">
        <v>13</v>
      </c>
      <c r="C2043" s="1" t="s">
        <v>14</v>
      </c>
      <c r="D2043" s="2">
        <v>44696</v>
      </c>
      <c r="E2043" s="8" t="s">
        <v>83</v>
      </c>
      <c r="F2043" s="8" t="s">
        <v>88</v>
      </c>
      <c r="G2043" s="8" t="s">
        <v>89</v>
      </c>
      <c r="H2043" t="s">
        <v>29</v>
      </c>
      <c r="I2043" s="4">
        <v>5340</v>
      </c>
      <c r="J2043" s="8">
        <v>3</v>
      </c>
      <c r="K2043" s="4">
        <v>16020</v>
      </c>
      <c r="L2043" s="4">
        <v>4806</v>
      </c>
      <c r="M2043" s="3">
        <v>0.3</v>
      </c>
    </row>
    <row r="2044" spans="2:13" x14ac:dyDescent="0.25">
      <c r="B2044" t="s">
        <v>22</v>
      </c>
      <c r="C2044" s="1" t="s">
        <v>14</v>
      </c>
      <c r="D2044" s="2">
        <v>44703</v>
      </c>
      <c r="E2044" s="8" t="s">
        <v>83</v>
      </c>
      <c r="F2044" s="8" t="s">
        <v>88</v>
      </c>
      <c r="G2044" s="8" t="s">
        <v>89</v>
      </c>
      <c r="H2044" t="s">
        <v>32</v>
      </c>
      <c r="I2044" s="4">
        <v>3200</v>
      </c>
      <c r="J2044" s="8">
        <v>10</v>
      </c>
      <c r="K2044" s="4">
        <v>32000</v>
      </c>
      <c r="L2044" s="4">
        <v>6400</v>
      </c>
      <c r="M2044" s="3">
        <v>0.2</v>
      </c>
    </row>
    <row r="2045" spans="2:13" x14ac:dyDescent="0.25">
      <c r="B2045" t="s">
        <v>34</v>
      </c>
      <c r="C2045" s="1" t="s">
        <v>20</v>
      </c>
      <c r="D2045" s="2">
        <v>44710</v>
      </c>
      <c r="E2045" s="8" t="s">
        <v>83</v>
      </c>
      <c r="F2045" s="8" t="s">
        <v>88</v>
      </c>
      <c r="G2045" s="8" t="s">
        <v>89</v>
      </c>
      <c r="H2045" t="s">
        <v>29</v>
      </c>
      <c r="I2045" s="4">
        <v>5340</v>
      </c>
      <c r="J2045" s="8">
        <v>9</v>
      </c>
      <c r="K2045" s="4">
        <v>48060</v>
      </c>
      <c r="L2045" s="4">
        <v>14418</v>
      </c>
      <c r="M2045" s="3">
        <v>0.3</v>
      </c>
    </row>
    <row r="2046" spans="2:13" x14ac:dyDescent="0.25">
      <c r="B2046" t="s">
        <v>13</v>
      </c>
      <c r="C2046" s="1" t="s">
        <v>20</v>
      </c>
      <c r="D2046" s="2">
        <v>44717</v>
      </c>
      <c r="E2046" s="8" t="s">
        <v>83</v>
      </c>
      <c r="F2046" s="8" t="s">
        <v>88</v>
      </c>
      <c r="G2046" s="8" t="s">
        <v>89</v>
      </c>
      <c r="H2046" t="s">
        <v>30</v>
      </c>
      <c r="I2046" s="4">
        <v>3400</v>
      </c>
      <c r="J2046" s="8">
        <v>12</v>
      </c>
      <c r="K2046" s="4">
        <v>40800</v>
      </c>
      <c r="L2046" s="4">
        <v>14280</v>
      </c>
      <c r="M2046" s="3">
        <v>0.35</v>
      </c>
    </row>
    <row r="2047" spans="2:13" x14ac:dyDescent="0.25">
      <c r="B2047" t="s">
        <v>24</v>
      </c>
      <c r="C2047" s="1" t="s">
        <v>20</v>
      </c>
      <c r="D2047" s="2">
        <v>44724</v>
      </c>
      <c r="E2047" s="8" t="s">
        <v>83</v>
      </c>
      <c r="F2047" s="8" t="s">
        <v>88</v>
      </c>
      <c r="G2047" s="8" t="s">
        <v>89</v>
      </c>
      <c r="H2047" t="s">
        <v>28</v>
      </c>
      <c r="I2047" s="4">
        <v>1500</v>
      </c>
      <c r="J2047" s="8">
        <v>7</v>
      </c>
      <c r="K2047" s="4">
        <v>10500</v>
      </c>
      <c r="L2047" s="4">
        <v>4200</v>
      </c>
      <c r="M2047" s="3">
        <v>0.4</v>
      </c>
    </row>
    <row r="2048" spans="2:13" x14ac:dyDescent="0.25">
      <c r="B2048" t="s">
        <v>24</v>
      </c>
      <c r="C2048" s="1" t="s">
        <v>14</v>
      </c>
      <c r="D2048" s="2">
        <v>44731</v>
      </c>
      <c r="E2048" s="8" t="s">
        <v>83</v>
      </c>
      <c r="F2048" s="8" t="s">
        <v>88</v>
      </c>
      <c r="G2048" s="8" t="s">
        <v>89</v>
      </c>
      <c r="H2048" t="s">
        <v>21</v>
      </c>
      <c r="I2048" s="4">
        <v>1200</v>
      </c>
      <c r="J2048" s="8">
        <v>4</v>
      </c>
      <c r="K2048" s="4">
        <v>4800</v>
      </c>
      <c r="L2048" s="4">
        <v>1440</v>
      </c>
      <c r="M2048" s="3">
        <v>0.3</v>
      </c>
    </row>
    <row r="2049" spans="2:13" x14ac:dyDescent="0.25">
      <c r="B2049" t="s">
        <v>13</v>
      </c>
      <c r="C2049" s="1" t="s">
        <v>20</v>
      </c>
      <c r="D2049" s="2">
        <v>44738</v>
      </c>
      <c r="E2049" s="8" t="s">
        <v>83</v>
      </c>
      <c r="F2049" s="8" t="s">
        <v>88</v>
      </c>
      <c r="G2049" s="8" t="s">
        <v>89</v>
      </c>
      <c r="H2049" t="s">
        <v>19</v>
      </c>
      <c r="I2049" s="4">
        <v>500</v>
      </c>
      <c r="J2049" s="8">
        <v>15</v>
      </c>
      <c r="K2049" s="4">
        <v>7500</v>
      </c>
      <c r="L2049" s="4">
        <v>1875</v>
      </c>
      <c r="M2049" s="3">
        <v>0.25</v>
      </c>
    </row>
    <row r="2050" spans="2:13" x14ac:dyDescent="0.25">
      <c r="B2050" t="s">
        <v>24</v>
      </c>
      <c r="C2050" s="1" t="s">
        <v>20</v>
      </c>
      <c r="D2050" s="2">
        <v>44745</v>
      </c>
      <c r="E2050" s="8" t="s">
        <v>83</v>
      </c>
      <c r="F2050" s="8" t="s">
        <v>88</v>
      </c>
      <c r="G2050" s="8" t="s">
        <v>89</v>
      </c>
      <c r="H2050" t="s">
        <v>21</v>
      </c>
      <c r="I2050" s="4">
        <v>1200</v>
      </c>
      <c r="J2050" s="8">
        <v>12</v>
      </c>
      <c r="K2050" s="4">
        <v>14400</v>
      </c>
      <c r="L2050" s="4">
        <v>4320</v>
      </c>
      <c r="M2050" s="3">
        <v>0.3</v>
      </c>
    </row>
    <row r="2051" spans="2:13" x14ac:dyDescent="0.25">
      <c r="B2051" t="s">
        <v>13</v>
      </c>
      <c r="C2051" s="1" t="s">
        <v>14</v>
      </c>
      <c r="D2051" s="2">
        <v>44752</v>
      </c>
      <c r="E2051" s="8" t="s">
        <v>83</v>
      </c>
      <c r="F2051" s="8" t="s">
        <v>88</v>
      </c>
      <c r="G2051" s="8" t="s">
        <v>89</v>
      </c>
      <c r="H2051" t="s">
        <v>30</v>
      </c>
      <c r="I2051" s="4">
        <v>3400</v>
      </c>
      <c r="J2051" s="8">
        <v>7</v>
      </c>
      <c r="K2051" s="4">
        <v>23800</v>
      </c>
      <c r="L2051" s="4">
        <v>8330</v>
      </c>
      <c r="M2051" s="3">
        <v>0.35</v>
      </c>
    </row>
    <row r="2052" spans="2:13" x14ac:dyDescent="0.25">
      <c r="B2052" t="s">
        <v>27</v>
      </c>
      <c r="C2052" s="1" t="s">
        <v>14</v>
      </c>
      <c r="D2052" s="2">
        <v>44759</v>
      </c>
      <c r="E2052" s="8" t="s">
        <v>83</v>
      </c>
      <c r="F2052" s="8" t="s">
        <v>88</v>
      </c>
      <c r="G2052" s="8" t="s">
        <v>89</v>
      </c>
      <c r="H2052" t="s">
        <v>29</v>
      </c>
      <c r="I2052" s="4">
        <v>5340</v>
      </c>
      <c r="J2052" s="8">
        <v>7</v>
      </c>
      <c r="K2052" s="4">
        <v>37380</v>
      </c>
      <c r="L2052" s="4">
        <v>11214</v>
      </c>
      <c r="M2052" s="3">
        <v>0.3</v>
      </c>
    </row>
    <row r="2053" spans="2:13" x14ac:dyDescent="0.25">
      <c r="B2053" t="s">
        <v>13</v>
      </c>
      <c r="C2053" s="1" t="s">
        <v>20</v>
      </c>
      <c r="D2053" s="2">
        <v>44766</v>
      </c>
      <c r="E2053" s="8" t="s">
        <v>83</v>
      </c>
      <c r="F2053" s="8" t="s">
        <v>88</v>
      </c>
      <c r="G2053" s="8" t="s">
        <v>89</v>
      </c>
      <c r="H2053" t="s">
        <v>32</v>
      </c>
      <c r="I2053" s="4">
        <v>3200</v>
      </c>
      <c r="J2053" s="8">
        <v>2</v>
      </c>
      <c r="K2053" s="4">
        <v>6400</v>
      </c>
      <c r="L2053" s="4">
        <v>1280</v>
      </c>
      <c r="M2053" s="3">
        <v>0.2</v>
      </c>
    </row>
    <row r="2054" spans="2:13" x14ac:dyDescent="0.25">
      <c r="B2054" t="s">
        <v>13</v>
      </c>
      <c r="C2054" s="1" t="s">
        <v>20</v>
      </c>
      <c r="D2054" s="2">
        <v>44766</v>
      </c>
      <c r="E2054" s="8" t="s">
        <v>83</v>
      </c>
      <c r="F2054" s="8" t="s">
        <v>88</v>
      </c>
      <c r="G2054" s="8" t="s">
        <v>89</v>
      </c>
      <c r="H2054" t="s">
        <v>32</v>
      </c>
      <c r="I2054" s="4">
        <v>3200</v>
      </c>
      <c r="J2054" s="8">
        <v>2</v>
      </c>
      <c r="K2054" s="4">
        <v>6400</v>
      </c>
      <c r="L2054" s="4">
        <v>1280</v>
      </c>
      <c r="M2054" s="3">
        <v>0.2</v>
      </c>
    </row>
    <row r="2055" spans="2:13" x14ac:dyDescent="0.25">
      <c r="B2055" t="s">
        <v>22</v>
      </c>
      <c r="C2055" s="1" t="s">
        <v>20</v>
      </c>
      <c r="D2055" s="2">
        <v>44773</v>
      </c>
      <c r="E2055" s="8" t="s">
        <v>83</v>
      </c>
      <c r="F2055" s="8" t="s">
        <v>88</v>
      </c>
      <c r="G2055" s="8" t="s">
        <v>89</v>
      </c>
      <c r="H2055" t="s">
        <v>25</v>
      </c>
      <c r="I2055" s="4">
        <v>300</v>
      </c>
      <c r="J2055" s="8">
        <v>1</v>
      </c>
      <c r="K2055" s="4">
        <v>300</v>
      </c>
      <c r="L2055" s="4">
        <v>45</v>
      </c>
      <c r="M2055" s="3">
        <v>0.15</v>
      </c>
    </row>
    <row r="2056" spans="2:13" x14ac:dyDescent="0.25">
      <c r="B2056" t="s">
        <v>13</v>
      </c>
      <c r="C2056" s="1" t="s">
        <v>20</v>
      </c>
      <c r="D2056" s="2">
        <v>44780</v>
      </c>
      <c r="E2056" s="8" t="s">
        <v>83</v>
      </c>
      <c r="F2056" s="8" t="s">
        <v>88</v>
      </c>
      <c r="G2056" s="8" t="s">
        <v>89</v>
      </c>
      <c r="H2056" t="s">
        <v>18</v>
      </c>
      <c r="I2056" s="4">
        <v>8902</v>
      </c>
      <c r="J2056" s="8">
        <v>8</v>
      </c>
      <c r="K2056" s="4">
        <v>71216</v>
      </c>
      <c r="L2056" s="4">
        <v>24925.599999999999</v>
      </c>
      <c r="M2056" s="3">
        <v>0.35</v>
      </c>
    </row>
    <row r="2057" spans="2:13" x14ac:dyDescent="0.25">
      <c r="B2057" t="s">
        <v>13</v>
      </c>
      <c r="C2057" s="1" t="s">
        <v>20</v>
      </c>
      <c r="D2057" s="2">
        <v>44787</v>
      </c>
      <c r="E2057" s="8" t="s">
        <v>83</v>
      </c>
      <c r="F2057" s="8" t="s">
        <v>88</v>
      </c>
      <c r="G2057" s="8" t="s">
        <v>89</v>
      </c>
      <c r="H2057" t="s">
        <v>25</v>
      </c>
      <c r="I2057" s="4">
        <v>300</v>
      </c>
      <c r="J2057" s="8">
        <v>4</v>
      </c>
      <c r="K2057" s="4">
        <v>1200</v>
      </c>
      <c r="L2057" s="4">
        <v>180</v>
      </c>
      <c r="M2057" s="3">
        <v>0.15</v>
      </c>
    </row>
    <row r="2058" spans="2:13" x14ac:dyDescent="0.25">
      <c r="B2058" t="s">
        <v>13</v>
      </c>
      <c r="C2058" s="1" t="s">
        <v>20</v>
      </c>
      <c r="D2058" s="2">
        <v>44794</v>
      </c>
      <c r="E2058" s="8" t="s">
        <v>83</v>
      </c>
      <c r="F2058" s="8" t="s">
        <v>88</v>
      </c>
      <c r="G2058" s="8" t="s">
        <v>89</v>
      </c>
      <c r="H2058" t="s">
        <v>33</v>
      </c>
      <c r="I2058" s="4">
        <v>4600</v>
      </c>
      <c r="J2058" s="8">
        <v>8</v>
      </c>
      <c r="K2058" s="4">
        <v>36800</v>
      </c>
      <c r="L2058" s="4">
        <v>9200</v>
      </c>
      <c r="M2058" s="3">
        <v>0.25</v>
      </c>
    </row>
    <row r="2059" spans="2:13" x14ac:dyDescent="0.25">
      <c r="B2059" t="s">
        <v>13</v>
      </c>
      <c r="C2059" s="1" t="s">
        <v>20</v>
      </c>
      <c r="D2059" s="2">
        <v>44801</v>
      </c>
      <c r="E2059" s="8" t="s">
        <v>83</v>
      </c>
      <c r="F2059" s="8" t="s">
        <v>88</v>
      </c>
      <c r="G2059" s="8" t="s">
        <v>89</v>
      </c>
      <c r="H2059" t="s">
        <v>31</v>
      </c>
      <c r="I2059" s="4">
        <v>5300</v>
      </c>
      <c r="J2059" s="8">
        <v>5</v>
      </c>
      <c r="K2059" s="4">
        <v>26500</v>
      </c>
      <c r="L2059" s="4">
        <v>7950</v>
      </c>
      <c r="M2059" s="3">
        <v>0.3</v>
      </c>
    </row>
    <row r="2060" spans="2:13" x14ac:dyDescent="0.25">
      <c r="B2060" t="s">
        <v>13</v>
      </c>
      <c r="C2060" s="1" t="s">
        <v>20</v>
      </c>
      <c r="D2060" s="2">
        <v>44808</v>
      </c>
      <c r="E2060" s="8" t="s">
        <v>83</v>
      </c>
      <c r="F2060" s="8" t="s">
        <v>88</v>
      </c>
      <c r="G2060" s="8" t="s">
        <v>89</v>
      </c>
      <c r="H2060" t="s">
        <v>26</v>
      </c>
      <c r="I2060" s="4">
        <v>1700</v>
      </c>
      <c r="J2060" s="8">
        <v>12</v>
      </c>
      <c r="K2060" s="4">
        <v>20400</v>
      </c>
      <c r="L2060" s="4">
        <v>10200</v>
      </c>
      <c r="M2060" s="3">
        <v>0.5</v>
      </c>
    </row>
    <row r="2061" spans="2:13" x14ac:dyDescent="0.25">
      <c r="B2061" t="s">
        <v>13</v>
      </c>
      <c r="C2061" s="1" t="s">
        <v>14</v>
      </c>
      <c r="D2061" s="2">
        <v>44815</v>
      </c>
      <c r="E2061" s="8" t="s">
        <v>83</v>
      </c>
      <c r="F2061" s="8" t="s">
        <v>88</v>
      </c>
      <c r="G2061" s="8" t="s">
        <v>89</v>
      </c>
      <c r="H2061" t="s">
        <v>26</v>
      </c>
      <c r="I2061" s="4">
        <v>1700</v>
      </c>
      <c r="J2061" s="8">
        <v>9</v>
      </c>
      <c r="K2061" s="4">
        <v>15300</v>
      </c>
      <c r="L2061" s="4">
        <v>7650</v>
      </c>
      <c r="M2061" s="3">
        <v>0.5</v>
      </c>
    </row>
    <row r="2062" spans="2:13" x14ac:dyDescent="0.25">
      <c r="B2062" t="s">
        <v>13</v>
      </c>
      <c r="C2062" s="1" t="s">
        <v>14</v>
      </c>
      <c r="D2062" s="2">
        <v>44822</v>
      </c>
      <c r="E2062" s="8" t="s">
        <v>83</v>
      </c>
      <c r="F2062" s="8" t="s">
        <v>88</v>
      </c>
      <c r="G2062" s="8" t="s">
        <v>89</v>
      </c>
      <c r="H2062" t="s">
        <v>32</v>
      </c>
      <c r="I2062" s="4">
        <v>3200</v>
      </c>
      <c r="J2062" s="8">
        <v>3</v>
      </c>
      <c r="K2062" s="4">
        <v>9600</v>
      </c>
      <c r="L2062" s="4">
        <v>1920</v>
      </c>
      <c r="M2062" s="3">
        <v>0.2</v>
      </c>
    </row>
    <row r="2063" spans="2:13" x14ac:dyDescent="0.25">
      <c r="B2063" t="s">
        <v>27</v>
      </c>
      <c r="C2063" s="1" t="s">
        <v>20</v>
      </c>
      <c r="D2063" s="2">
        <v>44829</v>
      </c>
      <c r="E2063" s="8" t="s">
        <v>83</v>
      </c>
      <c r="F2063" s="8" t="s">
        <v>88</v>
      </c>
      <c r="G2063" s="8" t="s">
        <v>89</v>
      </c>
      <c r="H2063" t="s">
        <v>35</v>
      </c>
      <c r="I2063" s="4">
        <v>4500</v>
      </c>
      <c r="J2063" s="8">
        <v>2</v>
      </c>
      <c r="K2063" s="4">
        <v>9000</v>
      </c>
      <c r="L2063" s="4">
        <v>2250</v>
      </c>
      <c r="M2063" s="3">
        <v>0.25</v>
      </c>
    </row>
    <row r="2064" spans="2:13" x14ac:dyDescent="0.25">
      <c r="B2064" t="s">
        <v>27</v>
      </c>
      <c r="C2064" s="1" t="s">
        <v>20</v>
      </c>
      <c r="D2064" s="2">
        <v>44836</v>
      </c>
      <c r="E2064" s="8" t="s">
        <v>83</v>
      </c>
      <c r="F2064" s="8" t="s">
        <v>88</v>
      </c>
      <c r="G2064" s="8" t="s">
        <v>89</v>
      </c>
      <c r="H2064" t="s">
        <v>30</v>
      </c>
      <c r="I2064" s="4">
        <v>3400</v>
      </c>
      <c r="J2064" s="8">
        <v>10</v>
      </c>
      <c r="K2064" s="4">
        <v>34000</v>
      </c>
      <c r="L2064" s="4">
        <v>11900</v>
      </c>
      <c r="M2064" s="3">
        <v>0.35</v>
      </c>
    </row>
    <row r="2065" spans="2:13" x14ac:dyDescent="0.25">
      <c r="B2065" t="s">
        <v>13</v>
      </c>
      <c r="C2065" s="1" t="s">
        <v>20</v>
      </c>
      <c r="D2065" s="2">
        <v>44843</v>
      </c>
      <c r="E2065" s="8" t="s">
        <v>83</v>
      </c>
      <c r="F2065" s="8" t="s">
        <v>88</v>
      </c>
      <c r="G2065" s="8" t="s">
        <v>89</v>
      </c>
      <c r="H2065" t="s">
        <v>21</v>
      </c>
      <c r="I2065" s="4">
        <v>1200</v>
      </c>
      <c r="J2065" s="8">
        <v>8</v>
      </c>
      <c r="K2065" s="4">
        <v>9600</v>
      </c>
      <c r="L2065" s="4">
        <v>2880</v>
      </c>
      <c r="M2065" s="3">
        <v>0.3</v>
      </c>
    </row>
    <row r="2066" spans="2:13" x14ac:dyDescent="0.25">
      <c r="B2066" t="s">
        <v>27</v>
      </c>
      <c r="C2066" s="1" t="s">
        <v>20</v>
      </c>
      <c r="D2066" s="2">
        <v>44850</v>
      </c>
      <c r="E2066" s="8" t="s">
        <v>83</v>
      </c>
      <c r="F2066" s="8" t="s">
        <v>88</v>
      </c>
      <c r="G2066" s="8" t="s">
        <v>89</v>
      </c>
      <c r="H2066" t="s">
        <v>35</v>
      </c>
      <c r="I2066" s="4">
        <v>4500</v>
      </c>
      <c r="J2066" s="8">
        <v>9</v>
      </c>
      <c r="K2066" s="4">
        <v>40500</v>
      </c>
      <c r="L2066" s="4">
        <v>10125</v>
      </c>
      <c r="M2066" s="3">
        <v>0.25</v>
      </c>
    </row>
    <row r="2067" spans="2:13" x14ac:dyDescent="0.25">
      <c r="B2067" t="s">
        <v>13</v>
      </c>
      <c r="C2067" s="1" t="s">
        <v>20</v>
      </c>
      <c r="D2067" s="2">
        <v>44857</v>
      </c>
      <c r="E2067" s="8" t="s">
        <v>83</v>
      </c>
      <c r="F2067" s="8" t="s">
        <v>88</v>
      </c>
      <c r="G2067" s="8" t="s">
        <v>89</v>
      </c>
      <c r="H2067" t="s">
        <v>26</v>
      </c>
      <c r="I2067" s="4">
        <v>1700</v>
      </c>
      <c r="J2067" s="8">
        <v>11</v>
      </c>
      <c r="K2067" s="4">
        <v>18700</v>
      </c>
      <c r="L2067" s="4">
        <v>9350</v>
      </c>
      <c r="M2067" s="3">
        <v>0.5</v>
      </c>
    </row>
    <row r="2068" spans="2:13" x14ac:dyDescent="0.25">
      <c r="B2068" t="s">
        <v>13</v>
      </c>
      <c r="C2068" s="1" t="s">
        <v>20</v>
      </c>
      <c r="D2068" s="2">
        <v>44864</v>
      </c>
      <c r="E2068" s="8" t="s">
        <v>83</v>
      </c>
      <c r="F2068" s="8" t="s">
        <v>88</v>
      </c>
      <c r="G2068" s="8" t="s">
        <v>89</v>
      </c>
      <c r="H2068" t="s">
        <v>26</v>
      </c>
      <c r="I2068" s="4">
        <v>1700</v>
      </c>
      <c r="J2068" s="8">
        <v>5</v>
      </c>
      <c r="K2068" s="4">
        <v>8500</v>
      </c>
      <c r="L2068" s="4">
        <v>4250</v>
      </c>
      <c r="M2068" s="3">
        <v>0.5</v>
      </c>
    </row>
    <row r="2069" spans="2:13" x14ac:dyDescent="0.25">
      <c r="B2069" t="s">
        <v>13</v>
      </c>
      <c r="C2069" s="1" t="s">
        <v>20</v>
      </c>
      <c r="D2069" s="2">
        <v>44871</v>
      </c>
      <c r="E2069" s="8" t="s">
        <v>83</v>
      </c>
      <c r="F2069" s="8" t="s">
        <v>88</v>
      </c>
      <c r="G2069" s="8" t="s">
        <v>89</v>
      </c>
      <c r="H2069" t="s">
        <v>35</v>
      </c>
      <c r="I2069" s="4">
        <v>4500</v>
      </c>
      <c r="J2069" s="8">
        <v>15</v>
      </c>
      <c r="K2069" s="4">
        <v>67500</v>
      </c>
      <c r="L2069" s="4">
        <v>16875</v>
      </c>
      <c r="M2069" s="3">
        <v>0.25</v>
      </c>
    </row>
    <row r="2070" spans="2:13" x14ac:dyDescent="0.25">
      <c r="B2070" t="s">
        <v>27</v>
      </c>
      <c r="C2070" s="1" t="s">
        <v>20</v>
      </c>
      <c r="D2070" s="2">
        <v>44878</v>
      </c>
      <c r="E2070" s="8" t="s">
        <v>83</v>
      </c>
      <c r="F2070" s="8" t="s">
        <v>88</v>
      </c>
      <c r="G2070" s="8" t="s">
        <v>89</v>
      </c>
      <c r="H2070" t="s">
        <v>30</v>
      </c>
      <c r="I2070" s="4">
        <v>3400</v>
      </c>
      <c r="J2070" s="8">
        <v>10</v>
      </c>
      <c r="K2070" s="4">
        <v>34000</v>
      </c>
      <c r="L2070" s="4">
        <v>11900</v>
      </c>
      <c r="M2070" s="3">
        <v>0.35</v>
      </c>
    </row>
    <row r="2071" spans="2:13" x14ac:dyDescent="0.25">
      <c r="B2071" t="s">
        <v>34</v>
      </c>
      <c r="C2071" s="1" t="s">
        <v>20</v>
      </c>
      <c r="D2071" s="2">
        <v>44885</v>
      </c>
      <c r="E2071" s="8" t="s">
        <v>83</v>
      </c>
      <c r="F2071" s="8" t="s">
        <v>88</v>
      </c>
      <c r="G2071" s="8" t="s">
        <v>89</v>
      </c>
      <c r="H2071" t="s">
        <v>31</v>
      </c>
      <c r="I2071" s="4">
        <v>5300</v>
      </c>
      <c r="J2071" s="8">
        <v>4</v>
      </c>
      <c r="K2071" s="4">
        <v>21200</v>
      </c>
      <c r="L2071" s="4">
        <v>6360</v>
      </c>
      <c r="M2071" s="3">
        <v>0.3</v>
      </c>
    </row>
    <row r="2072" spans="2:13" x14ac:dyDescent="0.25">
      <c r="B2072" t="s">
        <v>13</v>
      </c>
      <c r="C2072" s="1" t="s">
        <v>20</v>
      </c>
      <c r="D2072" s="2">
        <v>44892</v>
      </c>
      <c r="E2072" s="8" t="s">
        <v>83</v>
      </c>
      <c r="F2072" s="8" t="s">
        <v>88</v>
      </c>
      <c r="G2072" s="8" t="s">
        <v>89</v>
      </c>
      <c r="H2072" t="s">
        <v>33</v>
      </c>
      <c r="I2072" s="4">
        <v>4600</v>
      </c>
      <c r="J2072" s="8">
        <v>6</v>
      </c>
      <c r="K2072" s="4">
        <v>27600</v>
      </c>
      <c r="L2072" s="4">
        <v>6900</v>
      </c>
      <c r="M2072" s="3">
        <v>0.25</v>
      </c>
    </row>
    <row r="2073" spans="2:13" x14ac:dyDescent="0.25">
      <c r="B2073" t="s">
        <v>27</v>
      </c>
      <c r="C2073" s="1" t="s">
        <v>14</v>
      </c>
      <c r="D2073" s="2">
        <v>44899</v>
      </c>
      <c r="E2073" s="8" t="s">
        <v>83</v>
      </c>
      <c r="F2073" s="8" t="s">
        <v>88</v>
      </c>
      <c r="G2073" s="8" t="s">
        <v>89</v>
      </c>
      <c r="H2073" t="s">
        <v>30</v>
      </c>
      <c r="I2073" s="4">
        <v>3400</v>
      </c>
      <c r="J2073" s="8">
        <v>2</v>
      </c>
      <c r="K2073" s="4">
        <v>6800</v>
      </c>
      <c r="L2073" s="4">
        <v>2380</v>
      </c>
      <c r="M2073" s="3">
        <v>0.35</v>
      </c>
    </row>
    <row r="2074" spans="2:13" x14ac:dyDescent="0.25">
      <c r="B2074" t="s">
        <v>13</v>
      </c>
      <c r="C2074" s="1" t="s">
        <v>20</v>
      </c>
      <c r="D2074" s="2">
        <v>44906</v>
      </c>
      <c r="E2074" s="8" t="s">
        <v>83</v>
      </c>
      <c r="F2074" s="8" t="s">
        <v>88</v>
      </c>
      <c r="G2074" s="8" t="s">
        <v>89</v>
      </c>
      <c r="H2074" t="s">
        <v>33</v>
      </c>
      <c r="I2074" s="4">
        <v>4600</v>
      </c>
      <c r="J2074" s="8">
        <v>7</v>
      </c>
      <c r="K2074" s="4">
        <v>32200</v>
      </c>
      <c r="L2074" s="4">
        <v>8050</v>
      </c>
      <c r="M2074" s="3">
        <v>0.25</v>
      </c>
    </row>
    <row r="2075" spans="2:13" x14ac:dyDescent="0.25">
      <c r="B2075" t="s">
        <v>27</v>
      </c>
      <c r="C2075" s="1" t="s">
        <v>20</v>
      </c>
      <c r="D2075" s="2">
        <v>44913</v>
      </c>
      <c r="E2075" s="8" t="s">
        <v>83</v>
      </c>
      <c r="F2075" s="8" t="s">
        <v>88</v>
      </c>
      <c r="G2075" s="8" t="s">
        <v>89</v>
      </c>
      <c r="H2075" t="s">
        <v>31</v>
      </c>
      <c r="I2075" s="4">
        <v>5300</v>
      </c>
      <c r="J2075" s="8">
        <v>8</v>
      </c>
      <c r="K2075" s="4">
        <v>42400</v>
      </c>
      <c r="L2075" s="4">
        <v>12720</v>
      </c>
      <c r="M2075" s="3">
        <v>0.3</v>
      </c>
    </row>
    <row r="2076" spans="2:13" x14ac:dyDescent="0.25">
      <c r="B2076" t="s">
        <v>27</v>
      </c>
      <c r="C2076" s="1" t="s">
        <v>20</v>
      </c>
      <c r="D2076" s="2">
        <v>44920</v>
      </c>
      <c r="E2076" s="8" t="s">
        <v>83</v>
      </c>
      <c r="F2076" s="8" t="s">
        <v>88</v>
      </c>
      <c r="G2076" s="8" t="s">
        <v>89</v>
      </c>
      <c r="H2076" t="s">
        <v>21</v>
      </c>
      <c r="I2076" s="4">
        <v>1200</v>
      </c>
      <c r="J2076" s="8">
        <v>5</v>
      </c>
      <c r="K2076" s="4">
        <v>6000</v>
      </c>
      <c r="L2076" s="4">
        <v>1800</v>
      </c>
      <c r="M2076" s="3">
        <v>0.3</v>
      </c>
    </row>
    <row r="2077" spans="2:13" x14ac:dyDescent="0.25">
      <c r="B2077" t="s">
        <v>22</v>
      </c>
      <c r="C2077" s="1" t="s">
        <v>14</v>
      </c>
      <c r="D2077" s="2">
        <v>44927</v>
      </c>
      <c r="E2077" s="8" t="s">
        <v>83</v>
      </c>
      <c r="F2077" s="8" t="s">
        <v>88</v>
      </c>
      <c r="G2077" s="8" t="s">
        <v>89</v>
      </c>
      <c r="H2077" t="s">
        <v>23</v>
      </c>
      <c r="I2077" s="4">
        <v>5130</v>
      </c>
      <c r="J2077" s="8">
        <v>7</v>
      </c>
      <c r="K2077" s="4">
        <v>35910</v>
      </c>
      <c r="L2077" s="4">
        <v>14364</v>
      </c>
      <c r="M2077" s="3">
        <v>0.4</v>
      </c>
    </row>
    <row r="2078" spans="2:13" x14ac:dyDescent="0.25">
      <c r="B2078" t="s">
        <v>34</v>
      </c>
      <c r="C2078" s="1" t="s">
        <v>20</v>
      </c>
      <c r="D2078" s="2">
        <v>44934</v>
      </c>
      <c r="E2078" s="8" t="s">
        <v>83</v>
      </c>
      <c r="F2078" s="8" t="s">
        <v>88</v>
      </c>
      <c r="G2078" s="8" t="s">
        <v>89</v>
      </c>
      <c r="H2078" t="s">
        <v>18</v>
      </c>
      <c r="I2078" s="4">
        <v>8902</v>
      </c>
      <c r="J2078" s="8">
        <v>6</v>
      </c>
      <c r="K2078" s="4">
        <v>53412</v>
      </c>
      <c r="L2078" s="4">
        <v>18694.199999999997</v>
      </c>
      <c r="M2078" s="3">
        <v>0.35</v>
      </c>
    </row>
    <row r="2079" spans="2:13" x14ac:dyDescent="0.25">
      <c r="B2079" t="s">
        <v>13</v>
      </c>
      <c r="C2079" s="1" t="s">
        <v>20</v>
      </c>
      <c r="D2079" s="2">
        <v>44941</v>
      </c>
      <c r="E2079" s="8" t="s">
        <v>83</v>
      </c>
      <c r="F2079" s="8" t="s">
        <v>88</v>
      </c>
      <c r="G2079" s="8" t="s">
        <v>89</v>
      </c>
      <c r="H2079" t="s">
        <v>33</v>
      </c>
      <c r="I2079" s="4">
        <v>4600</v>
      </c>
      <c r="J2079" s="8">
        <v>11</v>
      </c>
      <c r="K2079" s="4">
        <v>50600</v>
      </c>
      <c r="L2079" s="4">
        <v>12650</v>
      </c>
      <c r="M2079" s="3">
        <v>0.25</v>
      </c>
    </row>
    <row r="2080" spans="2:13" x14ac:dyDescent="0.25">
      <c r="B2080" t="s">
        <v>24</v>
      </c>
      <c r="C2080" s="1" t="s">
        <v>20</v>
      </c>
      <c r="D2080" s="2">
        <v>44948</v>
      </c>
      <c r="E2080" s="8" t="s">
        <v>83</v>
      </c>
      <c r="F2080" s="8" t="s">
        <v>88</v>
      </c>
      <c r="G2080" s="8" t="s">
        <v>89</v>
      </c>
      <c r="H2080" t="s">
        <v>19</v>
      </c>
      <c r="I2080" s="4">
        <v>500</v>
      </c>
      <c r="J2080" s="8">
        <v>1</v>
      </c>
      <c r="K2080" s="4">
        <v>500</v>
      </c>
      <c r="L2080" s="4">
        <v>125</v>
      </c>
      <c r="M2080" s="3">
        <v>0.25</v>
      </c>
    </row>
    <row r="2081" spans="2:13" x14ac:dyDescent="0.25">
      <c r="B2081" t="s">
        <v>27</v>
      </c>
      <c r="C2081" s="1" t="s">
        <v>20</v>
      </c>
      <c r="D2081" s="2">
        <v>44955</v>
      </c>
      <c r="E2081" s="8" t="s">
        <v>83</v>
      </c>
      <c r="F2081" s="8" t="s">
        <v>88</v>
      </c>
      <c r="G2081" s="8" t="s">
        <v>89</v>
      </c>
      <c r="H2081" t="s">
        <v>18</v>
      </c>
      <c r="I2081" s="4">
        <v>8902</v>
      </c>
      <c r="J2081" s="8">
        <v>5</v>
      </c>
      <c r="K2081" s="4">
        <v>44510</v>
      </c>
      <c r="L2081" s="4">
        <v>15578.499999999998</v>
      </c>
      <c r="M2081" s="3">
        <v>0.35</v>
      </c>
    </row>
    <row r="2082" spans="2:13" x14ac:dyDescent="0.25">
      <c r="B2082" t="s">
        <v>13</v>
      </c>
      <c r="C2082" s="1" t="s">
        <v>14</v>
      </c>
      <c r="D2082" s="2">
        <v>44962</v>
      </c>
      <c r="E2082" s="8" t="s">
        <v>83</v>
      </c>
      <c r="F2082" s="8" t="s">
        <v>88</v>
      </c>
      <c r="G2082" s="8" t="s">
        <v>89</v>
      </c>
      <c r="H2082" t="s">
        <v>26</v>
      </c>
      <c r="I2082" s="4">
        <v>1700</v>
      </c>
      <c r="J2082" s="8">
        <v>5</v>
      </c>
      <c r="K2082" s="4">
        <v>8500</v>
      </c>
      <c r="L2082" s="4">
        <v>4250</v>
      </c>
      <c r="M2082" s="3">
        <v>0.5</v>
      </c>
    </row>
    <row r="2083" spans="2:13" x14ac:dyDescent="0.25">
      <c r="B2083" t="s">
        <v>24</v>
      </c>
      <c r="C2083" s="1" t="s">
        <v>20</v>
      </c>
      <c r="D2083" s="2">
        <v>44969</v>
      </c>
      <c r="E2083" s="8" t="s">
        <v>83</v>
      </c>
      <c r="F2083" s="8" t="s">
        <v>88</v>
      </c>
      <c r="G2083" s="8" t="s">
        <v>89</v>
      </c>
      <c r="H2083" t="s">
        <v>19</v>
      </c>
      <c r="I2083" s="4">
        <v>500</v>
      </c>
      <c r="J2083" s="8">
        <v>12</v>
      </c>
      <c r="K2083" s="4">
        <v>6000</v>
      </c>
      <c r="L2083" s="4">
        <v>1500</v>
      </c>
      <c r="M2083" s="3">
        <v>0.25</v>
      </c>
    </row>
    <row r="2084" spans="2:13" x14ac:dyDescent="0.25">
      <c r="B2084" t="s">
        <v>27</v>
      </c>
      <c r="C2084" s="1" t="s">
        <v>20</v>
      </c>
      <c r="D2084" s="2">
        <v>44976</v>
      </c>
      <c r="E2084" s="8" t="s">
        <v>83</v>
      </c>
      <c r="F2084" s="8" t="s">
        <v>88</v>
      </c>
      <c r="G2084" s="8" t="s">
        <v>89</v>
      </c>
      <c r="H2084" t="s">
        <v>35</v>
      </c>
      <c r="I2084" s="4">
        <v>4500</v>
      </c>
      <c r="J2084" s="8">
        <v>12</v>
      </c>
      <c r="K2084" s="4">
        <v>54000</v>
      </c>
      <c r="L2084" s="4">
        <v>13500</v>
      </c>
      <c r="M2084" s="3">
        <v>0.25</v>
      </c>
    </row>
    <row r="2085" spans="2:13" x14ac:dyDescent="0.25">
      <c r="B2085" t="s">
        <v>13</v>
      </c>
      <c r="C2085" s="1" t="s">
        <v>20</v>
      </c>
      <c r="D2085" s="2">
        <v>44983</v>
      </c>
      <c r="E2085" s="8" t="s">
        <v>83</v>
      </c>
      <c r="F2085" s="8" t="s">
        <v>88</v>
      </c>
      <c r="G2085" s="8" t="s">
        <v>89</v>
      </c>
      <c r="H2085" t="s">
        <v>31</v>
      </c>
      <c r="I2085" s="4">
        <v>5300</v>
      </c>
      <c r="J2085" s="8">
        <v>8</v>
      </c>
      <c r="K2085" s="4">
        <v>42400</v>
      </c>
      <c r="L2085" s="4">
        <v>12720</v>
      </c>
      <c r="M2085" s="3">
        <v>0.3</v>
      </c>
    </row>
    <row r="2086" spans="2:13" x14ac:dyDescent="0.25">
      <c r="B2086" t="s">
        <v>24</v>
      </c>
      <c r="C2086" s="1" t="s">
        <v>14</v>
      </c>
      <c r="D2086" s="2">
        <v>44990</v>
      </c>
      <c r="E2086" s="8" t="s">
        <v>83</v>
      </c>
      <c r="F2086" s="8" t="s">
        <v>88</v>
      </c>
      <c r="G2086" s="8" t="s">
        <v>89</v>
      </c>
      <c r="H2086" t="s">
        <v>25</v>
      </c>
      <c r="I2086" s="4">
        <v>300</v>
      </c>
      <c r="J2086" s="8">
        <v>8</v>
      </c>
      <c r="K2086" s="4">
        <v>2400</v>
      </c>
      <c r="L2086" s="4">
        <v>360</v>
      </c>
      <c r="M2086" s="3">
        <v>0.15</v>
      </c>
    </row>
    <row r="2087" spans="2:13" x14ac:dyDescent="0.25">
      <c r="B2087" t="s">
        <v>24</v>
      </c>
      <c r="C2087" s="1" t="s">
        <v>20</v>
      </c>
      <c r="D2087" s="2">
        <v>44997</v>
      </c>
      <c r="E2087" s="8" t="s">
        <v>83</v>
      </c>
      <c r="F2087" s="8" t="s">
        <v>88</v>
      </c>
      <c r="G2087" s="8" t="s">
        <v>89</v>
      </c>
      <c r="H2087" t="s">
        <v>32</v>
      </c>
      <c r="I2087" s="4">
        <v>3200</v>
      </c>
      <c r="J2087" s="8">
        <v>8</v>
      </c>
      <c r="K2087" s="4">
        <v>25600</v>
      </c>
      <c r="L2087" s="4">
        <v>5120</v>
      </c>
      <c r="M2087" s="3">
        <v>0.2</v>
      </c>
    </row>
    <row r="2088" spans="2:13" x14ac:dyDescent="0.25">
      <c r="B2088" t="s">
        <v>22</v>
      </c>
      <c r="C2088" s="1" t="s">
        <v>14</v>
      </c>
      <c r="D2088" s="2">
        <v>45004</v>
      </c>
      <c r="E2088" s="8" t="s">
        <v>83</v>
      </c>
      <c r="F2088" s="8" t="s">
        <v>88</v>
      </c>
      <c r="G2088" s="8" t="s">
        <v>89</v>
      </c>
      <c r="H2088" t="s">
        <v>28</v>
      </c>
      <c r="I2088" s="4">
        <v>1500</v>
      </c>
      <c r="J2088" s="8">
        <v>15</v>
      </c>
      <c r="K2088" s="4">
        <v>22500</v>
      </c>
      <c r="L2088" s="4">
        <v>9000</v>
      </c>
      <c r="M2088" s="3">
        <v>0.4</v>
      </c>
    </row>
    <row r="2089" spans="2:13" x14ac:dyDescent="0.25">
      <c r="B2089" t="s">
        <v>13</v>
      </c>
      <c r="C2089" s="1" t="s">
        <v>20</v>
      </c>
      <c r="D2089" s="2">
        <v>45011</v>
      </c>
      <c r="E2089" s="8" t="s">
        <v>83</v>
      </c>
      <c r="F2089" s="8" t="s">
        <v>88</v>
      </c>
      <c r="G2089" s="8" t="s">
        <v>89</v>
      </c>
      <c r="H2089" t="s">
        <v>25</v>
      </c>
      <c r="I2089" s="4">
        <v>300</v>
      </c>
      <c r="J2089" s="8">
        <v>12</v>
      </c>
      <c r="K2089" s="4">
        <v>3600</v>
      </c>
      <c r="L2089" s="4">
        <v>540</v>
      </c>
      <c r="M2089" s="3">
        <v>0.15</v>
      </c>
    </row>
    <row r="2090" spans="2:13" x14ac:dyDescent="0.25">
      <c r="B2090" t="s">
        <v>13</v>
      </c>
      <c r="C2090" s="1" t="s">
        <v>14</v>
      </c>
      <c r="D2090" s="2">
        <v>45018</v>
      </c>
      <c r="E2090" s="8" t="s">
        <v>83</v>
      </c>
      <c r="F2090" s="8" t="s">
        <v>88</v>
      </c>
      <c r="G2090" s="8" t="s">
        <v>89</v>
      </c>
      <c r="H2090" t="s">
        <v>33</v>
      </c>
      <c r="I2090" s="4">
        <v>4600</v>
      </c>
      <c r="J2090" s="8">
        <v>1</v>
      </c>
      <c r="K2090" s="4">
        <v>4600</v>
      </c>
      <c r="L2090" s="4">
        <v>1150</v>
      </c>
      <c r="M2090" s="3">
        <v>0.25</v>
      </c>
    </row>
    <row r="2091" spans="2:13" x14ac:dyDescent="0.25">
      <c r="B2091" t="s">
        <v>13</v>
      </c>
      <c r="C2091" s="1" t="s">
        <v>20</v>
      </c>
      <c r="D2091" s="2">
        <v>45025</v>
      </c>
      <c r="E2091" s="8" t="s">
        <v>83</v>
      </c>
      <c r="F2091" s="8" t="s">
        <v>88</v>
      </c>
      <c r="G2091" s="8" t="s">
        <v>89</v>
      </c>
      <c r="H2091" t="s">
        <v>19</v>
      </c>
      <c r="I2091" s="4">
        <v>500</v>
      </c>
      <c r="J2091" s="8">
        <v>3</v>
      </c>
      <c r="K2091" s="4">
        <v>1500</v>
      </c>
      <c r="L2091" s="4">
        <v>375</v>
      </c>
      <c r="M2091" s="3">
        <v>0.25</v>
      </c>
    </row>
    <row r="2092" spans="2:13" x14ac:dyDescent="0.25">
      <c r="B2092" t="s">
        <v>24</v>
      </c>
      <c r="C2092" s="1" t="s">
        <v>14</v>
      </c>
      <c r="D2092" s="2">
        <v>45032</v>
      </c>
      <c r="E2092" s="8" t="s">
        <v>83</v>
      </c>
      <c r="F2092" s="8" t="s">
        <v>88</v>
      </c>
      <c r="G2092" s="8" t="s">
        <v>89</v>
      </c>
      <c r="H2092" t="s">
        <v>21</v>
      </c>
      <c r="I2092" s="4">
        <v>1200</v>
      </c>
      <c r="J2092" s="8">
        <v>10</v>
      </c>
      <c r="K2092" s="4">
        <v>12000</v>
      </c>
      <c r="L2092" s="4">
        <v>3600</v>
      </c>
      <c r="M2092" s="3">
        <v>0.3</v>
      </c>
    </row>
    <row r="2093" spans="2:13" x14ac:dyDescent="0.25">
      <c r="B2093" t="s">
        <v>24</v>
      </c>
      <c r="C2093" s="1" t="s">
        <v>14</v>
      </c>
      <c r="D2093" s="2">
        <v>45039</v>
      </c>
      <c r="E2093" s="8" t="s">
        <v>83</v>
      </c>
      <c r="F2093" s="8" t="s">
        <v>88</v>
      </c>
      <c r="G2093" s="8" t="s">
        <v>89</v>
      </c>
      <c r="H2093" t="s">
        <v>28</v>
      </c>
      <c r="I2093" s="4">
        <v>1500</v>
      </c>
      <c r="J2093" s="8">
        <v>5</v>
      </c>
      <c r="K2093" s="4">
        <v>7500</v>
      </c>
      <c r="L2093" s="4">
        <v>3000</v>
      </c>
      <c r="M2093" s="3">
        <v>0.4</v>
      </c>
    </row>
    <row r="2094" spans="2:13" x14ac:dyDescent="0.25">
      <c r="B2094" t="s">
        <v>13</v>
      </c>
      <c r="C2094" s="1" t="s">
        <v>20</v>
      </c>
      <c r="D2094" s="2">
        <v>45046</v>
      </c>
      <c r="E2094" s="8" t="s">
        <v>83</v>
      </c>
      <c r="F2094" s="8" t="s">
        <v>88</v>
      </c>
      <c r="G2094" s="8" t="s">
        <v>89</v>
      </c>
      <c r="H2094" t="s">
        <v>28</v>
      </c>
      <c r="I2094" s="4">
        <v>1500</v>
      </c>
      <c r="J2094" s="8">
        <v>6</v>
      </c>
      <c r="K2094" s="4">
        <v>9000</v>
      </c>
      <c r="L2094" s="4">
        <v>3600</v>
      </c>
      <c r="M2094" s="3">
        <v>0.4</v>
      </c>
    </row>
    <row r="2095" spans="2:13" x14ac:dyDescent="0.25">
      <c r="B2095" t="s">
        <v>13</v>
      </c>
      <c r="C2095" s="1" t="s">
        <v>20</v>
      </c>
      <c r="D2095" s="2">
        <v>45053</v>
      </c>
      <c r="E2095" s="8" t="s">
        <v>83</v>
      </c>
      <c r="F2095" s="8" t="s">
        <v>88</v>
      </c>
      <c r="G2095" s="8" t="s">
        <v>89</v>
      </c>
      <c r="H2095" t="s">
        <v>32</v>
      </c>
      <c r="I2095" s="4">
        <v>3200</v>
      </c>
      <c r="J2095" s="8">
        <v>7</v>
      </c>
      <c r="K2095" s="4">
        <v>22400</v>
      </c>
      <c r="L2095" s="4">
        <v>4480</v>
      </c>
      <c r="M2095" s="3">
        <v>0.2</v>
      </c>
    </row>
    <row r="2096" spans="2:13" x14ac:dyDescent="0.25">
      <c r="B2096" t="s">
        <v>27</v>
      </c>
      <c r="C2096" s="1" t="s">
        <v>20</v>
      </c>
      <c r="D2096" s="2">
        <v>45060</v>
      </c>
      <c r="E2096" s="8" t="s">
        <v>83</v>
      </c>
      <c r="F2096" s="8" t="s">
        <v>88</v>
      </c>
      <c r="G2096" s="8" t="s">
        <v>89</v>
      </c>
      <c r="H2096" t="s">
        <v>25</v>
      </c>
      <c r="I2096" s="4">
        <v>300</v>
      </c>
      <c r="J2096" s="8">
        <v>11</v>
      </c>
      <c r="K2096" s="4">
        <v>3300</v>
      </c>
      <c r="L2096" s="4">
        <v>495</v>
      </c>
      <c r="M2096" s="3">
        <v>0.15</v>
      </c>
    </row>
    <row r="2097" spans="2:13" x14ac:dyDescent="0.25">
      <c r="B2097" t="s">
        <v>22</v>
      </c>
      <c r="C2097" s="1" t="s">
        <v>20</v>
      </c>
      <c r="D2097" s="2">
        <v>45067</v>
      </c>
      <c r="E2097" s="8" t="s">
        <v>83</v>
      </c>
      <c r="F2097" s="8" t="s">
        <v>88</v>
      </c>
      <c r="G2097" s="8" t="s">
        <v>89</v>
      </c>
      <c r="H2097" t="s">
        <v>33</v>
      </c>
      <c r="I2097" s="4">
        <v>4600</v>
      </c>
      <c r="J2097" s="8">
        <v>2</v>
      </c>
      <c r="K2097" s="4">
        <v>9200</v>
      </c>
      <c r="L2097" s="4">
        <v>2300</v>
      </c>
      <c r="M2097" s="3">
        <v>0.25</v>
      </c>
    </row>
    <row r="2098" spans="2:13" x14ac:dyDescent="0.25">
      <c r="B2098" t="s">
        <v>27</v>
      </c>
      <c r="C2098" s="1" t="s">
        <v>14</v>
      </c>
      <c r="D2098" s="2">
        <v>45074</v>
      </c>
      <c r="E2098" s="8" t="s">
        <v>83</v>
      </c>
      <c r="F2098" s="8" t="s">
        <v>88</v>
      </c>
      <c r="G2098" s="8" t="s">
        <v>89</v>
      </c>
      <c r="H2098" t="s">
        <v>35</v>
      </c>
      <c r="I2098" s="4">
        <v>4500</v>
      </c>
      <c r="J2098" s="8">
        <v>1</v>
      </c>
      <c r="K2098" s="4">
        <v>4500</v>
      </c>
      <c r="L2098" s="4">
        <v>1125</v>
      </c>
      <c r="M2098" s="3">
        <v>0.25</v>
      </c>
    </row>
    <row r="2099" spans="2:13" x14ac:dyDescent="0.25">
      <c r="B2099" t="s">
        <v>13</v>
      </c>
      <c r="C2099" s="1" t="s">
        <v>20</v>
      </c>
      <c r="D2099" s="2">
        <v>45081</v>
      </c>
      <c r="E2099" s="8" t="s">
        <v>83</v>
      </c>
      <c r="F2099" s="8" t="s">
        <v>88</v>
      </c>
      <c r="G2099" s="8" t="s">
        <v>89</v>
      </c>
      <c r="H2099" t="s">
        <v>21</v>
      </c>
      <c r="I2099" s="4">
        <v>1200</v>
      </c>
      <c r="J2099" s="8">
        <v>5</v>
      </c>
      <c r="K2099" s="4">
        <v>6000</v>
      </c>
      <c r="L2099" s="4">
        <v>1800</v>
      </c>
      <c r="M2099" s="3">
        <v>0.3</v>
      </c>
    </row>
    <row r="2100" spans="2:13" x14ac:dyDescent="0.25">
      <c r="B2100" t="s">
        <v>27</v>
      </c>
      <c r="C2100" s="1" t="s">
        <v>14</v>
      </c>
      <c r="D2100" s="2">
        <v>45088</v>
      </c>
      <c r="E2100" s="8" t="s">
        <v>83</v>
      </c>
      <c r="F2100" s="8" t="s">
        <v>88</v>
      </c>
      <c r="G2100" s="8" t="s">
        <v>89</v>
      </c>
      <c r="H2100" t="s">
        <v>18</v>
      </c>
      <c r="I2100" s="4">
        <v>8902</v>
      </c>
      <c r="J2100" s="8">
        <v>15</v>
      </c>
      <c r="K2100" s="4">
        <v>133530</v>
      </c>
      <c r="L2100" s="4">
        <v>46735.5</v>
      </c>
      <c r="M2100" s="3">
        <v>0.35</v>
      </c>
    </row>
    <row r="2101" spans="2:13" x14ac:dyDescent="0.25">
      <c r="B2101" t="s">
        <v>24</v>
      </c>
      <c r="C2101" s="1" t="s">
        <v>20</v>
      </c>
      <c r="D2101" s="2">
        <v>45095</v>
      </c>
      <c r="E2101" s="8" t="s">
        <v>83</v>
      </c>
      <c r="F2101" s="8" t="s">
        <v>88</v>
      </c>
      <c r="G2101" s="8" t="s">
        <v>89</v>
      </c>
      <c r="H2101" t="s">
        <v>33</v>
      </c>
      <c r="I2101" s="4">
        <v>4600</v>
      </c>
      <c r="J2101" s="8">
        <v>7</v>
      </c>
      <c r="K2101" s="4">
        <v>32200</v>
      </c>
      <c r="L2101" s="4">
        <v>8050</v>
      </c>
      <c r="M2101" s="3">
        <v>0.25</v>
      </c>
    </row>
    <row r="2102" spans="2:13" x14ac:dyDescent="0.25">
      <c r="B2102" t="s">
        <v>13</v>
      </c>
      <c r="C2102" s="1" t="s">
        <v>14</v>
      </c>
      <c r="D2102" s="2">
        <v>45102</v>
      </c>
      <c r="E2102" s="8" t="s">
        <v>83</v>
      </c>
      <c r="F2102" s="8" t="s">
        <v>88</v>
      </c>
      <c r="G2102" s="8" t="s">
        <v>89</v>
      </c>
      <c r="H2102" t="s">
        <v>32</v>
      </c>
      <c r="I2102" s="4">
        <v>3200</v>
      </c>
      <c r="J2102" s="8">
        <v>11</v>
      </c>
      <c r="K2102" s="4">
        <v>35200</v>
      </c>
      <c r="L2102" s="4">
        <v>7040</v>
      </c>
      <c r="M2102" s="3">
        <v>0.2</v>
      </c>
    </row>
    <row r="2103" spans="2:13" x14ac:dyDescent="0.25">
      <c r="B2103" t="s">
        <v>24</v>
      </c>
      <c r="C2103" s="1" t="s">
        <v>20</v>
      </c>
      <c r="D2103" s="2">
        <v>45109</v>
      </c>
      <c r="E2103" s="8" t="s">
        <v>83</v>
      </c>
      <c r="F2103" s="8" t="s">
        <v>88</v>
      </c>
      <c r="G2103" s="8" t="s">
        <v>89</v>
      </c>
      <c r="H2103" t="s">
        <v>32</v>
      </c>
      <c r="I2103" s="4">
        <v>3200</v>
      </c>
      <c r="J2103" s="8">
        <v>9</v>
      </c>
      <c r="K2103" s="4">
        <v>28800</v>
      </c>
      <c r="L2103" s="4">
        <v>5760</v>
      </c>
      <c r="M2103" s="3">
        <v>0.2</v>
      </c>
    </row>
    <row r="2104" spans="2:13" x14ac:dyDescent="0.25">
      <c r="B2104" t="s">
        <v>13</v>
      </c>
      <c r="C2104" s="1" t="s">
        <v>20</v>
      </c>
      <c r="D2104" s="2">
        <v>45116</v>
      </c>
      <c r="E2104" s="8" t="s">
        <v>83</v>
      </c>
      <c r="F2104" s="8" t="s">
        <v>88</v>
      </c>
      <c r="G2104" s="8" t="s">
        <v>89</v>
      </c>
      <c r="H2104" t="s">
        <v>30</v>
      </c>
      <c r="I2104" s="4">
        <v>3400</v>
      </c>
      <c r="J2104" s="8">
        <v>5</v>
      </c>
      <c r="K2104" s="4">
        <v>17000</v>
      </c>
      <c r="L2104" s="4">
        <v>5950</v>
      </c>
      <c r="M2104" s="3">
        <v>0.35</v>
      </c>
    </row>
    <row r="2105" spans="2:13" x14ac:dyDescent="0.25">
      <c r="B2105" t="s">
        <v>13</v>
      </c>
      <c r="C2105" s="1" t="s">
        <v>20</v>
      </c>
      <c r="D2105" s="2">
        <v>45123</v>
      </c>
      <c r="E2105" s="8" t="s">
        <v>83</v>
      </c>
      <c r="F2105" s="8" t="s">
        <v>88</v>
      </c>
      <c r="G2105" s="8" t="s">
        <v>89</v>
      </c>
      <c r="H2105" t="s">
        <v>33</v>
      </c>
      <c r="I2105" s="4">
        <v>4600</v>
      </c>
      <c r="J2105" s="8">
        <v>8</v>
      </c>
      <c r="K2105" s="4">
        <v>36800</v>
      </c>
      <c r="L2105" s="4">
        <v>9200</v>
      </c>
      <c r="M2105" s="3">
        <v>0.25</v>
      </c>
    </row>
    <row r="2106" spans="2:13" x14ac:dyDescent="0.25">
      <c r="B2106" t="s">
        <v>24</v>
      </c>
      <c r="C2106" s="1" t="s">
        <v>14</v>
      </c>
      <c r="D2106" s="2">
        <v>45130</v>
      </c>
      <c r="E2106" s="8" t="s">
        <v>83</v>
      </c>
      <c r="F2106" s="8" t="s">
        <v>88</v>
      </c>
      <c r="G2106" s="8" t="s">
        <v>89</v>
      </c>
      <c r="H2106" t="s">
        <v>33</v>
      </c>
      <c r="I2106" s="4">
        <v>4600</v>
      </c>
      <c r="J2106" s="8">
        <v>7</v>
      </c>
      <c r="K2106" s="4">
        <v>32200</v>
      </c>
      <c r="L2106" s="4">
        <v>8050</v>
      </c>
      <c r="M2106" s="3">
        <v>0.25</v>
      </c>
    </row>
    <row r="2107" spans="2:13" x14ac:dyDescent="0.25">
      <c r="B2107" t="s">
        <v>24</v>
      </c>
      <c r="C2107" s="1" t="s">
        <v>20</v>
      </c>
      <c r="D2107" s="2">
        <v>45137</v>
      </c>
      <c r="E2107" s="8" t="s">
        <v>83</v>
      </c>
      <c r="F2107" s="8" t="s">
        <v>88</v>
      </c>
      <c r="G2107" s="8" t="s">
        <v>89</v>
      </c>
      <c r="H2107" t="s">
        <v>18</v>
      </c>
      <c r="I2107" s="4">
        <v>8902</v>
      </c>
      <c r="J2107" s="8">
        <v>11</v>
      </c>
      <c r="K2107" s="4">
        <v>97922</v>
      </c>
      <c r="L2107" s="4">
        <v>34272.699999999997</v>
      </c>
      <c r="M2107" s="3">
        <v>0.35</v>
      </c>
    </row>
    <row r="2108" spans="2:13" x14ac:dyDescent="0.25">
      <c r="B2108" t="s">
        <v>13</v>
      </c>
      <c r="C2108" s="1" t="s">
        <v>20</v>
      </c>
      <c r="D2108" s="2">
        <v>45144</v>
      </c>
      <c r="E2108" s="8" t="s">
        <v>83</v>
      </c>
      <c r="F2108" s="8" t="s">
        <v>88</v>
      </c>
      <c r="G2108" s="8" t="s">
        <v>89</v>
      </c>
      <c r="H2108" t="s">
        <v>25</v>
      </c>
      <c r="I2108" s="4">
        <v>300</v>
      </c>
      <c r="J2108" s="8">
        <v>7</v>
      </c>
      <c r="K2108" s="4">
        <v>2100</v>
      </c>
      <c r="L2108" s="4">
        <v>315</v>
      </c>
      <c r="M2108" s="3">
        <v>0.15</v>
      </c>
    </row>
    <row r="2109" spans="2:13" x14ac:dyDescent="0.25">
      <c r="B2109" t="s">
        <v>13</v>
      </c>
      <c r="C2109" s="1" t="s">
        <v>14</v>
      </c>
      <c r="D2109" s="2">
        <v>45151</v>
      </c>
      <c r="E2109" s="8" t="s">
        <v>83</v>
      </c>
      <c r="F2109" s="8" t="s">
        <v>88</v>
      </c>
      <c r="G2109" s="8" t="s">
        <v>89</v>
      </c>
      <c r="H2109" t="s">
        <v>19</v>
      </c>
      <c r="I2109" s="4">
        <v>500</v>
      </c>
      <c r="J2109" s="8">
        <v>3</v>
      </c>
      <c r="K2109" s="4">
        <v>1500</v>
      </c>
      <c r="L2109" s="4">
        <v>375</v>
      </c>
      <c r="M2109" s="3">
        <v>0.25</v>
      </c>
    </row>
    <row r="2110" spans="2:13" x14ac:dyDescent="0.25">
      <c r="B2110" t="s">
        <v>22</v>
      </c>
      <c r="C2110" s="1" t="s">
        <v>20</v>
      </c>
      <c r="D2110" s="2">
        <v>45158</v>
      </c>
      <c r="E2110" s="8" t="s">
        <v>83</v>
      </c>
      <c r="F2110" s="8" t="s">
        <v>88</v>
      </c>
      <c r="G2110" s="8" t="s">
        <v>89</v>
      </c>
      <c r="H2110" t="s">
        <v>25</v>
      </c>
      <c r="I2110" s="4">
        <v>300</v>
      </c>
      <c r="J2110" s="8">
        <v>8</v>
      </c>
      <c r="K2110" s="4">
        <v>2400</v>
      </c>
      <c r="L2110" s="4">
        <v>360</v>
      </c>
      <c r="M2110" s="3">
        <v>0.15</v>
      </c>
    </row>
    <row r="2111" spans="2:13" x14ac:dyDescent="0.25">
      <c r="B2111" t="s">
        <v>27</v>
      </c>
      <c r="C2111" s="1" t="s">
        <v>20</v>
      </c>
      <c r="D2111" s="2">
        <v>45165</v>
      </c>
      <c r="E2111" s="8" t="s">
        <v>83</v>
      </c>
      <c r="F2111" s="8" t="s">
        <v>88</v>
      </c>
      <c r="G2111" s="8" t="s">
        <v>89</v>
      </c>
      <c r="H2111" t="s">
        <v>33</v>
      </c>
      <c r="I2111" s="4">
        <v>4600</v>
      </c>
      <c r="J2111" s="8">
        <v>2</v>
      </c>
      <c r="K2111" s="4">
        <v>9200</v>
      </c>
      <c r="L2111" s="4">
        <v>2300</v>
      </c>
      <c r="M2111" s="3">
        <v>0.25</v>
      </c>
    </row>
  </sheetData>
  <autoFilter ref="B6:M2111" xr:uid="{E9A35D48-61FC-490B-98B1-D56267B33684}"/>
  <mergeCells count="1">
    <mergeCell ref="E2: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5A7D-34A8-4F9F-B84E-1D1C56A22AB4}">
  <dimension ref="A3:B9"/>
  <sheetViews>
    <sheetView workbookViewId="0">
      <selection activeCell="D26" sqref="D26"/>
    </sheetView>
  </sheetViews>
  <sheetFormatPr defaultRowHeight="15" x14ac:dyDescent="0.25"/>
  <cols>
    <col min="1" max="1" width="14.42578125" bestFit="1" customWidth="1"/>
    <col min="2" max="2" width="21" bestFit="1" customWidth="1"/>
  </cols>
  <sheetData>
    <row r="3" spans="1:2" x14ac:dyDescent="0.25">
      <c r="A3" s="5" t="s">
        <v>104</v>
      </c>
      <c r="B3" t="s">
        <v>90</v>
      </c>
    </row>
    <row r="4" spans="1:2" x14ac:dyDescent="0.25">
      <c r="A4" s="6" t="s">
        <v>13</v>
      </c>
      <c r="B4" s="13">
        <v>22028732</v>
      </c>
    </row>
    <row r="5" spans="1:2" x14ac:dyDescent="0.25">
      <c r="A5" s="6" t="s">
        <v>27</v>
      </c>
      <c r="B5" s="13">
        <v>12942258</v>
      </c>
    </row>
    <row r="6" spans="1:2" x14ac:dyDescent="0.25">
      <c r="A6" s="6" t="s">
        <v>24</v>
      </c>
      <c r="B6" s="13">
        <v>6199402</v>
      </c>
    </row>
    <row r="7" spans="1:2" x14ac:dyDescent="0.25">
      <c r="A7" s="6" t="s">
        <v>22</v>
      </c>
      <c r="B7" s="13">
        <v>6504532</v>
      </c>
    </row>
    <row r="8" spans="1:2" x14ac:dyDescent="0.25">
      <c r="A8" s="6" t="s">
        <v>34</v>
      </c>
      <c r="B8" s="13">
        <v>3980698</v>
      </c>
    </row>
    <row r="9" spans="1:2" x14ac:dyDescent="0.25">
      <c r="A9" s="6" t="s">
        <v>105</v>
      </c>
      <c r="B9" s="13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F5D0-DD43-4797-ABB4-5464161E8BE2}">
  <dimension ref="A3:B6"/>
  <sheetViews>
    <sheetView workbookViewId="0">
      <selection activeCell="D26" sqref="D26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3" spans="1:2" x14ac:dyDescent="0.25">
      <c r="A3" s="5" t="s">
        <v>104</v>
      </c>
      <c r="B3" t="s">
        <v>90</v>
      </c>
    </row>
    <row r="4" spans="1:2" x14ac:dyDescent="0.25">
      <c r="A4" s="6" t="s">
        <v>20</v>
      </c>
      <c r="B4" s="13">
        <v>35668772</v>
      </c>
    </row>
    <row r="5" spans="1:2" x14ac:dyDescent="0.25">
      <c r="A5" s="6" t="s">
        <v>14</v>
      </c>
      <c r="B5" s="13">
        <v>15986850</v>
      </c>
    </row>
    <row r="6" spans="1:2" x14ac:dyDescent="0.25">
      <c r="A6" s="6" t="s">
        <v>105</v>
      </c>
      <c r="B6" s="13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5A21-AC6A-417B-8CAB-550429691E8B}">
  <dimension ref="A3:B26"/>
  <sheetViews>
    <sheetView workbookViewId="0">
      <selection activeCell="D26" sqref="D26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3" spans="1:2" x14ac:dyDescent="0.25">
      <c r="A3" s="5" t="s">
        <v>104</v>
      </c>
      <c r="B3" t="s">
        <v>90</v>
      </c>
    </row>
    <row r="4" spans="1:2" x14ac:dyDescent="0.25">
      <c r="A4" s="6" t="s">
        <v>91</v>
      </c>
      <c r="B4" s="13">
        <v>27510962</v>
      </c>
    </row>
    <row r="5" spans="1:2" x14ac:dyDescent="0.25">
      <c r="A5" s="7" t="s">
        <v>92</v>
      </c>
      <c r="B5" s="13">
        <v>1996256</v>
      </c>
    </row>
    <row r="6" spans="1:2" x14ac:dyDescent="0.25">
      <c r="A6" s="7" t="s">
        <v>93</v>
      </c>
      <c r="B6" s="13">
        <v>2303344</v>
      </c>
    </row>
    <row r="7" spans="1:2" x14ac:dyDescent="0.25">
      <c r="A7" s="7" t="s">
        <v>94</v>
      </c>
      <c r="B7" s="13">
        <v>2488168</v>
      </c>
    </row>
    <row r="8" spans="1:2" x14ac:dyDescent="0.25">
      <c r="A8" s="7" t="s">
        <v>95</v>
      </c>
      <c r="B8" s="13">
        <v>1978018</v>
      </c>
    </row>
    <row r="9" spans="1:2" x14ac:dyDescent="0.25">
      <c r="A9" s="7" t="s">
        <v>96</v>
      </c>
      <c r="B9" s="13">
        <v>2749540</v>
      </c>
    </row>
    <row r="10" spans="1:2" x14ac:dyDescent="0.25">
      <c r="A10" s="7" t="s">
        <v>97</v>
      </c>
      <c r="B10" s="13">
        <v>1925228</v>
      </c>
    </row>
    <row r="11" spans="1:2" x14ac:dyDescent="0.25">
      <c r="A11" s="7" t="s">
        <v>98</v>
      </c>
      <c r="B11" s="13">
        <v>2671054</v>
      </c>
    </row>
    <row r="12" spans="1:2" x14ac:dyDescent="0.25">
      <c r="A12" s="7" t="s">
        <v>99</v>
      </c>
      <c r="B12" s="13">
        <v>2074398</v>
      </c>
    </row>
    <row r="13" spans="1:2" x14ac:dyDescent="0.25">
      <c r="A13" s="7" t="s">
        <v>100</v>
      </c>
      <c r="B13" s="13">
        <v>2139862</v>
      </c>
    </row>
    <row r="14" spans="1:2" x14ac:dyDescent="0.25">
      <c r="A14" s="7" t="s">
        <v>101</v>
      </c>
      <c r="B14" s="13">
        <v>2561866</v>
      </c>
    </row>
    <row r="15" spans="1:2" x14ac:dyDescent="0.25">
      <c r="A15" s="7" t="s">
        <v>102</v>
      </c>
      <c r="B15" s="13">
        <v>2324576</v>
      </c>
    </row>
    <row r="16" spans="1:2" x14ac:dyDescent="0.25">
      <c r="A16" s="7" t="s">
        <v>103</v>
      </c>
      <c r="B16" s="13">
        <v>2298652</v>
      </c>
    </row>
    <row r="17" spans="1:2" x14ac:dyDescent="0.25">
      <c r="A17" s="6" t="s">
        <v>106</v>
      </c>
      <c r="B17" s="13">
        <v>24144660</v>
      </c>
    </row>
    <row r="18" spans="1:2" x14ac:dyDescent="0.25">
      <c r="A18" s="7" t="s">
        <v>92</v>
      </c>
      <c r="B18" s="13">
        <v>3235154</v>
      </c>
    </row>
    <row r="19" spans="1:2" x14ac:dyDescent="0.25">
      <c r="A19" s="7" t="s">
        <v>93</v>
      </c>
      <c r="B19" s="13">
        <v>2340144</v>
      </c>
    </row>
    <row r="20" spans="1:2" x14ac:dyDescent="0.25">
      <c r="A20" s="7" t="s">
        <v>94</v>
      </c>
      <c r="B20" s="13">
        <v>3037194</v>
      </c>
    </row>
    <row r="21" spans="1:2" x14ac:dyDescent="0.25">
      <c r="A21" s="7" t="s">
        <v>95</v>
      </c>
      <c r="B21" s="13">
        <v>2840356</v>
      </c>
    </row>
    <row r="22" spans="1:2" x14ac:dyDescent="0.25">
      <c r="A22" s="7" t="s">
        <v>96</v>
      </c>
      <c r="B22" s="13">
        <v>2236238</v>
      </c>
    </row>
    <row r="23" spans="1:2" x14ac:dyDescent="0.25">
      <c r="A23" s="7" t="s">
        <v>97</v>
      </c>
      <c r="B23" s="13">
        <v>3103942</v>
      </c>
    </row>
    <row r="24" spans="1:2" x14ac:dyDescent="0.25">
      <c r="A24" s="7" t="s">
        <v>98</v>
      </c>
      <c r="B24" s="13">
        <v>2840566</v>
      </c>
    </row>
    <row r="25" spans="1:2" x14ac:dyDescent="0.25">
      <c r="A25" s="7" t="s">
        <v>99</v>
      </c>
      <c r="B25" s="13">
        <v>4511066</v>
      </c>
    </row>
    <row r="26" spans="1:2" x14ac:dyDescent="0.25">
      <c r="A26" s="6" t="s">
        <v>105</v>
      </c>
      <c r="B26" s="13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C24D-C7C6-49F1-BD6E-33A8533DF63C}">
  <dimension ref="A3:E31"/>
  <sheetViews>
    <sheetView workbookViewId="0">
      <selection activeCell="D26" sqref="D26"/>
    </sheetView>
  </sheetViews>
  <sheetFormatPr defaultRowHeight="15" x14ac:dyDescent="0.25"/>
  <cols>
    <col min="1" max="1" width="19.42578125" bestFit="1" customWidth="1"/>
    <col min="2" max="2" width="21" bestFit="1" customWidth="1"/>
    <col min="4" max="4" width="16.7109375" customWidth="1"/>
  </cols>
  <sheetData>
    <row r="3" spans="1:5" x14ac:dyDescent="0.25">
      <c r="A3" s="5" t="s">
        <v>104</v>
      </c>
      <c r="B3" t="s">
        <v>90</v>
      </c>
    </row>
    <row r="4" spans="1:5" x14ac:dyDescent="0.25">
      <c r="A4" s="6" t="s">
        <v>68</v>
      </c>
      <c r="B4" s="13">
        <v>356820</v>
      </c>
      <c r="D4" t="s">
        <v>68</v>
      </c>
      <c r="E4">
        <f>GETPIVOTDATA("Receita Bruta",$A$3,"Estado","Acre")</f>
        <v>356820</v>
      </c>
    </row>
    <row r="5" spans="1:5" x14ac:dyDescent="0.25">
      <c r="A5" s="6" t="s">
        <v>57</v>
      </c>
      <c r="B5" s="13">
        <v>1600386</v>
      </c>
      <c r="D5" t="s">
        <v>57</v>
      </c>
      <c r="E5">
        <f>GETPIVOTDATA("Receita Bruta",$A$3,"Estado","Alagoas")</f>
        <v>1600386</v>
      </c>
    </row>
    <row r="6" spans="1:5" x14ac:dyDescent="0.25">
      <c r="A6" s="6" t="s">
        <v>72</v>
      </c>
      <c r="B6" s="13">
        <v>176000</v>
      </c>
      <c r="D6" t="s">
        <v>72</v>
      </c>
      <c r="E6">
        <f>GETPIVOTDATA("Receita Bruta",$A$3,"Estado","Amapá")</f>
        <v>176000</v>
      </c>
    </row>
    <row r="7" spans="1:5" x14ac:dyDescent="0.25">
      <c r="A7" s="6" t="s">
        <v>62</v>
      </c>
      <c r="B7" s="13">
        <v>418620</v>
      </c>
      <c r="D7" t="s">
        <v>62</v>
      </c>
      <c r="E7">
        <f>GETPIVOTDATA("Receita Bruta",$A$3,"Estado","Amazonas")</f>
        <v>418620</v>
      </c>
    </row>
    <row r="8" spans="1:5" x14ac:dyDescent="0.25">
      <c r="A8" s="6" t="s">
        <v>43</v>
      </c>
      <c r="B8" s="13">
        <v>1770578</v>
      </c>
      <c r="D8" t="s">
        <v>43</v>
      </c>
      <c r="E8">
        <f>GETPIVOTDATA("Receita Bruta",$A$3,"Estado","Bahia")</f>
        <v>1770578</v>
      </c>
    </row>
    <row r="9" spans="1:5" x14ac:dyDescent="0.25">
      <c r="A9" s="6" t="s">
        <v>45</v>
      </c>
      <c r="B9" s="13">
        <v>2502244</v>
      </c>
      <c r="D9" t="s">
        <v>45</v>
      </c>
      <c r="E9">
        <f>GETPIVOTDATA("Receita Bruta",$A$3,"Estado","Ceará")</f>
        <v>2502244</v>
      </c>
    </row>
    <row r="10" spans="1:5" x14ac:dyDescent="0.25">
      <c r="A10" s="6" t="s">
        <v>16</v>
      </c>
      <c r="B10" s="13">
        <v>2364450</v>
      </c>
      <c r="D10" t="s">
        <v>16</v>
      </c>
      <c r="E10">
        <f>GETPIVOTDATA("Receita Bruta",$A$3,"Estado","Distrito Federal")</f>
        <v>2364450</v>
      </c>
    </row>
    <row r="11" spans="1:5" x14ac:dyDescent="0.25">
      <c r="A11" s="6" t="s">
        <v>79</v>
      </c>
      <c r="B11" s="13">
        <v>1086412</v>
      </c>
      <c r="D11" t="s">
        <v>79</v>
      </c>
      <c r="E11">
        <f>GETPIVOTDATA("Receita Bruta",$A$3,"Estado","Espirito Santo")</f>
        <v>1086412</v>
      </c>
    </row>
    <row r="12" spans="1:5" x14ac:dyDescent="0.25">
      <c r="A12" s="6" t="s">
        <v>36</v>
      </c>
      <c r="B12" s="13">
        <v>2257626</v>
      </c>
      <c r="D12" t="s">
        <v>36</v>
      </c>
      <c r="E12">
        <f>GETPIVOTDATA("Receita Bruta",$A$3,"Estado","Goias")</f>
        <v>2257626</v>
      </c>
    </row>
    <row r="13" spans="1:5" x14ac:dyDescent="0.25">
      <c r="A13" s="6" t="s">
        <v>53</v>
      </c>
      <c r="B13" s="13">
        <v>1671566</v>
      </c>
      <c r="D13" t="s">
        <v>53</v>
      </c>
      <c r="E13">
        <f>GETPIVOTDATA("Receita Bruta",$A$3,"Estado","Maranhão")</f>
        <v>1671566</v>
      </c>
    </row>
    <row r="14" spans="1:5" x14ac:dyDescent="0.25">
      <c r="A14" s="6" t="s">
        <v>38</v>
      </c>
      <c r="B14" s="13">
        <v>3039164</v>
      </c>
      <c r="D14" t="s">
        <v>38</v>
      </c>
      <c r="E14">
        <f>GETPIVOTDATA("Receita Bruta",$A$3,"Estado","Mato Grosso")</f>
        <v>3039164</v>
      </c>
    </row>
    <row r="15" spans="1:5" x14ac:dyDescent="0.25">
      <c r="A15" s="6" t="s">
        <v>40</v>
      </c>
      <c r="B15" s="13">
        <v>1582912</v>
      </c>
      <c r="D15" t="s">
        <v>40</v>
      </c>
      <c r="E15">
        <f>GETPIVOTDATA("Receita Bruta",$A$3,"Estado","Mato Grosso do Sul")</f>
        <v>1582912</v>
      </c>
    </row>
    <row r="16" spans="1:5" x14ac:dyDescent="0.25">
      <c r="A16" s="6" t="s">
        <v>77</v>
      </c>
      <c r="B16" s="13">
        <v>1896230</v>
      </c>
      <c r="D16" t="s">
        <v>77</v>
      </c>
      <c r="E16">
        <f>GETPIVOTDATA("Receita Bruta",$A$3,"Estado","Minas Gerais")</f>
        <v>1896230</v>
      </c>
    </row>
    <row r="17" spans="1:5" x14ac:dyDescent="0.25">
      <c r="A17" s="6" t="s">
        <v>64</v>
      </c>
      <c r="B17" s="13">
        <v>1272972</v>
      </c>
      <c r="D17" t="s">
        <v>64</v>
      </c>
      <c r="E17">
        <f>GETPIVOTDATA("Receita Bruta",$A$3,"Estado","Pará")</f>
        <v>1272972</v>
      </c>
    </row>
    <row r="18" spans="1:5" x14ac:dyDescent="0.25">
      <c r="A18" s="6" t="s">
        <v>55</v>
      </c>
      <c r="B18" s="13">
        <v>1056110</v>
      </c>
      <c r="D18" t="s">
        <v>55</v>
      </c>
      <c r="E18">
        <f>GETPIVOTDATA("Receita Bruta",$A$3,"Estado","Paraiba")</f>
        <v>1056110</v>
      </c>
    </row>
    <row r="19" spans="1:5" x14ac:dyDescent="0.25">
      <c r="A19" s="6" t="s">
        <v>84</v>
      </c>
      <c r="B19" s="13">
        <v>2344620</v>
      </c>
      <c r="D19" t="s">
        <v>84</v>
      </c>
      <c r="E19">
        <f>GETPIVOTDATA("Receita Bruta",$A$3,"Estado","Paraná")</f>
        <v>2344620</v>
      </c>
    </row>
    <row r="20" spans="1:5" x14ac:dyDescent="0.25">
      <c r="A20" s="6" t="s">
        <v>47</v>
      </c>
      <c r="B20" s="13">
        <v>1977720</v>
      </c>
      <c r="D20" t="s">
        <v>47</v>
      </c>
      <c r="E20">
        <f>GETPIVOTDATA("Receita Bruta",$A$3,"Estado","Pernambuco")</f>
        <v>1977720</v>
      </c>
    </row>
    <row r="21" spans="1:5" x14ac:dyDescent="0.25">
      <c r="A21" s="6" t="s">
        <v>51</v>
      </c>
      <c r="B21" s="13">
        <v>718260</v>
      </c>
      <c r="D21" t="s">
        <v>51</v>
      </c>
      <c r="E21">
        <f>GETPIVOTDATA("Receita Bruta",$A$3,"Estado","Piaui")</f>
        <v>718260</v>
      </c>
    </row>
    <row r="22" spans="1:5" x14ac:dyDescent="0.25">
      <c r="A22" s="6" t="s">
        <v>81</v>
      </c>
      <c r="B22" s="13">
        <v>5889550</v>
      </c>
      <c r="D22" t="s">
        <v>81</v>
      </c>
      <c r="E22">
        <f>GETPIVOTDATA("Receita Bruta",$A$3,"Estado","Rio de Janeiro")</f>
        <v>5889550</v>
      </c>
    </row>
    <row r="23" spans="1:5" x14ac:dyDescent="0.25">
      <c r="A23" s="6" t="s">
        <v>59</v>
      </c>
      <c r="B23" s="13">
        <v>2167542</v>
      </c>
      <c r="D23" t="s">
        <v>59</v>
      </c>
      <c r="E23">
        <f>GETPIVOTDATA("Receita Bruta",$A$3,"Estado","Rio Grande Do Norte")</f>
        <v>2167542</v>
      </c>
    </row>
    <row r="24" spans="1:5" x14ac:dyDescent="0.25">
      <c r="A24" s="6" t="s">
        <v>86</v>
      </c>
      <c r="B24" s="13">
        <v>1970112</v>
      </c>
      <c r="D24" t="s">
        <v>86</v>
      </c>
      <c r="E24">
        <f>GETPIVOTDATA("Receita Bruta",$A$3,"Estado","Rio Grande do Sul")</f>
        <v>1970112</v>
      </c>
    </row>
    <row r="25" spans="1:5" x14ac:dyDescent="0.25">
      <c r="A25" s="6" t="s">
        <v>74</v>
      </c>
      <c r="B25" s="13">
        <v>174740</v>
      </c>
      <c r="D25" t="s">
        <v>74</v>
      </c>
      <c r="E25">
        <f>GETPIVOTDATA("Receita Bruta",$A$3,"Estado","Rondonia")</f>
        <v>174740</v>
      </c>
    </row>
    <row r="26" spans="1:5" x14ac:dyDescent="0.25">
      <c r="A26" s="6" t="s">
        <v>70</v>
      </c>
      <c r="B26" s="13">
        <v>203320</v>
      </c>
      <c r="D26" t="s">
        <v>70</v>
      </c>
      <c r="E26">
        <f>GETPIVOTDATA("Receita Bruta",$A$3,"Estado","Roraima")</f>
        <v>203320</v>
      </c>
    </row>
    <row r="27" spans="1:5" x14ac:dyDescent="0.25">
      <c r="A27" s="6" t="s">
        <v>88</v>
      </c>
      <c r="B27" s="13">
        <v>4314732</v>
      </c>
      <c r="D27" t="s">
        <v>88</v>
      </c>
      <c r="E27">
        <f>GETPIVOTDATA("Receita Bruta",$A$3,"Estado","Santa Catarina")</f>
        <v>4314732</v>
      </c>
    </row>
    <row r="28" spans="1:5" x14ac:dyDescent="0.25">
      <c r="A28" s="6" t="s">
        <v>82</v>
      </c>
      <c r="B28" s="13">
        <v>8027026</v>
      </c>
      <c r="D28" t="s">
        <v>82</v>
      </c>
      <c r="E28">
        <f>GETPIVOTDATA("Receita Bruta",$A$3,"Estado","São Paulo")</f>
        <v>8027026</v>
      </c>
    </row>
    <row r="29" spans="1:5" x14ac:dyDescent="0.25">
      <c r="A29" s="6" t="s">
        <v>49</v>
      </c>
      <c r="B29" s="13">
        <v>470930</v>
      </c>
      <c r="D29" t="s">
        <v>49</v>
      </c>
      <c r="E29">
        <f>GETPIVOTDATA("Receita Bruta",$A$3,"Estado","Sergipe")</f>
        <v>470930</v>
      </c>
    </row>
    <row r="30" spans="1:5" x14ac:dyDescent="0.25">
      <c r="A30" s="6" t="s">
        <v>66</v>
      </c>
      <c r="B30" s="13">
        <v>344980</v>
      </c>
      <c r="D30" t="s">
        <v>66</v>
      </c>
      <c r="E30">
        <f>GETPIVOTDATA("Receita Bruta",$A$3,"Estado","Tocantins")</f>
        <v>344980</v>
      </c>
    </row>
    <row r="31" spans="1:5" x14ac:dyDescent="0.25">
      <c r="A31" s="6" t="s">
        <v>105</v>
      </c>
      <c r="B31" s="13">
        <v>51655622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77EC-B221-4078-A31B-15107E3277BB}">
  <dimension ref="A1:Z35"/>
  <sheetViews>
    <sheetView showGridLines="0" tabSelected="1" zoomScale="85" zoomScaleNormal="85" workbookViewId="0">
      <selection activeCell="F37" sqref="F37"/>
    </sheetView>
  </sheetViews>
  <sheetFormatPr defaultRowHeight="15" x14ac:dyDescent="0.25"/>
  <cols>
    <col min="1" max="26" width="7.85546875" customWidth="1"/>
  </cols>
  <sheetData>
    <row r="1" spans="1:26" ht="12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</sheetData>
  <sheetProtection algorithmName="SHA-512" hashValue="E8LnaMnwCw0ih4nyhhRAEbiqplRiy5NiGvml1JzT2o8efaYjrl6/UgqCEq5Z75uSp7KIZPLss1RApx/K+Hdyng==" saltValue="ZaIGFZiZMQYqD7ibG3dsWQ==" spinCount="100000" sheet="1" sort="0" autoFilter="0" pivotTables="0"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2E35380FB0E45B0CD960263BB4887" ma:contentTypeVersion="14" ma:contentTypeDescription="Create a new document." ma:contentTypeScope="" ma:versionID="7ec392622f753b6876be555e33c373ef">
  <xsd:schema xmlns:xsd="http://www.w3.org/2001/XMLSchema" xmlns:xs="http://www.w3.org/2001/XMLSchema" xmlns:p="http://schemas.microsoft.com/office/2006/metadata/properties" xmlns:ns3="37cdbe14-897c-4f08-a463-d0e30bb08377" xmlns:ns4="244b09b2-2206-4c48-a0b7-1e4a05a5caab" targetNamespace="http://schemas.microsoft.com/office/2006/metadata/properties" ma:root="true" ma:fieldsID="afca76b0d8adfacc943e3b1a7adad174" ns3:_="" ns4:_="">
    <xsd:import namespace="37cdbe14-897c-4f08-a463-d0e30bb08377"/>
    <xsd:import namespace="244b09b2-2206-4c48-a0b7-1e4a05a5ca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dbe14-897c-4f08-a463-d0e30bb08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b09b2-2206-4c48-a0b7-1e4a05a5c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2 3 6 3 0 b 1 - 9 8 4 6 - 4 5 3 a - a 2 d d - 9 2 c 3 e 6 1 0 e 7 2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 - 1 3 . 3 8 4 9 4 5 1 1 5 5 9 5 8 4 2 < / L a t i t u d e > < L o n g i t u d e > - 4 1 . 0 6 6 0 2 2 1 1 5 8 8 5 4 7 4 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 G u i d = " 9 e 3 1 a 8 c 3 - 6 c 3 c - 4 5 c c - a a 9 9 - d f 7 7 7 5 6 3 3 5 e d "   R e v = " 2 "   R e v G u i d = " a 2 8 6 2 a 4 b - 9 6 c 9 - 4 e 6 b - b 4 a 9 - 3 4 5 5 b 5 e e d 0 5 3 " 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Y 3 W 7 a M B T H X y X K P U 5 s 5 8 O u I B X Q g q i K F A V p 2 q 2 b u G A t J F M c S t W 3 m X a 1 Z 9 j F L n i g v c I O h Y J o m U g j o X C F H H 8 d z i / + / 4 / z 9 / e f 9 v X z P D W e Z K F V n n V M j G z T k F m c J y q b d s x F + d h i 5 n X Q 7 k H z X p T 3 e d Y X 8 U w a M C n T V 8 8 6 6 Z i z s v x + Z V n L 5 R I t K c q L q U V s G 1 t f x / c T G D k X 5 m 6 w O j 2 4 p T J d i i y W Z t A e 6 c 3 M 3 a y 5 i o t c 5 4 8 l S k Q p 0 J P S C 5 G q F 1 F C 6 G g q c 5 p Y 6 / h h p v G t Y 1 6 L Z K 6 y G 6 X L Q s V l J 4 y g 4 4 t I F 9 K Y x R 2 z L B b r P Y Y y j 6 T O 0 8 V 6 D f 2 u b a R l x 2 w R F z n U d n x u u 6 a R Q o 5 a D k e E O S 7 G r g / J g j H d z U 4 Q E K y C Y d l B X s x F W c q k m y S F 1 D o I R S G y 1 Y + 2 9 a G n v R 0 y U D J N I I J 1 u N n U e N b q K l P p N l D D q t 8 R h F H b 2 q x 6 c p G g V w i t 0 v 1 4 6 1 1 0 1 k H C g v Z h G 8 K 3 X l M M v 6 P j G M b D m h g w R x w z z 7 G x 8 4 a B I k 5 d D 5 7 S q h j G K h P a G M p C K N 0 I i / F w n 9 s T p M / P I r y t y Y I h m 7 n Y 4 z 7 f o q A O w H E 8 y l x S F U U o i 0 z M H x Z x 3 g i I 8 P a C Q E R 3 N U E Q g r j N G O g t H I G N N l G E u e d T X h l E p H I j k c a d y K Q q m o E R 3 V 0 S j E O F e h S p r u Y U L m T e Z z 7 F k P p X F j 5 i v s s 5 8 S v b R K T A i U G f Z C N n I v q E O N 2 r h 9 W v Q o k 9 u F N W c e A c r 9 Z K P X h 7 f Y / Z L t 5 k D D v I Y w Q S a M O D D 8 Z K j h l r J K Y L D V G c z V e D t x 0 O L T S Y q B j t / / w p L R + V q x / p Z 7 L 1 a W O 9 G d T U E O w i n x O M b W d n r P D i c t 9 3 Q e S P Y D h a 3 2 z K r D I 3 B j I B d 4 U K 4 m x A / l s a B T e D 6 k D O X u j 0 u n V 5 g K b 7 h N s 2 3 b k r Q 6 6 N C Q V 1 q c q j J 2 b r t 6 0 B C L 3 u B U G Y h D U h E I p c S r n H G a R 8 Y 6 w e 8 g h j H j s m T U f P x G T 1 M z d C s U i b M d V J e E E g u u O a I K C c I Y R w z r c W 0 f J s B F c A j 2 C / c t X f n Y u X H A r / R s 5 D d 3 x B G P p 1 K 3 6 K f E Y p 5 v z t D k x B k x j j N q 5 e 8 f e l K B q 6 A v e b q v a t 0 f p O / O 7 r S f A P 0 a d U 6 n g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cdbe14-897c-4f08-a463-d0e30bb08377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2 2 6 0 1 9 8 - 1 E 4 F - 4 B B 4 - 8 C 0 0 - 5 0 3 A 8 2 0 B 4 8 8 8 } "   T o u r I d = " 8 2 2 4 f 9 9 6 - 3 2 9 5 - 4 b 3 4 - b b 0 f - 5 9 6 8 1 a 1 3 6 3 c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T o u r > < / T o u r s > < / V i s u a l i z a t i o n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9CC1A-B98D-40A9-A11A-736BEB3F2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dbe14-897c-4f08-a463-d0e30bb08377"/>
    <ds:schemaRef ds:uri="244b09b2-2206-4c48-a0b7-1e4a05a5c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260198-1E4F-4BB4-8C00-503A820B4888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7F64C5EF-1D1A-4193-B24E-22FA7D09AE4C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4E46DC2C-E387-46B4-AF9F-AE710D56A6DD}">
  <ds:schemaRefs>
    <ds:schemaRef ds:uri="http://schemas.microsoft.com/office/2006/metadata/properties"/>
    <ds:schemaRef ds:uri="http://schemas.microsoft.com/office/infopath/2007/PartnerControls"/>
    <ds:schemaRef ds:uri="37cdbe14-897c-4f08-a463-d0e30bb08377"/>
  </ds:schemaRefs>
</ds:datastoreItem>
</file>

<file path=customXml/itemProps5.xml><?xml version="1.0" encoding="utf-8"?>
<ds:datastoreItem xmlns:ds="http://schemas.openxmlformats.org/officeDocument/2006/customXml" ds:itemID="{4FB97BE9-E7D0-4D25-9009-A190E6BED947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14D353C8-75CC-49F6-9107-C2CBADF9F2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ExtraçãoDados</vt:lpstr>
      <vt:lpstr>Planilha1</vt:lpstr>
      <vt:lpstr>Planilha2</vt:lpstr>
      <vt:lpstr>Planilha3</vt:lpstr>
      <vt:lpstr>Planilha4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Pedro</dc:creator>
  <cp:keywords/>
  <dc:description/>
  <cp:lastModifiedBy>João Pedro Sousa</cp:lastModifiedBy>
  <cp:revision/>
  <dcterms:created xsi:type="dcterms:W3CDTF">2023-02-08T12:38:23Z</dcterms:created>
  <dcterms:modified xsi:type="dcterms:W3CDTF">2025-05-21T14:02:46Z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0x0101002702E35380FB0E45B0CD960263BB4887</vt:lpwstr>
  </property>
</Properties>
</file>