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ão Pedro\Desktop\arquivos_git\"/>
    </mc:Choice>
  </mc:AlternateContent>
  <xr:revisionPtr revIDLastSave="0" documentId="13_ncr:1_{7F3F5C8B-ED79-409C-9184-62ADDE080F26}" xr6:coauthVersionLast="47" xr6:coauthVersionMax="47" xr10:uidLastSave="{00000000-0000-0000-0000-000000000000}"/>
  <bookViews>
    <workbookView xWindow="-120" yWindow="-120" windowWidth="20730" windowHeight="11760" firstSheet="3" activeTab="3" xr2:uid="{A6417F27-DCD0-4E6C-9D29-57B48A9BF817}"/>
  </bookViews>
  <sheets>
    <sheet name="BaseAssinantes" sheetId="1" state="hidden" r:id="rId1"/>
    <sheet name="Planejamento" sheetId="7" state="hidden" r:id="rId2"/>
    <sheet name="Análise" sheetId="8" state="hidden" r:id="rId3"/>
    <sheet name="Dashboard" sheetId="6" r:id="rId4"/>
  </sheets>
  <definedNames>
    <definedName name="_xlnm._FilterDatabase" localSheetId="0" hidden="1">BaseAssinantes!$B$2:$I$804</definedName>
    <definedName name="_xlchart.v5.0" hidden="1">Análise!$U$11</definedName>
    <definedName name="_xlchart.v5.1" hidden="1">Análise!$U$12:$U$14</definedName>
    <definedName name="_xlchart.v5.2" hidden="1">Análise!$V$11</definedName>
    <definedName name="_xlchart.v5.3" hidden="1">Análise!$V$12:$V$14</definedName>
    <definedName name="SegmentaçãodeDados_Assinatura">#N/A</definedName>
    <definedName name="SegmentaçãodeDados_Faixa_Etária">#N/A</definedName>
    <definedName name="SegmentaçãodeDados_Gênero">#N/A</definedName>
    <definedName name="SegmentaçãodeDados_Região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7" i="8" l="1"/>
  <c r="AA18" i="8"/>
  <c r="AA19" i="8"/>
  <c r="AA20" i="8"/>
  <c r="AA21" i="8"/>
  <c r="AA22" i="8"/>
  <c r="AA23" i="8"/>
  <c r="AA16" i="8"/>
  <c r="O16" i="8" l="1"/>
  <c r="AB17" i="8"/>
  <c r="AB18" i="8"/>
  <c r="AB19" i="8"/>
  <c r="AB20" i="8"/>
  <c r="AB21" i="8"/>
  <c r="AB22" i="8"/>
  <c r="AB23" i="8"/>
  <c r="AB16" i="8"/>
  <c r="O14" i="8"/>
  <c r="P14" i="8"/>
  <c r="O15" i="8"/>
  <c r="P15" i="8"/>
  <c r="P16" i="8"/>
  <c r="P13" i="8"/>
  <c r="O13" i="8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C12" i="8"/>
  <c r="C11" i="8"/>
  <c r="V14" i="8"/>
  <c r="AH6" i="8"/>
  <c r="V12" i="8"/>
  <c r="V13" i="8"/>
  <c r="W13" i="8" l="1"/>
  <c r="W12" i="8"/>
  <c r="W14" i="8"/>
  <c r="C13" i="8"/>
  <c r="D12" i="8" s="1"/>
  <c r="E12" i="8" s="1"/>
  <c r="P12" i="8"/>
  <c r="Q14" i="8"/>
  <c r="Q16" i="8"/>
  <c r="Q15" i="8"/>
  <c r="Q13" i="8"/>
  <c r="D11" i="8" l="1"/>
  <c r="E11" i="8" s="1"/>
</calcChain>
</file>

<file path=xl/sharedStrings.xml><?xml version="1.0" encoding="utf-8"?>
<sst xmlns="http://schemas.openxmlformats.org/spreadsheetml/2006/main" count="5694" uniqueCount="473">
  <si>
    <t>Nome</t>
  </si>
  <si>
    <t>Gênero</t>
  </si>
  <si>
    <t>CPF</t>
  </si>
  <si>
    <t>Nivel de Estudos</t>
  </si>
  <si>
    <t>Data Nascimento</t>
  </si>
  <si>
    <t>Feminino</t>
  </si>
  <si>
    <t>Masculino</t>
  </si>
  <si>
    <t>Superior</t>
  </si>
  <si>
    <t>Pós-Graduação</t>
  </si>
  <si>
    <t>Esportes</t>
  </si>
  <si>
    <t>Interesse/Hobbie</t>
  </si>
  <si>
    <t>Política</t>
  </si>
  <si>
    <t>Agronegócio</t>
  </si>
  <si>
    <t>Negócios</t>
  </si>
  <si>
    <t>Finanças</t>
  </si>
  <si>
    <t>Lucas Oliveira</t>
  </si>
  <si>
    <t>Ana Silva</t>
  </si>
  <si>
    <t>Mateus Almeida</t>
  </si>
  <si>
    <t>Juliana Santos</t>
  </si>
  <si>
    <t>Bruno Pereira</t>
  </si>
  <si>
    <t>Amanda Costa</t>
  </si>
  <si>
    <t>Pedro Rodrigues</t>
  </si>
  <si>
    <t>Isabela Martins</t>
  </si>
  <si>
    <t>Rafael Ferreira</t>
  </si>
  <si>
    <t>Mariana Souza</t>
  </si>
  <si>
    <t>Gabriel Lima</t>
  </si>
  <si>
    <t>Carolina Gomes</t>
  </si>
  <si>
    <t>Thiago Barbosa</t>
  </si>
  <si>
    <t>Giovanna Oliveira</t>
  </si>
  <si>
    <t>Felipe Alves</t>
  </si>
  <si>
    <t>Laura Ribeiro</t>
  </si>
  <si>
    <t>Daniel Santos</t>
  </si>
  <si>
    <t>Beatriz Castro</t>
  </si>
  <si>
    <t>Rodrigo Oliveira Mendes</t>
  </si>
  <si>
    <t>Maria das Graças Silva</t>
  </si>
  <si>
    <t>Matheus Almeida Santos</t>
  </si>
  <si>
    <t>Juliana de Souza Oliveira</t>
  </si>
  <si>
    <t>Bruno Pereira Rodrigues</t>
  </si>
  <si>
    <t>Amanda Costa Almeida</t>
  </si>
  <si>
    <t>Pedro Rodrigues Martins</t>
  </si>
  <si>
    <t>Isabela Martins Pereira</t>
  </si>
  <si>
    <t>Rafael Ferreira Lima</t>
  </si>
  <si>
    <t>Mariana Souza Oliveira</t>
  </si>
  <si>
    <t>Gabriel Lima Almeida</t>
  </si>
  <si>
    <t>Carolina Gomes Rodrigues</t>
  </si>
  <si>
    <t>Thiago Barbosa Santos</t>
  </si>
  <si>
    <t>Giovanna Oliveira Martins</t>
  </si>
  <si>
    <t>Felipe Alves Pereira</t>
  </si>
  <si>
    <t>Laura Ribeiro Lima</t>
  </si>
  <si>
    <t>Daniel Santos Gomes</t>
  </si>
  <si>
    <t>Beatriz Castro Oliveira</t>
  </si>
  <si>
    <t>José Oliveira</t>
  </si>
  <si>
    <t>Ana Pereira</t>
  </si>
  <si>
    <t>João Almeida</t>
  </si>
  <si>
    <t>Maria Santos</t>
  </si>
  <si>
    <t>Antônio Silva</t>
  </si>
  <si>
    <t>Patrícia Costa</t>
  </si>
  <si>
    <t>Luiz Rodrigues</t>
  </si>
  <si>
    <t>Júlia Martins</t>
  </si>
  <si>
    <t>Carlos Ferreira</t>
  </si>
  <si>
    <t>Sandra Souza</t>
  </si>
  <si>
    <t>André Lima</t>
  </si>
  <si>
    <t>Fernanda Gomes</t>
  </si>
  <si>
    <t>Ricardo Barbosa</t>
  </si>
  <si>
    <t>Camila Oliveira</t>
  </si>
  <si>
    <t>Marcelo Silva</t>
  </si>
  <si>
    <t>Vanessa Costa</t>
  </si>
  <si>
    <t>Eduardo Rodrigues</t>
  </si>
  <si>
    <t>Débora Martins</t>
  </si>
  <si>
    <t>Fernando Ferreira</t>
  </si>
  <si>
    <t>Amanda Souza</t>
  </si>
  <si>
    <t>Paulo Lima</t>
  </si>
  <si>
    <t>Letícia Gomes</t>
  </si>
  <si>
    <t>Marcos Barbosa</t>
  </si>
  <si>
    <t>Fabiana Oliveira</t>
  </si>
  <si>
    <t>Felipe Pereira</t>
  </si>
  <si>
    <t>Renata Santos</t>
  </si>
  <si>
    <t>Lucas Fernandes</t>
  </si>
  <si>
    <t>Maria Alencar</t>
  </si>
  <si>
    <t>Gustavo Neves</t>
  </si>
  <si>
    <t>Laura Mendes</t>
  </si>
  <si>
    <t>Rodrigo Torres</t>
  </si>
  <si>
    <t>Clara Almeida</t>
  </si>
  <si>
    <t>Henrique Freitas</t>
  </si>
  <si>
    <t>Amanda Oliveira</t>
  </si>
  <si>
    <t>André Castro</t>
  </si>
  <si>
    <t>Carolina Lima</t>
  </si>
  <si>
    <t>Daniel Pereira</t>
  </si>
  <si>
    <t>Beatriz Ramos</t>
  </si>
  <si>
    <t>Felipe Costa</t>
  </si>
  <si>
    <t>Isabela Carvalho</t>
  </si>
  <si>
    <t>José da Silva</t>
  </si>
  <si>
    <t>José Santos</t>
  </si>
  <si>
    <t>José Pereira</t>
  </si>
  <si>
    <t>José Alves</t>
  </si>
  <si>
    <t>José Rodrigues</t>
  </si>
  <si>
    <t>José Fernandes</t>
  </si>
  <si>
    <t>José Costa</t>
  </si>
  <si>
    <t>José Martins</t>
  </si>
  <si>
    <t>José Gomes</t>
  </si>
  <si>
    <t>Pedro Almeida</t>
  </si>
  <si>
    <t>Pedro Santos</t>
  </si>
  <si>
    <t>Pedro Oliveira</t>
  </si>
  <si>
    <t>Pedro Silva</t>
  </si>
  <si>
    <t>Pedro Costa</t>
  </si>
  <si>
    <t>Pedro Fernandes</t>
  </si>
  <si>
    <t>Pedro Martins</t>
  </si>
  <si>
    <t>Pedro Gomes</t>
  </si>
  <si>
    <t>Pedro Pereira</t>
  </si>
  <si>
    <t>Mariana Almeida</t>
  </si>
  <si>
    <t>Mariana Oliveira</t>
  </si>
  <si>
    <t>Mariana Santos</t>
  </si>
  <si>
    <t>Mariana Pereira</t>
  </si>
  <si>
    <t>Mariana Costa</t>
  </si>
  <si>
    <t>Mariana Rodrigues</t>
  </si>
  <si>
    <t>Mariana Fernandes</t>
  </si>
  <si>
    <t>Mariana Silva</t>
  </si>
  <si>
    <t>Mariana Martins</t>
  </si>
  <si>
    <t>Mariana Gomes</t>
  </si>
  <si>
    <t>Rafael Silva</t>
  </si>
  <si>
    <t>Rafael Oliveira</t>
  </si>
  <si>
    <t>Rafael Santos</t>
  </si>
  <si>
    <t>Rafael Almeida</t>
  </si>
  <si>
    <t>Rafael Costa</t>
  </si>
  <si>
    <t>Rafael Rodrigues</t>
  </si>
  <si>
    <t>Rafael Fernandes</t>
  </si>
  <si>
    <t>Rafael Pereira</t>
  </si>
  <si>
    <t>Rafael Martins</t>
  </si>
  <si>
    <t>Rafael Gomes</t>
  </si>
  <si>
    <t>William Santos</t>
  </si>
  <si>
    <t>William Oliveira</t>
  </si>
  <si>
    <t>William Silva</t>
  </si>
  <si>
    <t>William Almeida</t>
  </si>
  <si>
    <t>William Costa</t>
  </si>
  <si>
    <t>William Rodrigues</t>
  </si>
  <si>
    <t>William Fernandes</t>
  </si>
  <si>
    <t>William Pereira</t>
  </si>
  <si>
    <t>William Martins</t>
  </si>
  <si>
    <t>William Gomes</t>
  </si>
  <si>
    <t>Bruno Oliveira</t>
  </si>
  <si>
    <t>Bruno Silva</t>
  </si>
  <si>
    <t>Bruno Santos</t>
  </si>
  <si>
    <t>Bruno Almeida</t>
  </si>
  <si>
    <t>Bruno Costa</t>
  </si>
  <si>
    <t>Bruno Rodrigues</t>
  </si>
  <si>
    <t>Bruno Fernandes</t>
  </si>
  <si>
    <t>Bruno Martins</t>
  </si>
  <si>
    <t>Bruno Gomes</t>
  </si>
  <si>
    <t>Bernardo Almeida</t>
  </si>
  <si>
    <t>Bernardo Oliveira</t>
  </si>
  <si>
    <t>Bernardo Santos</t>
  </si>
  <si>
    <t>Bernardo Silva</t>
  </si>
  <si>
    <t>Bernardo Costa</t>
  </si>
  <si>
    <t>Bernardo Rodrigues</t>
  </si>
  <si>
    <t>Bernardo Fernandes</t>
  </si>
  <si>
    <t>Bernardo Pereira</t>
  </si>
  <si>
    <t>Bernardo Martins</t>
  </si>
  <si>
    <t>Bernardo Gomes</t>
  </si>
  <si>
    <t>Renata Oliveira</t>
  </si>
  <si>
    <t>Renata Silva</t>
  </si>
  <si>
    <t>Renata Almeida</t>
  </si>
  <si>
    <t>Renata Costa</t>
  </si>
  <si>
    <t>Renata Rodrigues</t>
  </si>
  <si>
    <t>Renata Fernandes</t>
  </si>
  <si>
    <t>Renata Pereira</t>
  </si>
  <si>
    <t>Renata Martins</t>
  </si>
  <si>
    <t>Renata Gomes</t>
  </si>
  <si>
    <t>Emerson Santos</t>
  </si>
  <si>
    <t>Emerson Oliveira</t>
  </si>
  <si>
    <t>Emerson Silva</t>
  </si>
  <si>
    <t>Emerson Almeida</t>
  </si>
  <si>
    <t>Emerson Costa</t>
  </si>
  <si>
    <t>Emerson Rodrigues</t>
  </si>
  <si>
    <t>Emerson Fernandes</t>
  </si>
  <si>
    <t>Emerson Pereira</t>
  </si>
  <si>
    <t>Emerson Martins</t>
  </si>
  <si>
    <t>Emerson Gomes</t>
  </si>
  <si>
    <t>Vilma Oliveira</t>
  </si>
  <si>
    <t>Vilma Santos</t>
  </si>
  <si>
    <t>Vilma Silva</t>
  </si>
  <si>
    <t>Vilma Almeida</t>
  </si>
  <si>
    <t>Vilma Costa</t>
  </si>
  <si>
    <t>Vilma Rodrigues</t>
  </si>
  <si>
    <t>Vilma Fernandes</t>
  </si>
  <si>
    <t>Vilma Pereira</t>
  </si>
  <si>
    <t>Vilma Martins</t>
  </si>
  <si>
    <t>Vilma Gomes</t>
  </si>
  <si>
    <t>Sandra Santos</t>
  </si>
  <si>
    <t>Sandra Oliveira</t>
  </si>
  <si>
    <t>Sandra Silva</t>
  </si>
  <si>
    <t>Sandra Almeida</t>
  </si>
  <si>
    <t>Sandra Costa</t>
  </si>
  <si>
    <t>Sandra Rodrigues</t>
  </si>
  <si>
    <t>Sandra Fernandes</t>
  </si>
  <si>
    <t>Sandra Pereira</t>
  </si>
  <si>
    <t>Sandra Martins</t>
  </si>
  <si>
    <t>Sandra Gomes</t>
  </si>
  <si>
    <t>Rita Oliveira</t>
  </si>
  <si>
    <t>Rita Santos</t>
  </si>
  <si>
    <t>Rita Silva</t>
  </si>
  <si>
    <t>Rita Almeida</t>
  </si>
  <si>
    <t>Rita Costa</t>
  </si>
  <si>
    <t>Rita Rodrigues</t>
  </si>
  <si>
    <t>Rita Fernandes</t>
  </si>
  <si>
    <t>Rita Pereira</t>
  </si>
  <si>
    <t>Rita Martins</t>
  </si>
  <si>
    <t>Rita Gomes</t>
  </si>
  <si>
    <t>Marcelo Santos</t>
  </si>
  <si>
    <t>Marcelo Oliveira</t>
  </si>
  <si>
    <t>Marcelo Almeida</t>
  </si>
  <si>
    <t>Marcelo Costa</t>
  </si>
  <si>
    <t>Marcelo Rodrigues</t>
  </si>
  <si>
    <t>Marcelo Fernandes</t>
  </si>
  <si>
    <t>Marcelo Pereira</t>
  </si>
  <si>
    <t>Marcelo Martins</t>
  </si>
  <si>
    <t>Marcelo Gomes</t>
  </si>
  <si>
    <t>Jackson Smith</t>
  </si>
  <si>
    <t>Emma Johnson</t>
  </si>
  <si>
    <t>Liam Williams</t>
  </si>
  <si>
    <t>Olivia Brown</t>
  </si>
  <si>
    <t>Noah Jones</t>
  </si>
  <si>
    <t>Ava Davis</t>
  </si>
  <si>
    <t>Lucas Miller</t>
  </si>
  <si>
    <t>Sophia Wilson</t>
  </si>
  <si>
    <t>Benjamin Moore</t>
  </si>
  <si>
    <t>Isabella Taylor</t>
  </si>
  <si>
    <t>Mason Anderson</t>
  </si>
  <si>
    <t>Mia Thomas</t>
  </si>
  <si>
    <t>Ethan White</t>
  </si>
  <si>
    <t>Harper Martinez</t>
  </si>
  <si>
    <t>Oliver Thompson</t>
  </si>
  <si>
    <t>Amelia Garcia</t>
  </si>
  <si>
    <t>Elijah Hernandez</t>
  </si>
  <si>
    <t>Charlotte Robinson</t>
  </si>
  <si>
    <t>Alexander Lewis</t>
  </si>
  <si>
    <t>Abigail Clark</t>
  </si>
  <si>
    <t>James Lee</t>
  </si>
  <si>
    <t>Evelyn Walker</t>
  </si>
  <si>
    <t>Michael Hall</t>
  </si>
  <si>
    <t>Elizabeth Young</t>
  </si>
  <si>
    <t>William Allen</t>
  </si>
  <si>
    <t>Sofia King</t>
  </si>
  <si>
    <t>Daniel Baker</t>
  </si>
  <si>
    <t>Emily Wright</t>
  </si>
  <si>
    <t>Henry Adams</t>
  </si>
  <si>
    <t>Grace Hill</t>
  </si>
  <si>
    <t>Samuel Nelson</t>
  </si>
  <si>
    <t>Madison Green</t>
  </si>
  <si>
    <t>David Carter</t>
  </si>
  <si>
    <t>Scarlett Mitchell</t>
  </si>
  <si>
    <t>Joseph Perez</t>
  </si>
  <si>
    <t>Avery Roberts</t>
  </si>
  <si>
    <t>Gabriel Evans</t>
  </si>
  <si>
    <t>Victoria Murphy</t>
  </si>
  <si>
    <t>John Cook</t>
  </si>
  <si>
    <t>Lily Cooper</t>
  </si>
  <si>
    <t>Christopher Ross</t>
  </si>
  <si>
    <t>Aria Rivera</t>
  </si>
  <si>
    <t>Matthew Ward</t>
  </si>
  <si>
    <t>Layla Torres</t>
  </si>
  <si>
    <t>Andrew Brooks</t>
  </si>
  <si>
    <t>Zoey Ramirez</t>
  </si>
  <si>
    <t>Joshua Reed</t>
  </si>
  <si>
    <t>Penelope Bailey</t>
  </si>
  <si>
    <t>Ryan Foster</t>
  </si>
  <si>
    <t>Chloe Coleman</t>
  </si>
  <si>
    <t>Nathan Bennett</t>
  </si>
  <si>
    <t>Nora Collins</t>
  </si>
  <si>
    <t>Dylan Bell</t>
  </si>
  <si>
    <t>Harper Reed</t>
  </si>
  <si>
    <t>Jonathan Phillips</t>
  </si>
  <si>
    <t>Stella Ross</t>
  </si>
  <si>
    <t>Caleb Reed</t>
  </si>
  <si>
    <t>Ellie Hayes</t>
  </si>
  <si>
    <t>Isaac Henderson</t>
  </si>
  <si>
    <t>Samantha Price</t>
  </si>
  <si>
    <t>Owen Watson</t>
  </si>
  <si>
    <t>Leah Sanders</t>
  </si>
  <si>
    <t>Zachary Simmons</t>
  </si>
  <si>
    <t>Ruby Perry</t>
  </si>
  <si>
    <t>Dominic Murphy</t>
  </si>
  <si>
    <t>Claire Long</t>
  </si>
  <si>
    <t>Lincoln Hughes</t>
  </si>
  <si>
    <t>Maya Watson</t>
  </si>
  <si>
    <t>Julian Russell</t>
  </si>
  <si>
    <t>Hazel Myers</t>
  </si>
  <si>
    <t>Hunter Sullivan</t>
  </si>
  <si>
    <t>Lucy Brooks</t>
  </si>
  <si>
    <t>Aaron Perry</t>
  </si>
  <si>
    <t>Audrey Brooks</t>
  </si>
  <si>
    <t>Eli Parker</t>
  </si>
  <si>
    <t>Skylar Turner</t>
  </si>
  <si>
    <t>Levi Sanders</t>
  </si>
  <si>
    <t>Addison Ward</t>
  </si>
  <si>
    <t>Christian Bennett</t>
  </si>
  <si>
    <t>Paisley King</t>
  </si>
  <si>
    <t>Landon Gray</t>
  </si>
  <si>
    <t>Naomi Carter</t>
  </si>
  <si>
    <t>Connor Wood</t>
  </si>
  <si>
    <t>Eliana Ramirez</t>
  </si>
  <si>
    <t>Cameron Coleman</t>
  </si>
  <si>
    <t>Eva Foster</t>
  </si>
  <si>
    <t>Jordan Hayes</t>
  </si>
  <si>
    <t>Isabelle Howard</t>
  </si>
  <si>
    <t>Robert Watson</t>
  </si>
  <si>
    <t>Serenity Morris</t>
  </si>
  <si>
    <t>Thomas Barnes</t>
  </si>
  <si>
    <t>Gabriella Price</t>
  </si>
  <si>
    <t>Nicholas Foster</t>
  </si>
  <si>
    <t>Autumn Brooks</t>
  </si>
  <si>
    <t>Lincoln Powell</t>
  </si>
  <si>
    <t>Eva Powell</t>
  </si>
  <si>
    <t>Tristan Perry</t>
  </si>
  <si>
    <t>Rylee Fisher</t>
  </si>
  <si>
    <t>Adrian Brooks</t>
  </si>
  <si>
    <t>Eliza Hayes</t>
  </si>
  <si>
    <t>Alejandro Garcia</t>
  </si>
  <si>
    <t>Sofia Martinez</t>
  </si>
  <si>
    <t>Juan Hernandez</t>
  </si>
  <si>
    <t>Valentina Rodriguez</t>
  </si>
  <si>
    <t>Carlos Lopez</t>
  </si>
  <si>
    <t>Isabella Gonzalez</t>
  </si>
  <si>
    <t>Miguel Perez</t>
  </si>
  <si>
    <t>Lucia Sanchez</t>
  </si>
  <si>
    <t>Diego Ramirez</t>
  </si>
  <si>
    <t>Camila Torres</t>
  </si>
  <si>
    <t>Jose Flores</t>
  </si>
  <si>
    <t>Emma Cruz</t>
  </si>
  <si>
    <t>Luis Reyes</t>
  </si>
  <si>
    <t>Elena Morales</t>
  </si>
  <si>
    <t>Jesus Castro</t>
  </si>
  <si>
    <t>Ana Ruiz</t>
  </si>
  <si>
    <t>Javier Diaz</t>
  </si>
  <si>
    <t>Mariana Ortiz</t>
  </si>
  <si>
    <t>Jorge Vazquez</t>
  </si>
  <si>
    <t>Natalia Jimenez</t>
  </si>
  <si>
    <t>Francisco Morales</t>
  </si>
  <si>
    <t>Adriana Silva</t>
  </si>
  <si>
    <t>Mario Aguilar</t>
  </si>
  <si>
    <t>Gabriela Mendoza</t>
  </si>
  <si>
    <t>Ricardo Navarro</t>
  </si>
  <si>
    <t>Alejandra Herrera</t>
  </si>
  <si>
    <t>Oscar Cisneros</t>
  </si>
  <si>
    <t>Paula Rojas</t>
  </si>
  <si>
    <t>Guillermo Soto</t>
  </si>
  <si>
    <t>Patricia Medina</t>
  </si>
  <si>
    <t>Daniel Contreras</t>
  </si>
  <si>
    <t>Laura Pineda</t>
  </si>
  <si>
    <t>Roberto Fuentes</t>
  </si>
  <si>
    <t>Carmen Guzman</t>
  </si>
  <si>
    <t>Fernando Rios</t>
  </si>
  <si>
    <t>Beatriz Delgado</t>
  </si>
  <si>
    <t>Antonio Pacheco</t>
  </si>
  <si>
    <t>Elena Cabrera</t>
  </si>
  <si>
    <t>Victor Maldonado</t>
  </si>
  <si>
    <t>Alejandra Valdez</t>
  </si>
  <si>
    <t>Eduardo Nunez</t>
  </si>
  <si>
    <t>Veronica Reyes</t>
  </si>
  <si>
    <t>Hector Aguilar</t>
  </si>
  <si>
    <t>Maria Vargas</t>
  </si>
  <si>
    <t>Manuel Jimenez</t>
  </si>
  <si>
    <t>Rosa Molina</t>
  </si>
  <si>
    <t>Angelica Ibarra</t>
  </si>
  <si>
    <t>Martin Dominguez</t>
  </si>
  <si>
    <t>Sofia Velez</t>
  </si>
  <si>
    <t>Alejandro Mendoza</t>
  </si>
  <si>
    <t>Marisol Ponce</t>
  </si>
  <si>
    <t>Miguel Rivera</t>
  </si>
  <si>
    <t>Lorena Chavez</t>
  </si>
  <si>
    <t>Salvador Bravo</t>
  </si>
  <si>
    <t>Isabel Ramos</t>
  </si>
  <si>
    <t>Rodrigo Mora</t>
  </si>
  <si>
    <t>Adriana Rojas</t>
  </si>
  <si>
    <t>Emilio Sandoval</t>
  </si>
  <si>
    <t>Lorena Paredes</t>
  </si>
  <si>
    <t>Juan Carlos Espinoza</t>
  </si>
  <si>
    <t>Valeria Pena</t>
  </si>
  <si>
    <t>Ricardo Lara</t>
  </si>
  <si>
    <t>Patricia Fuentes</t>
  </si>
  <si>
    <t>Arturo Leon</t>
  </si>
  <si>
    <t>Maria Elena Herrera</t>
  </si>
  <si>
    <t>Carlos Alberto Garcia</t>
  </si>
  <si>
    <t>Cecilia Morales</t>
  </si>
  <si>
    <t>Julio Cesar Juarez</t>
  </si>
  <si>
    <t>Alejandra Ortega</t>
  </si>
  <si>
    <t>Jose Luis Cardenas</t>
  </si>
  <si>
    <t>Diana Lopez</t>
  </si>
  <si>
    <t>Jesus Martinez</t>
  </si>
  <si>
    <t>Gabriela Torres</t>
  </si>
  <si>
    <t>Eduardo Medina</t>
  </si>
  <si>
    <t>Mariana Velazquez</t>
  </si>
  <si>
    <t>Jorge Hernandez</t>
  </si>
  <si>
    <t>Fernanda Roman</t>
  </si>
  <si>
    <t>Adrian Ramirez</t>
  </si>
  <si>
    <t>Vanessa Sosa</t>
  </si>
  <si>
    <t>Sergio Camacho</t>
  </si>
  <si>
    <t>Alma Rosa Delgado</t>
  </si>
  <si>
    <t>Francisco Chavez</t>
  </si>
  <si>
    <t>Ana Karen Pacheco</t>
  </si>
  <si>
    <t>Oscar Ruiz</t>
  </si>
  <si>
    <t>Luz Maria Maldonado</t>
  </si>
  <si>
    <t>Benjamin Vasquez</t>
  </si>
  <si>
    <t>Estefania Velasco</t>
  </si>
  <si>
    <t>Raul Dominguez</t>
  </si>
  <si>
    <t>Guadalupe Munoz</t>
  </si>
  <si>
    <t>Emiliano Acosta</t>
  </si>
  <si>
    <t>Mayra Escobar</t>
  </si>
  <si>
    <t>Miguel Angel Gonzalez</t>
  </si>
  <si>
    <t>Maria Fernanda Guerra</t>
  </si>
  <si>
    <t>Javier Peralta</t>
  </si>
  <si>
    <t>Carolina Valenzuela</t>
  </si>
  <si>
    <t>Ramon Flores</t>
  </si>
  <si>
    <t>Silvia Navarro</t>
  </si>
  <si>
    <t>Pedro Torres</t>
  </si>
  <si>
    <t>Laura Miranda</t>
  </si>
  <si>
    <t>Jesus Manuel Jimenez</t>
  </si>
  <si>
    <t>Mestrado</t>
  </si>
  <si>
    <t>Ensino Médio</t>
  </si>
  <si>
    <t>Doutorado</t>
  </si>
  <si>
    <t>Região</t>
  </si>
  <si>
    <t>24-34</t>
  </si>
  <si>
    <t>35 - 44</t>
  </si>
  <si>
    <t>44 - 54</t>
  </si>
  <si>
    <t>54-70</t>
  </si>
  <si>
    <t>Santa Catarina</t>
  </si>
  <si>
    <t>Rio Grande do Sul</t>
  </si>
  <si>
    <t>Paraná</t>
  </si>
  <si>
    <t>Economia</t>
  </si>
  <si>
    <t>Avaliação</t>
  </si>
  <si>
    <t>Suporte Ruim</t>
  </si>
  <si>
    <t>Atraso na Entrega</t>
  </si>
  <si>
    <t>Produto com defeito</t>
  </si>
  <si>
    <t>Embalagem Danificada</t>
  </si>
  <si>
    <t>Produto Excelente</t>
  </si>
  <si>
    <t>Boa qualidade</t>
  </si>
  <si>
    <t>Faltando Item</t>
  </si>
  <si>
    <t>Atendimento Bom</t>
  </si>
  <si>
    <t>#E85A7B</t>
  </si>
  <si>
    <t>#6477F2</t>
  </si>
  <si>
    <t>#58407D</t>
  </si>
  <si>
    <t>#100625</t>
  </si>
  <si>
    <t>#372561</t>
  </si>
  <si>
    <t>Aptos Narrow</t>
  </si>
  <si>
    <t>Fonte</t>
  </si>
  <si>
    <t>Cores Usadas</t>
  </si>
  <si>
    <t>Faixa Etária</t>
  </si>
  <si>
    <t>1) Análise das Bases Totais</t>
  </si>
  <si>
    <t>2) Análise Faixa Etária e Gênero</t>
  </si>
  <si>
    <t>3) Análise dos Produtos</t>
  </si>
  <si>
    <t>4) Análise Regional</t>
  </si>
  <si>
    <t>5) Análise Avaliação dos Clientes</t>
  </si>
  <si>
    <t>6) Análise Receita Total</t>
  </si>
  <si>
    <t>Assinatura</t>
  </si>
  <si>
    <t>Safe Watch</t>
  </si>
  <si>
    <t>Deluxe Box</t>
  </si>
  <si>
    <t>Magic Box</t>
  </si>
  <si>
    <t>Premium X</t>
  </si>
  <si>
    <t>Mensalidades</t>
  </si>
  <si>
    <t>Idade</t>
  </si>
  <si>
    <t>Faixa-Etária</t>
  </si>
  <si>
    <t>Contagem de Gênero</t>
  </si>
  <si>
    <t>Contagem de Assinatura</t>
  </si>
  <si>
    <t>Contagem de Região</t>
  </si>
  <si>
    <t>Contagem de Avaliação</t>
  </si>
  <si>
    <t xml:space="preserve"> Mensalidades</t>
  </si>
  <si>
    <t>Anual</t>
  </si>
  <si>
    <t>Total</t>
  </si>
  <si>
    <t>%</t>
  </si>
  <si>
    <t>1-%</t>
  </si>
  <si>
    <t xml:space="preserve">                </t>
  </si>
  <si>
    <t>Row Labels</t>
  </si>
  <si>
    <t>Column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</si>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</sst>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##&quot;.&quot;###&quot;.&quot;###&quot;-&quot;##"/>
    <numFmt numFmtId="165" formatCode="&quot;R$&quot;\ #,##0.00"/>
    <numFmt numFmtId="166" formatCode="&quot;R$&quot;\ #,\ &quot;k&quot;"/>
  </numFmts>
  <fonts count="9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72 Black"/>
      <family val="2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5A7B"/>
        <bgColor indexed="64"/>
      </patternFill>
    </fill>
    <fill>
      <patternFill patternType="solid">
        <fgColor rgb="FF372561"/>
        <bgColor indexed="64"/>
      </patternFill>
    </fill>
    <fill>
      <patternFill patternType="solid">
        <fgColor rgb="FF100625"/>
        <bgColor indexed="64"/>
      </patternFill>
    </fill>
    <fill>
      <patternFill patternType="solid">
        <fgColor rgb="FF6477F2"/>
        <bgColor indexed="64"/>
      </patternFill>
    </fill>
    <fill>
      <patternFill patternType="solid">
        <fgColor rgb="FF58407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8" borderId="0" xfId="0" applyFill="1"/>
    <xf numFmtId="0" fontId="0" fillId="9" borderId="0" xfId="0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5" borderId="0" xfId="0" applyFont="1" applyFill="1"/>
    <xf numFmtId="0" fontId="4" fillId="4" borderId="0" xfId="0" applyFont="1" applyFill="1"/>
    <xf numFmtId="0" fontId="4" fillId="3" borderId="0" xfId="0" applyFont="1" applyFill="1"/>
    <xf numFmtId="0" fontId="4" fillId="6" borderId="0" xfId="0" applyFont="1" applyFill="1"/>
    <xf numFmtId="0" fontId="4" fillId="7" borderId="0" xfId="0" applyFont="1" applyFill="1"/>
    <xf numFmtId="0" fontId="1" fillId="10" borderId="0" xfId="0" applyFont="1" applyFill="1" applyAlignment="1">
      <alignment horizontal="center"/>
    </xf>
    <xf numFmtId="0" fontId="1" fillId="11" borderId="0" xfId="0" applyFont="1" applyFill="1"/>
    <xf numFmtId="0" fontId="1" fillId="10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12" borderId="0" xfId="0" applyFont="1" applyFill="1"/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11" borderId="0" xfId="0" applyFont="1" applyFill="1" applyAlignment="1">
      <alignment horizontal="center"/>
    </xf>
    <xf numFmtId="9" fontId="0" fillId="0" borderId="0" xfId="1" applyFont="1"/>
    <xf numFmtId="0" fontId="8" fillId="0" borderId="0" xfId="0" applyFont="1" applyAlignment="1">
      <alignment horizontal="left"/>
    </xf>
    <xf numFmtId="0" fontId="8" fillId="0" borderId="0" xfId="0" applyFont="1"/>
    <xf numFmtId="166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11">
    <dxf>
      <numFmt numFmtId="0" formatCode="General"/>
    </dxf>
    <dxf>
      <numFmt numFmtId="0" formatCode="General"/>
    </dxf>
    <dxf>
      <numFmt numFmtId="165" formatCode="&quot;R$&quot;\ #,##0.00"/>
    </dxf>
    <dxf>
      <numFmt numFmtId="19" formatCode="dd/mm/yyyy"/>
    </dxf>
    <dxf>
      <numFmt numFmtId="19" formatCode="dd/mm/yyyy"/>
    </dxf>
    <dxf>
      <numFmt numFmtId="164" formatCode="###&quot;.&quot;###&quot;.&quot;###&quot;-&quot;##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9"/>
        </patternFill>
      </fill>
    </dxf>
    <dxf>
      <font>
        <color theme="0"/>
      </font>
      <border diagonalUp="0" diagonalDown="0">
        <left/>
        <right/>
        <top/>
        <bottom/>
        <vertical/>
        <horizontal/>
      </border>
    </dxf>
    <dxf>
      <font>
        <b/>
        <i val="0"/>
        <sz val="12"/>
        <name val="Aptos Narrow"/>
        <family val="2"/>
        <scheme val="minor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2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eg_Formatação" pivot="0" table="0" count="10" xr9:uid="{ECEF7C8B-9BD3-4D4E-A6E8-801111A9027B}">
      <tableStyleElement type="wholeTable" dxfId="10"/>
      <tableStyleElement type="headerRow" dxfId="9"/>
    </tableStyle>
    <tableStyle name="SlicerStyleLight1 3" pivot="0" table="0" count="10" xr9:uid="{92A4BD21-9969-4CE2-85E3-C5746F51EF95}">
      <tableStyleElement type="wholeTable" dxfId="8"/>
      <tableStyleElement type="headerRow" dxfId="7"/>
    </tableStyle>
  </tableStyles>
  <colors>
    <mruColors>
      <color rgb="FF58407D"/>
      <color rgb="FF6477F2"/>
      <color rgb="FF100625"/>
      <color rgb="FF372561"/>
      <color rgb="FFE85A7B"/>
      <color rgb="FF623CEA"/>
      <color rgb="FFDADADA"/>
      <color rgb="FFADADAD"/>
      <color rgb="FFE71D36"/>
      <color rgb="FFF7B32B"/>
    </mruColors>
  </colors>
  <extLst>
    <ext xmlns:x14="http://schemas.microsoft.com/office/spreadsheetml/2009/9/main" uri="{46F421CA-312F-682f-3DD2-61675219B42D}">
      <x14:dxfs count="16">
        <dxf>
          <fill>
            <patternFill>
              <bgColor theme="8"/>
            </patternFill>
          </fill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3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gradientFill degree="90">
              <stop position="0">
                <color theme="0"/>
              </stop>
              <stop position="1">
                <color theme="4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4" tint="0.59999389629810485"/>
              <bgColor theme="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rgb="FFFFFFFF"/>
              <bgColor theme="3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eg_Formatação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[BaseAssinantes_Resolvido.xlsx]Análise!GENERO_FAIXA_ETARIA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9.1757700701974639E-3"/>
          <c:w val="0.9977898060285042"/>
          <c:h val="0.857459416192061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Análise!$J$5:$J$6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Análise!$I$7:$I$11</c:f>
              <c:strCache>
                <c:ptCount val="4"/>
                <c:pt idx="0">
                  <c:v>24-34</c:v>
                </c:pt>
                <c:pt idx="1">
                  <c:v>35 - 44</c:v>
                </c:pt>
                <c:pt idx="2">
                  <c:v>44 - 54</c:v>
                </c:pt>
                <c:pt idx="3">
                  <c:v>54-70</c:v>
                </c:pt>
              </c:strCache>
            </c:strRef>
          </c:cat>
          <c:val>
            <c:numRef>
              <c:f>Análise!$J$7:$J$11</c:f>
              <c:numCache>
                <c:formatCode>General</c:formatCode>
                <c:ptCount val="4"/>
                <c:pt idx="0">
                  <c:v>9</c:v>
                </c:pt>
                <c:pt idx="1">
                  <c:v>17</c:v>
                </c:pt>
                <c:pt idx="2">
                  <c:v>25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0-4336-9222-E9A6AB767ED4}"/>
            </c:ext>
          </c:extLst>
        </c:ser>
        <c:ser>
          <c:idx val="1"/>
          <c:order val="1"/>
          <c:tx>
            <c:strRef>
              <c:f>Análise!$K$5:$K$6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Análise!$I$7:$I$11</c:f>
              <c:strCache>
                <c:ptCount val="4"/>
                <c:pt idx="0">
                  <c:v>24-34</c:v>
                </c:pt>
                <c:pt idx="1">
                  <c:v>35 - 44</c:v>
                </c:pt>
                <c:pt idx="2">
                  <c:v>44 - 54</c:v>
                </c:pt>
                <c:pt idx="3">
                  <c:v>54-70</c:v>
                </c:pt>
              </c:strCache>
            </c:strRef>
          </c:cat>
          <c:val>
            <c:numRef>
              <c:f>Análise!$K$7:$K$11</c:f>
              <c:numCache>
                <c:formatCode>General</c:formatCode>
                <c:ptCount val="4"/>
                <c:pt idx="0">
                  <c:v>18</c:v>
                </c:pt>
                <c:pt idx="1">
                  <c:v>26</c:v>
                </c:pt>
                <c:pt idx="2">
                  <c:v>25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0-4336-9222-E9A6AB767E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1940159727"/>
        <c:axId val="1940160687"/>
      </c:barChart>
      <c:catAx>
        <c:axId val="194015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160687"/>
        <c:crosses val="autoZero"/>
        <c:auto val="1"/>
        <c:lblAlgn val="ctr"/>
        <c:lblOffset val="100"/>
        <c:noMultiLvlLbl val="0"/>
      </c:catAx>
      <c:valAx>
        <c:axId val="19401606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4015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934-402D-A6B9-B39627C42030}"/>
              </c:ext>
            </c:extLst>
          </c:dPt>
          <c:cat>
            <c:strRef>
              <c:f>Análise!$B$11</c:f>
              <c:strCache>
                <c:ptCount val="1"/>
                <c:pt idx="0">
                  <c:v>Feminino</c:v>
                </c:pt>
              </c:strCache>
            </c:strRef>
          </c:cat>
          <c:val>
            <c:numRef>
              <c:f>Análise!$D$11</c:f>
              <c:numCache>
                <c:formatCode>0%</c:formatCode>
                <c:ptCount val="1"/>
                <c:pt idx="0">
                  <c:v>0.39285714285714285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4-402D-A6B9-B39627C4203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Análise!$B$11</c:f>
              <c:strCache>
                <c:ptCount val="1"/>
                <c:pt idx="0">
                  <c:v>Feminino</c:v>
                </c:pt>
              </c:strCache>
            </c:strRef>
          </c:cat>
          <c:val>
            <c:numRef>
              <c:f>Análise!$E$11</c:f>
              <c:numCache>
                <c:formatCode>0%</c:formatCode>
                <c:ptCount val="1"/>
                <c:pt idx="0">
                  <c:v>0.60714285714285721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4-402D-A6B9-B39627C42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495375"/>
        <c:axId val="282457455"/>
      </c:barChart>
      <c:catAx>
        <c:axId val="2824953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2457455"/>
        <c:crosses val="autoZero"/>
        <c:auto val="1"/>
        <c:lblAlgn val="ctr"/>
        <c:lblOffset val="100"/>
        <c:noMultiLvlLbl val="0"/>
      </c:catAx>
      <c:valAx>
        <c:axId val="28245745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8249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Análise!$B$12</c:f>
              <c:strCache>
                <c:ptCount val="1"/>
                <c:pt idx="0">
                  <c:v>Masculino</c:v>
                </c:pt>
              </c:strCache>
            </c:strRef>
          </c:cat>
          <c:val>
            <c:numRef>
              <c:f>Análise!$D$12</c:f>
              <c:numCache>
                <c:formatCode>0%</c:formatCode>
                <c:ptCount val="1"/>
                <c:pt idx="0">
                  <c:v>0.6071428571428571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9-44C8-A8C9-BAF820855AF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Análise!$B$12</c:f>
              <c:strCache>
                <c:ptCount val="1"/>
                <c:pt idx="0">
                  <c:v>Masculino</c:v>
                </c:pt>
              </c:strCache>
            </c:strRef>
          </c:cat>
          <c:val>
            <c:numRef>
              <c:f>Análise!$E$12</c:f>
              <c:numCache>
                <c:formatCode>0%</c:formatCode>
                <c:ptCount val="1"/>
                <c:pt idx="0">
                  <c:v>0.3928571428571429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9-44C8-A8C9-BAF820855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482895"/>
        <c:axId val="282491535"/>
      </c:barChart>
      <c:catAx>
        <c:axId val="2824828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2491535"/>
        <c:crosses val="autoZero"/>
        <c:auto val="1"/>
        <c:lblAlgn val="ctr"/>
        <c:lblOffset val="100"/>
        <c:noMultiLvlLbl val="0"/>
      </c:catAx>
      <c:valAx>
        <c:axId val="28249153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8248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D8EC903-EDE2-48E3-ADFE-10E4BBD8075E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FC5-499F-A06E-F64EC2ABF7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46C45AD-231E-46CB-A489-3D41D02FA76C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FC5-499F-A06E-F64EC2ABF7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A35E30-2874-4687-844A-21566DAD276F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FC5-499F-A06E-F64EC2ABF7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E940E43-1F78-4F65-95C7-CE1FFCEB1A33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FC5-499F-A06E-F64EC2ABF7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Análise!$O$13:$O$16</c:f>
              <c:strCache>
                <c:ptCount val="4"/>
                <c:pt idx="0">
                  <c:v>Magic Box</c:v>
                </c:pt>
                <c:pt idx="1">
                  <c:v>Safe Watch</c:v>
                </c:pt>
                <c:pt idx="2">
                  <c:v>Deluxe Box</c:v>
                </c:pt>
                <c:pt idx="3">
                  <c:v>Premium X</c:v>
                </c:pt>
              </c:strCache>
            </c:strRef>
          </c:cat>
          <c:val>
            <c:numRef>
              <c:f>Análise!$Q$13:$Q$16</c:f>
              <c:numCache>
                <c:formatCode>0%</c:formatCode>
                <c:ptCount val="4"/>
                <c:pt idx="0">
                  <c:v>0.33167082294264338</c:v>
                </c:pt>
                <c:pt idx="1">
                  <c:v>0.2892768079800499</c:v>
                </c:pt>
                <c:pt idx="2">
                  <c:v>0.20947630922693267</c:v>
                </c:pt>
                <c:pt idx="3">
                  <c:v>0.16957605985037408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Análise!$P$13:$P$16</c15:f>
                <c15:dlblRangeCache>
                  <c:ptCount val="4"/>
                  <c:pt idx="0">
                    <c:v>266</c:v>
                  </c:pt>
                  <c:pt idx="1">
                    <c:v>232</c:v>
                  </c:pt>
                  <c:pt idx="2">
                    <c:v>168</c:v>
                  </c:pt>
                  <c:pt idx="3">
                    <c:v>136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FC5-499F-A06E-F64EC2ABF7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5"/>
        <c:axId val="294045103"/>
        <c:axId val="294037903"/>
      </c:barChart>
      <c:catAx>
        <c:axId val="2940451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037903"/>
        <c:crosses val="autoZero"/>
        <c:auto val="1"/>
        <c:lblAlgn val="ctr"/>
        <c:lblOffset val="100"/>
        <c:noMultiLvlLbl val="0"/>
      </c:catAx>
      <c:valAx>
        <c:axId val="29403790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alpha val="38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04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FA7AB90A-F557-465F-9877-70469F24C288}">
          <cx:tx>
            <cx:txData>
              <cx:f>_xlchart.v5.2</cx:f>
              <cx:v/>
            </cx:txData>
          </cx:tx>
          <cx:dataId val="0"/>
          <cx:layoutPr>
            <cx:geography viewedRegionType="dataOnly" cultureLanguage="pt-BR" cultureRegion="BR" attribution="Da plataforma Bing">
              <cx:geoCache provider="{E9337A44-BEBE-4D9F-B70C-5C5E7DAFC167}">
                <cx:binary>1HvZctxGk+6rKHQ9kGtf/hifiwLQTVKkSFG7bhA0RQMoLAUUdrzNPMu82GRTYx8S5M8eTcyJOEPb
4ZDQ7KzMyuXLLxP/ejv/47a8u/Gv5qqsu3/czr+/zvq++cdvv3W32V11072p8lvvOvdn/+bWVb+5
P//Mb+9+++FvprxOfyMIs99usxvf382v/8+/wreld+7c3d70uavfD3d+ub7rhrLvXnj27KNXNz+q
vI7yrvf5bY9/f31142/qf/+316/u6j7vl49Lc/f760cfev3qt+1XPRH7qoST9cMP+N2A8DeMIiY1
Yvrnz+tXpavTv54z/YYoxjHm4u/nP4W/u6ngC/4LJ7o/z82PH/6u60Cj+/8/+MVHx4e/v3796tYN
dX+wWgoG/P218TddXr5+lXcu/PkkdIfDG/goaPvbY4M/+QvQf/ORB3eyNdaxR0+u5Dp3r/ZwKz/u
Xv1wrz4McM7/scuh6A2imhOtHl8Kx28IFprCQ3T/Q/4S+vNSfulMz1/PM1+xuajrD/+7LurDTd3f
vApv+huf1zd/Gex/IoTkG661YgjD/+5/Ht8WU284w4ogTn/eFv1L+M/b+q8f7Pmr2v7+5p4+hP9/
39M/CfaHQfToI7+a4TB6Q+9/EETJw9TG6RtyfyFSPBtFf6Wdf36S5+/jr997dOr/11nsn2e4v9N/
BK4f39eNB0nu5ad/ZcfNrz7KcI/U/MuzT3/8/pqCvf8uRodv+M9f++n1f1npp3X/+vzdTdcfqhJU
Ha0U0ohjjqmQ8FXT3f0jSd9oRRFhXEsspBb69ava+T77/TWH+6SYaqmw5hgqGgRa54bDo4DSNxKq
GHyTllRQovDflfrKlUvq6r8t8Z9/flUP1ZXL6777/bV4/ar5+anDQbnAWkpOKOKSC4b4IT83tzfX
AAbgw/hffK/6XLZrZgaVtV/UjH20tjM/G3TLYrV2Nn5gmmfk8UfyBFUaEQn/EImR0OTgyQ/lDYS4
2tZLZqbZZsRo0glnFsl1mI5FEb0s7HD4/6ucYAJpISQFBRVTUtONcnVAazxVejRrU+cXQ5LKz3ru
swtR9MuVZ4Hdl0XHrhTzGlLP3x5wXM17yRJhwpCgmim1UdOXQU/SdS1N3o3ixzSk6anGZV6YKtXD
EVkYP1VTUkLBvzTUUabAjx7atPGLVz7NZrO0ugZthynHNMrLMVMXjZuz/J0Y10+pLjPDRPdZF70t
jUzGiUVFGdTq9GXd2fY4mGANp9ECHAtjKrfHEYXUQzAaHAh8aodZnevcyY+/LIUqwhRWGElQ/OBo
DxyXF0NQpC6bDAuaJFp62V2M4NXXL0vBh4t65EKYIbhDiBAIU43kRpluoR0eqnIy7TIN50qksjfK
JV3UroJfk8TVpi3VGNMOtTs1OxxLNdTv8rpR4apyd8S2m/BhAkPccIgexTQcjB5s/0DrdEqmec2T
0Yxp1ZpyqMZwHJmIWzVPRyL1cWaA4AFRVHEOmQnShKSQgh6KKkSleCtQZnIZJFHnnTYUt81JDz/7
erDN25dN/YxqEjCHwhDs0Ifog5c/VI13vKiKdDJkXNbvOknkqdVBF6FkPGZFfDj7o1vlRCLoAwQV
Wokn4amCofd1Dy46rbzbEe2XeFozsc8YSneVzqpYjGly1bq5M1YNIgoGaDNMPQ3JyeB8HWrR1buX
9cdocyiwtRJMCQ7wSxLIXY8NkKsBrboFgweUvHfz8s27HkeNzM5dsMa266Wp1iQecX7SZ+TiZenb
VAnCteSKCS2R4Exub7slfVZBrjCroHiXJMXHOatugyo77ZLaR30BKXIt1dXLUp+krnuxSlNNGTi2
VJsobr12pR9ZabC2+jQbetSEc6/KmDcNN3htm4upJiJuBEpPGUFB2BOUnyo0jycvH2WTtcDnMMQ4
ZZxRqoQgG+u3azAVM9GFGeuquWwRnd4PxaKpeVnM9pbv5WgMdffQ9hC8veU1LWy5LKoL0TI2Uc/U
eOY5KveqYcNucFN2s4wdN9069pCtwRDzit6/fIaDKg+8H46gueaQ1iRiAtLnwREfRFqjkRtsOYxh
LbgKRzcFUVUEWbz0pHy7YO+jrKrQ+yCl3fXQ5cER8YeU+ZL4TW0sUqyXpu1BfGuD3oyWKmlG4fy3
bnX1Dy76WpxOga6WI7bfZJiD3gIxoqiiDDG0hQON9UovZTKErM/z0FLiTyo5yndCMP/roiRWgACk
IArA1QZ5tDPqAKuPlemd9WeoEVVleO3daiaWNEcAwCZTH/SSkMcAyR0wIUTB4/vsl9bm+XgvLHWF
oZ4KZPqGoCaylaiuK8FodkTmM5cI0gC9as4EwMZN4KKSOe4SXBlVdPrC+/zM2qm+zUdZXLTVwr4X
mvv0iFW36eJeU0iNIJETCFa+KX9tziB2VVOZyVfC+KEtDQCi9KynadTVdlcFQW6cDJOmnneKzcsJ
Rqk4kimeM/fDQ2xUtyleCyiXU8gnPV7mCJdxNaRtmFOZhYj57tdqPgcsBTUBkCThUI+Z3CidFnO1
lq6vTN6088nk8BoNYvWmUCI/UgXwE91AllAQJhwTLiEbPnYlXE6qcAuqjNY+aAxOkI+XrNEZYMsA
XaR8lVCJNL/KZjRxI9q8t3GhExJnwWJ/CGhrgjMpe/YZeLD2rV8IvYQGIz+GeZ+E8uacBz0epLCE
TpOgAatM2eQkHMDL7yzD+iRrEn/+crZ8xiQSg8eBVQDWE71JV32O8rbltjaQ04MvVdGUH3PNVbfv
re+/sxF6u93LEp+UIgrQC1pGBh0Lo/d94UPlBkILTxEgS7j17BK6S3btrSefXpbyjAklgRzF+KFL
gjb0sQnbqsuYIE1tUkfSHc2nJm57lkWiLO0RhZ4kC1DooajNbfUTth4HdW2K1X/o50CYrEBV2Po6
idvJ3/J2SD68rN0GzxyC5pHIDW5vWAVXVrRzqPws7lZXFlG/SnrOKpdTM9l1OQ1mhMMxacsjqfFJ
eT2IBkQDCA4uD7D6Y8NmCVflHMg5zEuugjzGZA6SUPBaux+laCiEURMkdbRwN84nyzIHWVRljWuP
ZMvn3IjAFQJFoKAwiE0NKmpBWJrPc9j2aVCYPJ/IB8wCv/9lSysCzC60oASzJxCu1L1oE9LVBiDt
YLJpTA2z4xmVyXkmEYmcq770BVSKXxcLpDGDZlMyQDMbnwIHcEMlC2d64WUoW1LvIGaCmKryrlQo
uU5dG8Qug0T564IZxgjqOpYanOzx9bYqL4NygrgZEqwHo/ks8qhl/ehM2Xbz9zkbuDCTSpovk6S4
PiL+mVhSDDMGvIKGJLEtvK1bKuwEm0PvXbnL+uDCre9yB+E0+YlBUiqXI/XuGX9WgJoIwHMlMTQp
jxW2BS90UbS1AXKnj3lesrATid/ToZrCuhtQ3M2VPUFeqLDkQXn9q/YmQN9Q+IcIyQCdPxY/NqJL
8iyvTdInizAFKtHJukzlLp8J3qMcEYN7UkSB5PbyZdH4aY4E2QCrDr02VxhvQln43EG+z2pjh5W0
0ZCKhkXZOCxTZEu+QsMyd2d9irolnJo0+TI35XoxZoNbo6LWwzVgzNmali3L2TBU1fskAeB7JN08
d0aN4GbgnEAIbNONHwuBbQfJtdbZcFr4aYgTPSXvq6FKj8CDpxkFEJ+Ge0AU+EKiD57yoOqKzGGc
8wDglxzEWwJ147rpx+CIvz31cKCNDlGtMFOEMPJYSqcxd816SCiykqHKZrazdQKklqFDrdynfkjn
JoT06+QR/Q6e/KgzAZ4HBGsOUw4OXfBGv5qsrB4o6FeUC2EGc5q+S9os/0DVOseqF8Ks2LgkXY7k
0PtLekEy30D4WjcutzVIJmN+soqWhWK05wUlHzOajUaWow1HbZHJUHbSje5HooavpGouyhr401Lh
P5rOw8CXfG70WoOL2gAS/tKHekA8pi6RhlR6CYF/6My4YhwtgSDhsoyXVRYcQUxb0gxy7yM78k2K
tHPVd0MzQL0PRhRWhPoLzrLhqrTtGnVV8BW46DTW3YJNvaIgGnAnokVZsqtbNX17OYifcycCHT34
k4ayjDYxrJCt1dhADM90mH1clhnQsEPaLK2xDJ4ZLFylzdgtzbHS+ExoUg70M0IaqEopN3bQsmwh
SLwz6dSsOAgn2hfj1zqDekaiQSFfHdH1WctzAeka2gSJkNokS5xNc7EqsoTzitWeZ5kNp2zOT+u2
wqHzA97rQGRv0z4IIrQW6NICp/dxHAW7GC0X8cumfy5fCDgJB2DACTSKjyO5zeAsvp6d4brkddxk
aJhPE9ZN4ojezwqSCkytEQxN+OaOy7WRqO6cMz4fUH/lLC27cMQLQkcC9T7jbwMV6GaBQBRXRG5U
kgxBN5Pla5hJ2VEjF5EnRqSBJYYyaNVCXGHfhcAXQic6ZV6U4WSLxYYZKZbV8IQsOTSJFS3elo6o
dJ8FQ/EVZUOznAeyDWyYtOIYi/1MXoOZrgJXpHB08oRaXWk/clk3RkPXQaOlKedqn1ZJzy7bPldN
DNV/dVdctotODU1Szo+glmciATATMGxKYMCJ5PD8QeUo7TTPI2ob4LWQNaQb6i+dLtR5ptnwazzy
IfkAQa5gEAogDYbVG1FjQss+Lw/K+kbd4mYejGC9+9T0y7Fh1qEePHIGgIAMZnoAD56Dvo7JoK58
2ZvE0iJa6mo4zdmqreGTEmHNyHoyoaW7TOiaXDR1MO5ejq+NVQWMAoCxlQQGFFD+qdpUjQrXq59Q
+i1razvuAA6pawy5pTrrGjEeSeoHx36gqwDgB5QlTP8BB8GOzZYgXqHFniX4sGkCUbVXreYL3k/g
WexiCVKb3uK8ysURbLPJ3T+FKhibQk6TSOND3D9wGyDXuEyTcjEqz8r4sEPy1a3ZsFc8g9EaT7qT
mYziWIwfAMZWVdhxYDCJOMzT9Mas3LNM66JejAyKqCbZHR+Ks6Tzn9ocn+V2uMhb+2UEMsYgOcYF
zmpgFH175BhPLhcMDtUDbE4lMOT3M4wHuifFmhCXtHCKYVFhQFoes6UJYqnJesSPNukTzAyEjzw4
EQIAABDosZmbHBViWO1iZmCdL3XTV2/XeZh+WSEB+ZJDCqDAWcBY9rEUIBKBMWHzZKAYMcPc7D82
uVSmVnT+tXpwUAhEKcgDFIbNMCx/LMqu+TpDXltMLStMYqabtYlZmi76CGJ8ckkChjXgJVB3hIJI
3FiOadnPM0/ykDQp62IppjoJpW3H3CT1ko+nLwf8tr4LDAQ2gHwIB8yhHVIbxdayLhs3cGCvAU7A
4gFUizYxdT99ci2A03q9XhebGWmX95nguyJDrRFi/vPlYxykPAwQIBTgDKA1gl07oAs3NykbV5N8
7qAPUB3+ltoSn4B11AfixuyPBI3lkeqx9U+iYR4I9DYVhy6Uik0aGFzRj3AKYNOnhe9qnySn2iXj
15e12t4lSIF5DIPqAXhNAKP+2GlkPrZjKnhlVjcAWBrmYje0cxEm81D+WosDJfggCjxUwgYIhxHz
Y1Gc5EHhBw0GZCvOQxYk+besWgoM+wFjo4zunMjCFfJdd8SU2/nTvWgGYQHTPilgU/IJQnRVswwV
0BdK+28jGllEghFHIwJwnPgam7nG3WmQAI0ul/mTLfLp7GVDb9vqn2cAsAY8BhCdMIN6rD5ZAKzh
NAH1g2D8hFDZnAiAxnuJK7VfuZ9CTWwaET/3pzWfWGFmsaQwLypFmExMwMxqTGDQDsNaOvU6fvl4
z3gb7ORgAnhJANTbXk4D0TcOVVEbgJqwFDta8a7RVB4pbc95G5OcQtKFhTu+TVF5q1uBxxRYFT3S
cKowPZ2gXYh9Pya7lxV6kjUO7gbJAtZ7YMeHEbLJGiTt5qLKaGVgaQBzwzrmdmB5yMS4I4a1co07
6QNTVUFXnyzBiuqvswVCkjPX78axq46RFs8eCfgkhJFCFAJukzj7lcoiXQQ0vNqul4Nn7eelrOVu
rGoa9dWI3uYsW3bIc/tllYu7WNHFTGDcAxOJX6xLB+uAbWCHBBI4MO6bo0gPfga8Rm0ChAoeQaFl
q0mW3PeRWjq3/jcu/qG4A/p4UNcHpQqaLHDxU0lTZHKXZqdlP+sJlhFoGb189YdM/ChTw0YQ7Itw
dSDvBIw9HwurG+CqVQDRToDI+pzLOYlguuoNrgb7keZiqEy1tOrTy1KfSzLQcPwkcTQMmLeptCV6
wGA7k/KxLGI5lig3DVDyN00mYWdnqiwqQ14Db2cUk+UNDLiyj13ZiWOO9owBmIIqRYA65HCmTamq
2kYHTNfQgqqpFqbqh/mPVXfYhtYFzR9V0mQf+qmAIvqyCZ6GN6Yw3IcyQpDST4Z2fVrDcL1hEN52
olFT4yzmLmv29UTqI6DgYMzHdwyiCDB/EEyM6O3MrmgCPVQd3HEz9nXUZDC3OwC63PT56t95mKSf
geuLOFsZ3ecV+sWx+qGfBHR6mIwdgkhsOQfRJCuQVXQNJ1ih2gewO/AtrwOghlO3NEfMuulkD7IA
cXBg3yFvwHLkpnoV69T7qYHcLBdZ/0l61oS1LrLP1rk6LDGvwxwjf8Jry49E0tOqgGExB1IVh2kg
p1suo6A8E6OCLGFtk/Fd6ROb7jCFlYVfVxGmvbCOyYEzgdS08djB5/00I8gPgUwAHWsLWylhtRLy
HSfL/J1kuv4zV7h93xIOofSy2z4NF9BSA2yGxT1YMtsGbqLsMvcVkMkMtfhrnzXy84Srpo/7xcvG
zKUKfOirBGa/Lwt+xolBMOQKmOTAqt3WiftxlD6DSzSwT0jjyhbFrgA8dlIsBcwX2qnaB0HWmJGK
OkbVsL57WfwzfnVwKkAkBwodHPpxnhxTS/JugSFvrlj2uWzS+WS1sjwZg34Nu2CyHxsx29NqWtz1
r0smHCoQNNWQpbZLKZWgRUoE0JO05WK3Olv1xilewhpa35ShQ6mN0yGvdh1qP74s+rnLhtEKMHT3
/+INDHNTXeJ2AdF9U8znpHdLPMOo9n1B3RLSQKOwVzM6gq6eszSHMKISGk71xNJT0/pcNDA+s0k3
xKNX+X4apQbKpCve1m3Kdy3K+fXMx+ZYVToU8k2i5NAYamgPQe0nJFRW9j0t4L0pMy2IhoXrk+/1
mGXXdjJWFGPcJTb50tkyNb7SmpgGwbQHz+kRAHDPWmzPARssMDCF8QaCXbDHzjY5a9ucqMoE2dSb
lQb4hCT9H4rnsIadYBXjcv7uc/I2YdO+6Ris8RTWn5R0zsOMa6ikgf5vZLfDRjkmAv57Ase8qidh
OXRYgIHGLIQNIsFjaWFl+EixeppGCfQ7wNEBuj7MkjZQtKarCxSFQKNNUt1ksHoqIl4Wtjui0FM3
AzmwFQyLDbBqR7c29vkIT+8DenXk3LviKk1IcgVeMZmqscl3XTb8UjWtO3k5qJ70xvqefqQH9gZT
yCePL7cLVoenJiMhTuy8axaXRx3vq1DNxRyNciiP8HIboAFvCMAKFryQAywEtHPQVD2Wt6w24xld
vBG5pO+GIGARWxCLbTr3R/qITb7YitryYg2xE4yOqg4mJtVwznkivpeJY2GQdHhfKdmZIrf9kYuE
fe773csHAbMRDCjusY7a+77JAKTFTS8v806SdgCSxTIY3rh5gK2pHeyijQA31ZxKNIVB50Zorv0Q
LNDkjD6FbfFwKolTezlYOprCJxIGyrVs3Wh0Manq6zKkXQHNPjD/TAJX5LK8isYV6k8P8K0LfB9O
zqP5isCyGf+ESo7LIqyXeRRQpPsGVqNClaSd0xGsIMCthMNKXZOFvBtgJhBCKnQNDUdf1+1h+sZq
mu2HySfkqhasGw2sZU5u14ipS1qzrKoYDUsnNO8yls5xkDf21MKqw9ulIRkMOkRgz+p2pWct78V5
jVIdMlJyw2Et4pqXZBhg/4ThLiyGFcVzpddrUjd5mPg2PweGv47KadLvvNftbq0JChsMNKNqa+Ad
YAB75suWXqsJdedlPgwxgcK7T+EQoW1cctqOqNplYh7DZE2qUJTEn7GGLCdzJYPTDricOAcy4Tzo
03nXY+oNsZq/5dBYw+sewSTu4H3OYueA5byE6VF1lg5UgMU6F+M5w986iuwFsELq2zxPxcUq53kH
PHzwaQVCbwod7J9PEexYNtfBGOQf51bi77buywgBjxkH8M4DEIzdkJrSDyhaFZouKljdj1XHqw/T
KPI/gtIB6zDn88cM5gS7fNUwn5NTGVpeWpOPPfqUJ6uPBA7KNRxXW8OGReXcjaRterakU5h3bw+7
vNI009j3ZlmK8YZOZZ8ZjZN1r+ueGgCrWTi2Z34ZTOEG9Z0uAyzSS9SmUQmNW+R94PYrVf4i7TQ6
HTErLquqaT/zWc0maXx+DusD2DR5378bYNfQm6zH1Z9Bg+xnkaVpATK6/q0tg2aJRAB7iCJQc4QC
0ZsSeE9Di7I6L0vpQm6BQ+Z4Jt/hbYXmQiSD3+kikR+WElZomgzjfTqzL9Wc5AaAWnamC1+Psawy
6NVcwE+ydWXfVpwOsZI1MSrRHtplmUXDPFcXgV9xCJuR4GTUj9ku4KmKyaT6JbTAve5dz9/3fa1j
ZHsRuTrrTybg8860trsp4/HadGlnOrVOaTzLeubhUOD5S1334raaLQzSVpTEea1klLR4ghVEkmOg
4Nt2V82kBxiDs7HZwxIOvk6WEV6HmYsrzCwMXIc/K1x8gqFBPK757Vrqk9Z1J3Yo39a2+dSULbz5
HPwAVMrDAOiAE71WMFrIaqDmlrkyM2kPW/ntx4D3n5yEDeJ8Xqe4E4s/Ey0lF6xvTNANufG4TCHi
9ecgq+ESVHHq2HRhA/oBZc0U00a28azxHC4tYlc2qS7LMp/DpqtiWBY60EAd8G8gDa08Cpj/6ob8
k8jJ1xEmzKaF7fEw6AOgxpLutCjHc1gy98YV63fIdZ/YUGUmxekCL1QJmDVmBT1tAc/1CF4qIKR+
r4W9W6v6Mld5ustd4gDlVakBpmcxLKuyE6fXNJxaBC4JG1Q1r/ckEHQHHGAXLnX+B6zUNmEGGzEm
hdFyBAMveNuo1ZFdKti1SgL2JcEsglFfcbautjfFwKfzZhyvwKMvOkpAoCdpmMA4MqJzv0K44rN+
JcC5QtaivLruM7xXYG/TAhEMSQN25ANesV0yiTQexUpMPlkgE6rFd5EeBHSYtCSgsc4C0yo8w1ps
XZgSBQhmQ/hHkRXKdK2qzYLr3ZAW2S5tWH6VCJVFVnWwJlEnHCBVaZu9hLWXxlQ08RGmtX+HFzpf
VbYFeApUyXo1j6m+bINitAZYHBtJdbcE2Vtd6csZJ5fwtt5XSCPg2zA6NkKh6ylVJ0rCClrZThcw
Db7qYJwYtvAyzb6fGxECUt3DewBmsOxkSVhMUHGZanrW8CRKki7WQ2eGDKYl6SSgNQI8CmXewWZh
Pd1m7TqEa1fsYfH2o03tt0HMZyvLYCuXF+dyUXsLu3nQO6znfp0/Ud9dNKR5Dy8fuChH8HUltHLt
HKhQVOXbcqFv266MRthdy+FdwHgO0svR5vsiTe7mNslgvK0sLG+41MB0ItbjclX5XkYwK8hDFxS7
qQL4OpLKh6NAq8lGEtcuuGhX/rWaqu/lCsHUlca79r1rXNg39RAGBQVXgo6n7Jev2ruT2jJTlijC
ElB4k82f4JUUuM20taYS613aCBcxq+OxQXcjSsJR9S6EpawwgXcI0mE552NFLtpMfMB5+dWJdYqc
gNelZp1fd1XhzdTmO03zk9IXJ5DtTYKzE950Z8FC4eU8Db6sELgjENc3ss7Pl4BCFwTAwKwou0XZ
GhM5grpAIq2I7t0cDHExFO90wy6GobOD4UuHlz3iudWRGILEGtHT5hJ12t2WQ57+SIWu3pLRkyjI
yBfvVxgYrd6bGj4Rgu+d952KxzE4W5sCes98Hr+XbPFxMWUdzEGXXc4hunyx9+AgNlXXPexrnQxr
46M0mLqdH4SNdOAHaCO7KtQ4fdtCPoM/pe8wfKjAbk/75LIqaHUG+CUULttbXcSNJeDGDlyMwHIf
W05cUcEoG9bLoPqU76ae7HQzXvgpD2Xtrxc2wkYHflei6krWogUolpYRR50PdZ+k4dDRDj5AR1jv
GdsI2WwfwNsBMNvQke7IFXawNF7m9l2Wagufzs866HqH9i3W7Unn8rOkdnHDFXwxvHAFo6UutKMd
zZKXZ6tOz1mhmCmkzA0p8y+ogqWLdgTqK2C7bIXXeEr/tRvEbpJ6p0UJ+Kbkt2ndhTnUSbnSL3Xe
QZ5fwXPQN4yWXTlln2jQdcC42NhyD6zluhuSOlTT8r23RWvSNni/CLGrOvFROwKVIHVG5uQkJem+
c0m8sCJiw7RjAXtXFwm4ctL+wEn2R8rJZ45mCfXB51HWYANsJIzpZnWVDPILpuu73vLR8JztaN99
KCZ8DfvZwHmAp9L0k3TLt4rAa5wslEF3pUp9vkKHG3LcnFrVnLfCFmbh+ntXjO8nlsVDz6J0VlGx
UjNbcqJIH5eNfQvQazF+gVdrcpR+mFH5DTaSvJnRnUvIl3GBaZArk2/pUl+teD0NUh4mZHpfaXqV
pTM3dJrDbCLfrVXveOm+606V0MHWo0nr/Ir75A7eiATstZDvCltYPc50lPvgqlbeUOQPb27Be6Et
voGH+xpWsOr5G0+nqE0YixSvzjldP62ZPw0O7xz0bn73HxRdx5amKBh9Is9RMbE1/Llyng2nQzUq
SFJMTz+3djPd1RUQ4buxNF9hqhAPgf/Llxk7OLozOeY8mKb7GEu94aDwLGhEjy+BeI/BwBtd5tY1
PAaNpZNHZfWBDumJJuwf5OljC9NEDY+UBY4W30PY/bYULzYyq28yVB+cbVuZDfEDTOPfaTzuVT+4
k9BFTbWvC4cVTQcblGLs8eCjrHI7dAkVREEpo+64Ll6WdmnrMcCIlSR9uabJJe7j/iCS8M712zXu
k+LkAnq/iQH+H3XtB/+zzC/BPh/JnF7WeKyhzDRpth8XW1DAgfkKK9V3OKYMJ2t7SDr9kurwUXI3
nKjs/poAg7vliW6Cgb4sub1o0j+npP9H9uVJ7EklTXuwgbkyDAnQBRFo/Y2kHSat7EUvwX88MpcV
Mz5T5oR35+zart7G7uR5APrB16JXTTSOfel1/jyEvCa4v+S2HhGAYGUyZFCU0vO0ZA2xvkly+9/A
MlHmmXjeUtKsMrq2c9KkjN4v0p1iJHYMPNtwqEPXSUSV7DjFVT+5EuGOw+y7WgfbR7H9fCVEY8pQ
YbOwrBq0a+y+nFPfl2LN/k6WNRFMk5PxCD6/UVxdkwyfwp08ryuN61iJ/Lhp80GRMsd94T6mDO/D
uF+GfpB4OLqCMeuFkFTAQT09Qdu+84jYlojirWU6Z7Czk6VGVhYnB5YAyTGpX9sxebYkL0OmypG7
T0EKWN9l3W4UrA7HsOSOqUpfFdE1wcfgvja+qL3gNafuHhmEc6K6hhfjPVnzetu6emUeEsk3XoBm
JgQ5zLVsY3vrgwJPm5Rh1x+LzhzgLn7Ss3gMNP6+vVvT/dIO4iUdZKPVXgYBPKLU3Onclca9Zhw3
Ldlf1+QzWH7p6MXI5Qjh432aioPGAOY7YGj6npr/wvH32AssXlohC4L9mLx1/jzgh5SZL7v1i4lb
t8p3sheXqTN1botyk7aM9L1e7gP9StsCO2arl2kp+axqZf7guDsSsp/DJcTF+BbM/MQC8QCEL8sh
iG6Ydcp9YfXswnoev5M+rHLRlUqbmpDHQGFcCOV9orOqz25t+MtDIMXIWME49+KX9X6MWCOsr90I
Ux20pHaey8J+SskawuOLHeD0pN8c0bglGxtunjuX35bYPATTO2OPcrflMLL7To5Nod51CwfMMDU5
h5Ui6Q5rutUycbUMYsCCHkEZiUjOFxnFHejwsvATBNSnBNeyCDFHDsN55Odt8pgPgitqBw7c/9lx
hYod2ETueOPmaxjirqPssDJx3PBnhSqqlfJDC2m7AHjrhWpAM1x68pRMhwCaLeFzTaJnHZyj/s13
XxLJ8oLqprftYQPAsTj5s0OEiTrgf4fN1Ok+H4LkrM19JO8ScYEZBymYpJZEIddldU1JUK3Ff3PS
lmPIyk2M0CKjg+FvPHkI4uJZTR/TcGRJXAt32MyXA4wc2wKsQ1KctxD3gE9WW7bjnyx7GgBtxzQ4
+pVg0Nb3ToaHlLdN1tlLP9+HsA9YAugz5FeX5LdA9bxc17X2enrNN1pt2QfjfelGGPq/Zj/dMzm+
j8VvQhawHF3T9YyUW+svCsc+2YZGDG/UbmeWdU+pSl42Hh5Yrz6iGBMPtQ3Mmc3CXRkwgRncV34K
LslPycSmS5X6qlW4NaQ4/WR9RXG32PMeTI0etsO+bOcUfq9yi+dmjV/nEWl+/los3xtRzZC8mPRz
D5OaiEedPXJ/2Yu9piIAcZzdBd0xS7rriCCGMzhC9YLnoX66AlC1APYpbQ+kMBdtlyPMqQAoxSVP
3TXGQ2DtwOsueUmL+c3P+K6HBckC3nD5Ww0Pud9ALHU3gs0sLHkKllMLg39pzXcWg44h/SHFCN5J
V1O3d4AK16yNXkfjL4sdDnYeb1rm1QD/fEqbNCn+YuiP4IlcHyGO/pqztK/AaTx2kfklQ/3s7AqM
Dw7YGFPGQSAruvXPXZH+wllwWmQwgNqcnhLI424jmPY7DoSlMZOK7l+7aRzgMUgP1E+86ggfHDI7
1xvJ7mKWnYpC3vDfGJtkcNeqoBLhHTin0wgiXAEd2EE/OjjCEwA9n+Ul7e7t2ixR3ogVdlvcZZVL
01Pk13to6AedRm+963DD5MekC3HbzM2k+krL/tJ15uaAmEGizLXK5jo1X0I9Mt69ejX/XtlSjUV7
ouFaZmZscL0CMf8j644z53NmG4a3vjE2i2uk5K6eYcjFhlwSzMzunJjhTtL4Nm3psyiWg5IceCWj
ZWhXXw0S4mv2NUbZtd07DNaw0sgMF4H/F2ewAgffQbY/B1Q2Ejd8tK0NW4AsFtLwmRyB0EqZ9Dej
cZcGAF72NRJ/exwWbqKHCP9iQ4RY+fR5cuslCOKyLf7YOMLqdHd0eczmvASSM8MKZipCC8dTPmDu
TTyeelz4mvWmcbo9eKiLvcI9AbXzuE7ry8zzi4qL1zV3FwzgLyl5F1FYWcEv+UzrNWybhL7sAM6x
ippMnQie6G7AEOFQC/Ryp2f7DqLpIBWBQeutS/Gh0WQfE+KvfojBltJ6YMkvnsWvmQWBFGEOFe4U
9FAeCBfXvKN3mC1OJDafaYi5lLQ1Ir8PMX91Iqwobc/DTODspWWSNiAKy4UulckZzlDEXnIOgKSa
TNgDMjilUn9ikx6DAkveQdTJumrKX1yomzGC3BWfldZ/I9UQdhKhrj373XcyxzJOJ7pE56ggjdzj
GlCuHAN3QvVGqdC6MWWszgNfD+kNqrtELmPBrKhOGls/6z8S77F1ptLjvEn2/wJGarYMN2Wmm8ha
1BqBp8hAIKRnh2dmO43bYwK79E67Y9fzivNTiz9EsLXceVruAD9j/BfWxTLEWUUA+gG7LyxWn+hM
AEuwfSKbd+TFG/y5MMWGf4J2uti4PeQeLwx7Dy3O0H2/2gAFFut69kp8arzfINKQgyT+FK0FDvQY
qLdT2SecC/e9DW7CgkFb6fSXje15hfu1cXSL6tHHz3Yb/7W2R+tKKO4hZMuyBziGzvi3D5N3kphn
+CBfOMNPuuXLg4F6ioKRZ0KG+8LQ34GJnsU449ZY33x7GObpQPN7HvoXnz0n2VRz9RDnnxJ3iBu/
0gj26mioWSTPnONaIxRYXNQ0udL9foQFcmqDu3Dd6nRMjnNLD3yQp83984zWNgsQB++qFLUZoCUz
v+Dg+aPnvRkW3eT43ySFGwWXQRGUbfK7ZfGBp19+XmBoRC9AX++4zTocnUH+b8JaCiAH+KIyXLpZ
a+tC2CpU7DhwchEOR5Y9QQ84ZpG/0Cw4auueef+Qzu0vluA5Bz0sxdg1pj9Nci1j54dTlm3bPRxa
YI1ARuGMousjNvHZ7Hud0uAgltMyBfW6f3XiZ6H9Yd4/aK/LNh2OAPjnzNJTxj9zyi6b9Ne+7ZFW
syXyw9VW5Mde/EaVCeSSuOrb/DQAeQergeyYri9Du7/ukbjM8GGR/tLG6jFBRUHavgYsumbZY4fO
ETd/7+yBrrjHMC4h81Xx7cDtdOp7HCqhrDMn633xp6IHG0ueYszOIoatTN2N60vOAwzav5jLyhzV
RMP83lpeufmlA1bXWNiuu5AeNIV4wnYuu70o5Rai6ARnlf0Y4qlyxS2dSO094EpeJ+1JBqcf66TS
QP7btySvCVge1q1X8BblFOMTuG8VmjLb/ym9HkHo3tQ+/JpSJPaHvO4TBI4m3siBVEYQqO3Undcw
Pc3kUcnHIX9dpD6qGVSmKy0khJHeq/Qt1aA0NMh8dswD+t+Sm9rLqNlBhhuXlr0FiAW/NKTXYn6P
B3u/zaC2ClkPAwPlC6dGrk9hvByDcWtGTMwdxN2umy7BDBGl7z0Y2uUw2eKZLSMqFHCN6EIfmWwP
KhNnOLxe5JSe4l6dRBY8s0wfhxhacDsud25Qz8uAiol+aUOkK9qjC0ecdVECvRhs4R41QQgNSpnk
ChPcqTdK4PL2WQVTYHfXukXUs+J/hLUoAeEf/WSfYbm9ZlvWxAFtTMxP28ovaxj9mk3+uIONOQ1t
8ZpKgEkayg48VYsbXGxdKdP0n5wdGDtdTH/mcJnPpsCM3M/tVImeX6DbHtcB4JwG3sBk6dyxCMaH
6EfEjEFML53hB+HASTtnn1HOMZUT7fZT6FrAP59IDGXpKVnb045iipIhSg4XITshNf86TyYu54W+
mWQBv6J2W1ErD+tgj6Nzn0OUPSQTxo0xe9AMOG1v8UQ0wQsZZOK3KjoIBgpfIILepGWHChY+hqCx
s+gARQ73XofTd7kVRB7jPU4rkAVA8uzMfnakgDSG8VLdx9u6VEMP1cst2y8p4i9DoY4WdOweIrHb
eo7im823g/XkvGs+HX6K4+q5H+DBnGJzjmjbHTyZ/zMZguKLTqfr4vRfgLaiGg2erYbiVFE2wq5g
71m+PocuT5/aUF3g+XqhaY+5N13QNpIGwIdIFmKKcIicd7JHwL9Yyp1NFOQYSSGYkCFDYEyxVo+l
Rlj/JQ839eaoERSh0sW/Jwx04pvASmOTx7E7YzMImHTMRH/Uiv6KUWKhry5d8wlVSVMIrceBtE55
eF4oN79pyhDiGIrWnIK2T9+HfEiC2+69GR5B9e7d724lrvijA+36QzJlApQC3onbmo7kzhbYVpvT
9C7MFthAQ+gTaL0NP0ekrOt4KgBMASsaSCztBSKn/op9wk7d7OaGIyXynPmO6XJkckXgSA93oiO2
BkbYSzks41PQRtmZB3t6JaxfTmToxwPYDX0Ld7g/437oGtv7BLQnsf0BYbOhLhb/7IFqzx0HWKRK
ksfIad2XIRi3JohiW+2ZyatNzgFAgFi+F2r7yiwOo3JOqx7VB9cMHM9tdzgHJIMu4eXWNdLJdDkM
cTGdQSsp2IGH+QqtGY7/oZCv+Qo5E+/UVqLvBXTx5tunPlrDvAnSAmikyNf2trSE4sBH9A6jHT7b
pvvMlH5W4kzoCq1k5uFTYuaxSURsXwK2qAfs37gOZ+IxMqSQ+9qIgxdJoO/oaFiOywpnZq7UDCCe
jyfBMtfonbIbZVleJVkLHFewoa82xuOP7WeLLhJQOhEZq1TU949U/pxzKxI1IkZ+QZFgvhibW6R6
ZQ+gz6Ntu5pobO8HsfuwdC0dM4xzOG4SGw3nEIRgM5i2PbI4ZL8ZDONQyVw6vnG1TRfatVH9E+ps
NhTPYKRaQUBsYQzhKCxOezsNN+dVdEzmOS2LjSIvntIJMlZGLyoAqYt6N1woxZizMoBGcdVBQu54
jHqwjdMIsqRaG993ebNxP1wX8QNJwDcfzK5EQ2ZMwAr2rvc0Hf5LxZKXk3fzUaZx8EMdRq9pOrsq
Zg5kppjFezz5CTVLCk1MELQg4uxOD02gZvmcwCf6r8tnVUVy5NWIwMchNMtQxRaU5dRP823THhf9
xKMXOSh45Mg8GHdEG+GCa9bHVkYfm4IOCBtzAbvt2z5GD5NQ6QXLLdo7GnCRmR+7pBDQy1pDWlXH
7TrTm3GhQHCRgJw3HJShbOWVSBJOv2gYoIDwrYXvgEPlQBDFYcgIhll+WDWEyS8YzPd1PCTJPk32
zNNtlxCOcmU/9mBn+tH0gctfd+oy/EO4nieJcQcPYv7I84Gk/5J4SleILSKIoOIV+1RsF8QvCvEk
JtRsXnq6JBTTCEvVYctxP968C+SPOtShnCAqp512QVEbAeMCFDX4r+RXZLKUfPMEtsHfOuD5+ndH
UhMwgWi6QXbK4LTEGMzIPHa8MUYk6Nw1u3d387g7ZusoXTGtlVsxBftjp5OBXqLMLhptTlSv5iMU
JuOshOUsTkHyJNRxbCK39NqUViUU3B4oODZ8CaReQXzg4Gn9d5BDOgNSb8Mx/IvNloMlhrUE31Jp
8m6yX15a5Z+yZF7pOUj6xH0wFo30LHMes385tv72sGm2bp/oSBrJpc80m6pxyjnqOxOv0hNXs8vw
NpquQ1uQUOG7ptDsrlkCcNGgLrOYynEbE3eA1IG3hoRLrr/S0cbjs8zn1WAQWBHSHjyyGshOZzk/
wa4dJfejtY7Ui4Vtu+lGzwhsKAXPjzHfgq8t1sXXmBQ50EsaWtY1fbyPLaTwNkHOrRp4RIfwXKC0
EfThlKDMdDkyExQYISIZCv8PP7LNGkTEcghzyC/986H387dbadB31T7z2X0NcBpgmEzWPBzAPbB9
6t6C0M9o8QNrgccRGpN9FhQHPmi6rtvteZrWECN4n6U7edVEt3/HIl7tdVXJ+oyCEU+Om8mm/oFm
Lh6aQYMHB+tHSOC2yhSwqOSl6rYIUnM88hmSLhhjM9Zcc6a/knnHsWpBQWOrgpoBGC61MaEsUQCr
eb0iNBwBgfN8uzLN4/yF4xQc0Ko4h9+oCNumZ1Qlxd1xspTYyyKgzf3b0MSE0r1eWl3ZDLULrBzz
eVyR7mKyA0iL56Ay3EfkkOQjhm83x1t/LTYTWSyO14H9bYZCdQcdoh/0GtjUpbVbdxf/s7PO15o4
FqbvlIc7+0OcmO9yB21k/qmKITlUHI6f7bjtXQfOC3k9hSkjEbqtbSdN8I0QZlG8Z+G6cky6AZj9
33oye/gCnWZn9204+/Ym8VK1p4j3HtUsexdvtd/lPP3a8bfBZ656HJ+l3GfmkJkOh7SK0NFm/7Ex
peIFnq69OxUZCh/QVYC+nc7BbySNAl22yNA/jDLF8NfqvO8+vIEW/MnXfE2PjE0kvxXwT8+vqd4y
07Ri8klW9q635r+oW/JqUahMrTo/2bFa8Uj+yqgd+RGfNk3KbRF9XycMjM3OwvVPImj7U70VfarR
0eUwxm18WmW7JGfqiuK693y8xEQyV3bcwhHVj/u6PMIeh/Q7Y6q4b6GO3uOghLVV2/iTdtCn0T7p
WAXNrn2fVzcdM45ZVRY+1c0ybsjaRqMFASTbALnwwusEzrW5K+7hV8M4Q1l4RQMdTG3JJrrhoReD
+d2PBfmE3RF6RDDm+beJCn9QeBWf0j4RzwT1Xv+1AoErFzgQtqKYBeaVGVgZTVYjVJQwYffROm/j
GcEUUPObL9YXE9IgAR4p2AinBVSAysPfApdQK8BZq46Pf2KkKJaSFHqlMBQwckDZQlx1bBvvrfUd
ggFCFk/ZZOb9dZJOw3Xbqm/4qbupnuakT2G91vtYL1tELsM6tg/oUbUPbRS4JmDsM+H+C+PXu8lH
W40jgffOGl6qBAb8aFlufB+PUebf02GH5Q+JXUwldGyGiRTVkAYf4QqRLePZR0dzf3NqGw48hsdO
z/mjhBUeeHJVF55Nv4bRqUOo9/yNpZP7A8qZ40HKpeky/Qty8kOggAoDuuyPea7bK9L9+xH3oLql
jLj/ACtajPr2wmC/q8beBHXaMzBUs93LvdfJkbMoereTG0/OLMFjj3sgrMI+XOR9Llh0B/MSlk8i
59ZvbYdBPoBGNs/nPInkUwqW7vcWDMu7tdtgn0kokmZJ2RydiwlvVUVWO9zBRwBjz4D9CHvtaunz
FsTkMmWe+CrKUNBRwt8y1i0qHj9gJplKo6fvbtJZvY8GMs68+yO+/X+zMsGhp3QHla7Bq8Ko/qOo
jQdlVFyNWNjzmo1JbQt3a0FpZYNDWM8CHgURSKkNwWlEo6E7kNESFKqwoNKmGKppm2kTseQjdQ5K
uyLpHQpbYX/GNfpoWnAXC7HvsQW5GeZ6v7qY8efJ7t3PHDiXKiZ3k4yvIZWAKDBaV2YgQ7W2WVIa
S5/2yN4w1MAfwHKcYHTd370v4AXpN1u1LDpo73idr/mCdgbURrAE8C1aseI+bh/3vUvxoqVJRQf3
kDiRljr76Rv8sWmsEnZTWOoyWN1yi0a8Iq2Nz+Pr7NNHDCK/Aon5iENtxLYc9gq+UpQmCYPpL8co
P8M1XKbpDsgXRljVHoMbWTLUf/YFolmKX+xMLp5rGIhGoSoX0orNcgA/DZcGXuwyKkReUxWGl1Xv
2SE1Dh6G2a+4dcAZoAFaAdoLXS14Te/R2pVDzhVtNeACgqvyaaVopTYWL28gfk53qEXncOrEIVsR
NkVXyxXiZFvFe8Rw/Q17g2oNWiP58kmnCXwlBtemKJSuZGv/LNAMjMrXWyCS12TMR8jE47vPdlKN
YZtWaNFZG4Q+xHlFKLrGTTPVgpvp2IktvaIELTjCELC85clPICCYkgYmiauZF0wcCiXVVuAMbUdT
OVzHlbFLXGoSn1Esro/epSfbQvRYNbyD/QCHd9tBmZx83XFgg2nu8ZyDmTR7Fv3nRrRRwpUO1Uph
gdFutFcikfIMXj2CTUBA1eAYSQYhj7BxQDXo5ltBUwhfYK6hxLpbwkYojCIlZ+yqoJIDxiPR9h/x
DE9D8nNV8/21XYWpEzld9RC85DE0dJN/9gTkN6TxE2qz0pLm7SMMXm8+ATuxL+YZHurPFrP7j0sh
rnhi5yeuLYxvZJgfe9ovB+ljUocuqtk6rNVC1QcOW9LoDgd0J1CtQuFjrLYUgkrIJ37mWwypGn+G
HCM3VdeJBMwJcNHwowvLTXz7KMxqQcK8QjMIqdsp/8Ni/xB12xdst5/G2C/n3UPsivuu9Q/gLw4K
w3CJ3+9yyVQQvHc8ehhyBemwUBvqrwuwQ/49cuy5dSE55Hv0EM0b+LJuXP/pZSiOJO3AO65D2OPT
YEpBP4qQIbDT2J8TF4PwiLO9guA0nNcB/Gyp057f5YmYYMEJsS0K1CD7iaSHberDZkKsETzD2D2D
HxuhKxB57RHxfwTVMD+HcCm/Kzruby5J5mc0/ZDDTGd1Zwo6HTXCPLd1jtscormGBwqqVlo0aunt
9hSaES9ltkTdWtNMWfjD8rcI1hw0f2+IqwIfZpOu2a4iUENmwBFtw/FuTMmRkzAs91nAkhAl071Y
bfA+hdl2KLpwrLGQf3iYQvzLHXAkGqfPM0AXHH7LfplCu1WiA/zUIHcaDSBQZ6lHueWPBSrburZC
iyLEwqkwJZB3fKKUX1emP1HZKaoOptKPwUEFWeRmz4DDpvFh5q5iALAXoq07+FkOHX5TQELcvUjX
pE6n3f2oBNsjKnyShgXRcgCnc+K7AcMbTeeOcfg/wBj0hYLvGFjiuKk8LBUZphNM3DFQ0PALitR+
7z3HuWZGmCP2uQr3gp438KSXEJXed6PAsmBVI5RJtwJC0pi+cYeEjeohl8Zx+9AKfw92Ep7uoMd7
NzsYHnj7lOyrOlKeyJ+eA3zC7AbTH5B2CB5stQvs9CjagSN9JbXC4/qWfgQpvq8vOyUevF7u4F1J
3DmSLewmU9jkP6SnjkBRO2163HPiHiM4GKcF0CulW8kWc0pXhODZdBbhvCMdUPw3TvMfM25QdjEw
H+HIgA+o5d9T1/5UgZyNNGcn3YEEStxQcvGwD1BiUouivBxHPah4WHjAfgPwhCtvpuXn9ISXKd0X
tPVSWjkinmPKLzija9/Gf/rRfMgZpLYc90ePaoTKpB4gwOqvfDDJQej0O1o70Wx58ke12EK7t2HV
rjigU2/PsSRIz0Fkmn8MJGx55aylDeAOkvSpixYYR9qPdIpZxWHfhIFdyXeTRi9RMcA9Jijcitt2
y2fxIZbxNMTA45sP/yyhaAotZ/jpLH/PGA5omDj6OuUUxMQkT9Mqr8jwB5dwxsHQ/lhUlkS6W9FD
N0E33hOu2OvEl61SYrohS3hRBFOu2gyMCQ7SWzyyi+xAYxXFf9jR1ZzLu3jbqm0tHsKevUfb8ujl
eooTCN1bG/0icgOBvwiISej1OqCroK1zg3btvl8lPM09qkYXh+9TKwpfrO8r/FYE7HwFV1MXzRms
LgSkXdbm6HyDcyPNp/xtzXlkIT+z5IK5GoX0FFYB7+ydFcVY5i0iPULBEtrG+W3Io+PaBl3tDAkA
4vGdCCHewUzCjVaM0FmGPYEvxcANioq3ase9HfUDYNN+BblkYEveHtZ2/tfFP15EDbMlQgVzlS0A
T8xsDwwzaxUv0RPa10mTyqi2IIXhxFh/OS59jV54lMVF/ptRkz+guheVlGz+tanpPzFArInh3K/4
BCjqbPwkZ/LEpTu2DLG/cKEvXdiDy0iLb4Tw4EzJJ1l18B9U3i89numEsaUbP1dAyW5Ev2+bkJpD
Jzpbx1ZcjbE9QMYOSj/GsF5K28y5SQ8LHS5olJkuRQA/NWHR3oTI7FwnE0GGlck/JKFhQiviN6MT
gp8OKlqr/qm4P0Z9emegqCNdATqT8fbkt/YCHPpgVv4wcgxCI3j1Pl/+K1r27AAXm912fxXGdBCb
6uz2+SveJSt3SwcccZEvI8efAljFikDdj3N+S+Lo34ryAfz+hOAX/HVnnIOwC6TJQfagl1tBG3S6
5JXfkHVFZptb95sX8MPP6KTXO3HP+Z4ct4L+IW1HK6jwSLHr5AMtwY9EiruVzvw6dtNX160cTcrR
Zw+iDBIJgHym9y9EKWasSnFi8M0/zduyHjzaGquwQJnk0N0WYIknZH3IXQH4C7Y3reJsvU5abYhN
QELnYP8olyXi7gcU3RydR3EAjiasiyJ/w1g3aMkMji3oy6iCwJhc5Rr+7fPxi+8KVkkzvO68fdRk
+wwVYhZh6CCsBdNTgI+rQt8d+1ie87W/Tru6on1lrJADCB/5QM8qmP7n6DyWG0eCIPpFiAAa/kqA
3oiivC4dkkaC9w379fu4t93YjRlRBLqrsjJfCeZ7CS6tgZqjHn3U4sGO0GLHdD00mHWyOj2ko9pb
lSHCvCDFCgz9FsuK2194vzIbn2jZtxyND9LQJnIO0x8o7zvvXpg70nJfLZ/HGTEwcFetzWz45Rq+
lEyB1n5ObThG/sU0PMxZ2s2JjD5kWdKjq0oV5A0G2g6q8CA/3Tv3oOeBpLKsOEHHvTHgANWadMfS
GIfZT7VbolZfSbvwgkaTIiwW9Rs3SRQaU/OptHENifGVIBi+MfGgyf6VOufsNs436y/oh8esWrca
NhVEMu1UjhBNrCbeKlkwd61JtjInIqvCqHvw4nKdNKo7j93iU26l50w3D3YkMBCNP8ZkvkclTbPs
JHMBfhacN2kQIbbeza0iaOnKOTgRsIZKhS4yELZ5rCrZjI5Yi+w5ja3HQRqPQtbdqrakwIzK4+vO
Nl6P1FzFFGZ3F3RR2sk+Tj3F7JjTxypo+yL1GlvujmkcHrco30NhefG16qi11s5VWAFasbelDLPC
o/SN7W1bZ7jaCo+roQpFrgg5LM4HY4V3f+7YqZPySsb7OUFgJ4024J5YNgghToiB5clz0jhk2hSF
bUu9oY+7pBIMp33tGFEKBJWJUaHHDKFa+zQ59j1OMqMfpj9VZTgrtvbsy7ZoV6yA0PekCLZZP44B
V0x69nLt13J6sjp994yk06wm+CZSc44dVtShMUkI4qMzO4wd44lXYM2is3XrfMu4fhSqDn01/eRm
c9Q8xSsnLp0obgPCrq+GbS2W98SP1khj66lcGJN381PZa6GZc6qlov+0hYwDd0wOo9WHfmHpWxrq
R/AaxKrcbVOlWChkwDB1rWVitWD0HJmFJ/B+GseFNcLRaiaHfP71WUuEf43EGVfvc+VN74YcVTBM
9pOy+22nA9pNmrsRoO/mc6WaC+srXAbZPHZNQURh+iNZQrKRGXQQpctLmc5vsyee7BrjgN3ZRwuW
+XasytvMUxQAK9xV7K9RKH6kN+wHsqRMxYpzF+Ga8GKCQcr69Er321b2+ywcJ7AtHhaih2sivjvg
FPGqQhhGNNaLnUqKfVsghKu23Yja+ZuNgle6OxSMv1JL35WLu2ra4cXLy106WkcE9TNDXx7S4pL4
ZVgoZ8veiQxrrXNoYuAchqHheou8wNbKq9Fb5VpGuDf8ZHzwZ3lURrlPpX0y73lOLDHYipz208bi
hQ3zUEZI/Pl0QZ7rcPd0m5QnVlPYY8q4upVl+1qbw1UaKgJMck8uSVDoIxnl3ky3RT9h9asoW7wX
G9tALS7uMuxyD/9RlWM7x3+eaM3eMZNTqw97mRDRbDyG6u6jqdIw8bV1P0VXCmdCwLH3GNf9VhN1
EHm4HlmIk69oAqqVVtqv2nRPjyWkCmxqvqqYLpM/beZJbhBwc84yPAgLpOSQg/8hiwha6n6B9JH+
uB0P1d1SgiPQ77DWU+nJLmd5inGMsuFfnemfIJROplW8avpws5dpXg+eq4VGVO0Xd3wy7X7T3Wmt
VvGuZU2Imr8m/kSNrmKGggYdtWGau4K9HW19j2IN69mxsOUQc9A9eTUbMpBLneyywrkMcvxa/PEZ
LZeOuDjWojgw3Dm0ipDl7P3pdHErsVjWqmslTqnhohzXDcrCveiuvnZMh2Mz+tSE9TcN6skhMLQy
B+cNtdIOTD35WxKOyNYzmHeLOQ8jfIVg5YZ11ZnHtsPX3druwVR2sy5Ma99MYlO72WZebGaTWUBS
bRfrZAus4SOy5T5RySHmkCkaBEPbRbpGtfBm/FHt9KXX5kFMMuD52CTa8kcAOqTTPxlUFG0mwjEx
HyJB/zA6w2ZIhkOqz39MFO2V66VnSB0MffAGRt/j3UdWVPhcldrLYrzN4gnY/pul65TVXugQiLzb
zQW+frtb7KAb5Wfd6AyrxmOUJBsBmZNztHuGVP2ITsfoMO0P1pKv4wI9Z5wQpWSEPZgpiBtgoMAa
J3FxybHvwkEWe+Sv71Rm67aFLuZX6ZMlJCGIbty4crn6g/E6xqy6Kpd6F03aPyMtQRxG5c3X5cnT
cxGqJnqxMzrAYs43Kq5DZ3Eo5Abn7M3L1+zYVz9DJEGgwNbF21fjQFpN44K/zTAQI0rr4BrDHlch
fUq5FaVamRiLBpEX6HxIE6VTo5SXlPRNSGl4g2YXxlgHhmTkMLfP8SK+6sj4jio8pb7aEHK/P8Hb
xMFTq9oFYVq3thlDqc4z1t7kM4LlfS+qh9wBe8TLeXLd3FvnUReqdPiJ6+JGLvWSEo0jPtDsJyHD
tHLDbupeK1HsoU22vKCxjnmsAUCnpt3UN99tZd3zQOaOtJWOK4vEquguel+ePOLVproNHfuiokXs
Y2c++qn9qBXJ54ifpvGZkabegx29TwWLlWR9LIhhmPcP6libaKyPXWHtqsYjBKc9gVs/aPW0AxV2
JgodrxwSwPVg3YSrh7HVUvR62p5yuAmIcysidjhyjELPNh3GYLW8KoahRiGPXlSb67HI/5LMe3bg
moYloY3QHdJ5IzyioLQFZVBVKGJ2/QviNlvhpWHWU1K/OQxdUG/bYEpRD4Wcnwg7k/omL5CUGTkn
i1lCI7Nfr/Yui8+8ZHHxr3PG5JnxOEr/6C71b++mH2aZHXSj5B1k7mp6JAabN72HSdsM16YHQswH
wog+JuIj7TtGFwM4w3wo1q5H4phwPNPCe24MazDtAE6xVFueNKO7dkYV4oXFSNDLP33EJjY1LN7B
CUoamv01L7z46yJ+qyN9mwtvl1g8TR7dVDJuUSQDQp64PXMDlqtCMKORLdJvYeI1q0XYmR7hOmdk
MCFtwop6GUajpUKzHONLt7hASyb0WQwGDkNLGjbDGnhoDTk9DDFhHt9R1GGlW50b9hWj7Yv52MzK
3HpO120aViI+djXJSgLMP0Pk1NgsyygwGgTCXNfLL5dsJcBe1oHlrUhDHX/PWRdtjq0L9UlWjHzi
CMNAEa1hC//lWnWg0NtxOK/d8XuqR3AiznYol982NQIXNSMqtkyL9y1zH7BYPYEJHBNEFTm/Dbem
1ACTkYrDXEFAbRh6o+ShmZ9jBT6livqgm8QOK9i+JluRZRRAZY5RSrbd1s7rjW+oC/TLFUHgVUze
0B6qte3OPLD6tQRILnnfZVGf71l4sKRhT6ltev1V/7/9HM4qRne14JhnZZiRWSqzKXCNsQu1NN/j
CVqlJr6lSH3VutyOQ/2b2yQ0ydkUwllpefJcjrSDKk5Pdtq9+6Vz5uUgzGeuJNh0tyIaQ/LDjA6R
So4RbmqPhkv7GUadQxegRWSc+WWdkkLsaouALK0BPvudx2LMxDPfisj68Y3mXKbNGu2DMt+p0hAV
J/spx6oPGDunm3bq1pnwN+kgMKu1fF9GCC5sQ2Mb5G2BRTc5TcxgCD89ltGVn2pTTswv5tH601Jj
j0UqUKo/W1gZZcQPpsnXJmKkhtzjdlk4kuW1p22Wox8h/viOfE01BwvjSzU+V+OPn2KEd9EJu/ya
IQwxFoL4Nr1nzhD05W+XuM9R47DOzn0wJvXipGojl/E3UsPGxEFuD8l66AkcMyv/hAjAMJZYCTLD
cI8iJDenKre9UexMlQONwZlaGhlFHQ9x3X8k0bnUk23PzdJN/Y9TqTPB0DCPqBUYZOPhr+xgKfWt
i5/rvpdy8WgofPfAnGTfZ/128F743GGVzbeBYO6d5zD3X707rxUPctMnR6+tL25VHKuIDq1Insol
Ovv9dFCjeWRdwqla5jNBWd+MKRWRulExVTYfLVc/FVHF1zmaByq+Bz1K1pPnhXrNqCOensi7EmtL
D7XPfakND7E1g3mwz/h1DJyl7nmykLq15SgX7zuPnFUE390np6mRYu0m/bmLjaM0/vQl34vFOfbU
1TUiYDbD+GjgWKy6miPQHT55CX59W6MITTcUSA/5vO+dK7PMp1gUZ9l05xSeWV3OV2IWTJgPPsKJ
x6rW+T5glGKbMCOYfVS4sTaZ1mrb1u2uZmu+CJc+6S6UeqP7zR7dnzqXZN9sp0QNKPeFbZyyvvjO
vfqZgymc8n5TAf6e/9+FaLDEw1t3if51H5T2Mj8aafw0JzPhJyRbZ8zfnSp/E5lnBBiizrnEQaq0
Jz8BnZrwxczLpu65wYCRb+5zFcxK3YqKBGtjdAScQEDJuTBLpfeotgajkiyrjhVMV7vOQq/rEeuY
I0Gu7whg8/VceXxO+TT/5U5uMeUikdDoryXgJtdo/yJcECtt6WArxJ+CQifJ+6cRfV647k5FuEhH
d3mWNvdWLCACO/Ktuct5dvcMgpQxHwHuptsleLMwaIhtbQPIKwjcJejx+GRufac9ms10hZm+Ti3j
0fU/B2sh214FurJfncS7x8vxwmR0DabN6UoUkCU4/MfQp+tXowq7lDDA2MWvNDP7grxI0d5kn30B
Igrc+nHUTd6N/GCgoHQs0NLbOdRku64x3BfE9Qumro4cN04dH02M2r136FOD9qWRl6nBoTV0O9cs
X7LUPMyEIeaES8XvNxp+VLmQdoMGYTIPbu2XRo4PravVGBSUtxqkvmFA2hjaPxIyAbIISbHkd7Ks
65SOJ715G4D5RlnEl5hc9S4/EJHc0VFeNH3ZLUNxGYiH+bNJCplFqBgsaDqwyzDgoWnwcyhbEcVv
ihA8dMjOWf4zsNwDWbzZ98wQerP7ocw7FBb1RVPfAyDWm2kM21YoDPXaoy6WfROXr46aAJkQocO/
q5XrCW+TaNxHt5125LmwgO0J6NiclBHnCeSBdvlb8gJsy7Jp1bSuS3Z7LhSz+bGaXrkoDlwSfxLQ
iKi1lae/JJ6PXxSP4EwPQRTNb/wXj4uLxjlM/VmtnVS8ZtOwjUtjl5pq7/TZRuuywJi4JZhne1Qf
BoknCNNxYofZ4D1ayB+TxRS+/UrrJUykzxPtnalf9nYnV5Ec1laRfFGLraxOC0zcthaG2hrRrKES
zEotLKdsbdfGJsYyrWPdNWbavHpiwZ3uvyhN/8UZss0LCmSHBRMr9okdRe5v4gjpvBmvuNpOykbU
sTHZdBAxStNac/CFbeISPif4XS3aqbL8N4W5to8rgiHOv6kiXN8vIfL0PtVAZxILRUdmm9JiH7KM
OWOrr2P/qo3Wu5lg/vV6Qp5ET1xt44o2mEFAVJG/YdYRkgBDJf6lK+D+LrdGZ/4NvTy2SJ6a9uJB
GAlFPV6tYj5Y2CMqpLYSe+gKx+hldIeTcurHNrXWscpOaYXtojL/3UchySSuo2W8TUa5g625FZW5
XbqeYT17UgBFOVO3z0efrGC5TrFWL3Z0AFB/6OSXnLILFxxjPoAUdUnRaD/6hoEFu1zzsd9MK7kh
Wn4A/WtXkYuQRvoFwd9a57T/zVRs3KgDQ/wyE8ibbPgG9oIDY0zJJ1hrkJdH0cD8YmjcycGi4Ggj
3HXQd7CXZljposViKNyzHuDTYxJaMI5JUvN1Yh3DiiEww2MeO/lRl0S2+4e7v6kl0DMLXmHnGfQT
XitdBJiL1z5CgSi2pd1ufSrSHq0tlN5ZMBXo1Nmcz1n21XR/elMGpvdngj+yOJdMWX2JiR5o7Ixw
MdIDobrPePT3kHeZf6XjQ9GZ75XmUNLhaGBxB6Gi+VSlXuA6x0ITG7u79gQzLP0f9KNLl1vrYXb/
KjIPbH6GK8MoDXJF2arTaH1bKTn7bFqnMBlmKVdm/NfXMxZpxSz0jx6OwG77k6SEWaV7cuBta50K
i65BAIvPOcW4h++btj8uTSpfCFfks06wBXdovHBtOfJU1h0k7ZXnttss3Us9DjE0cIDzYtniOHfv
qi1CrSWVBxfrmbEei6+T6TLk5rfTci0vfXWhDP6IMFzPHAWcCCRePYsK1mn6r9xur5Z2T1w2ge25
EDTkt1PiVbPjhrLIqYJ+6APfxu2X86vW4yKI+pTUYv84qeylgEXat3e1OoMMgd3FSABIdfFbw1/N
osuHuahPEb/QUWDBJtaOoQVJg8OsdT2izbdIftfJBxdTYN0HeLbHzN/C48TZ0i/8XEs/b+0ivv9S
57cpMT5jlPf7usJfu9GxzLp3LAah9ziimlL1V6kTrBfi2tjNR2J4n3b/imytr8UstzLVN4UdvyG6
fcbew1Rmf2qeX8pi23Gvk7AAnvIBkGwjaITq5Ak22Ic+liff6EJZGV8q8f91suYUO7IaI2hz+avp
5q6EuGVDWt7qCjyRA4Yn8FlIHpJk52YroEZkp0hSjZXafCFxlty8aZaf7f2RzAr1kiSmh4uQOSGO
sRl5WCRrL/eqR1VrRchUYw7ZRxFj0RE6ecvOO9q1Z+1FrSByQJ9aq8w84mqSglch5vWFd7grCRCG
jaVgaLj09rjF4UqYgD4yV5Gkz5voOOt2g71fNcFkmGRJNGvGtut94Yf/WuaMEY5ff7qCL68w7oq2
qG5FU2Ub6c5fo20Q8/MZBGoTWeZycq1VMkcvfePwb1rPEm/RnJfJ6beNhQLapWACR3M6xr3W720N
9w8KA6TuO8xJNUBZUe2uo8HYG4xgHkQl8wmHgnKwkw3GAf6YgkEW/seHYfZu3pC4qKiFSSXWrKUg
bBj3RrJK51JsvXg5OQiHHLSkc/tq2A6d84XxvqPgZIGOG7Fa08I617kR0mD5zUJU6AUGn8ACTUrA
uWDetBKRcRWZ/zjYaNe2s8vgKQYAa2NCkkzVvf7JK/tdrfNXoKmyqnPjeG04qXIPzunLQydxkUPS
Tl41jcnpfM/79ObJb/v73Ep7zqknl8YNGX93CETqGw8jM6QhiHOBqkOmyiov/NGY2PmdRtJMVn1t
k09Ry3c28cK0Szytl4LWdjSAp8RewbBvagkE6ldLeHu+nn9gqRySl9q+dPLHEQzU4M6PyGTlunWB
XJk2sX9MHoirWb2xRX5yK3QxpprPI+ZGO5vekg69IcV5GExWjkvO6/dFsvgMYmvqQd/5bofFuRZF
hewl2wqiuhsFIGXCheMoARLGMsOjp1O0dnH3D7Aw6T5a6GCx8mdDZb9sszineUc0Ud16oT/pXvXP
Wub7LYQsBjKZ8NhQ/zimhnG+jPfECsK6tT6lR/rCssm/+ylDqqSx8AgXv0biGNgECSl0FYVBVaIo
W1gJy9Yhp0iIw/GXvYhn/AOAyfdT0jzUTnzG0/5vsQxxoCv95vf6AxhYZyk40WtDXLHJfd61repe
lbCKF/mpDeIGMAPLVZNgdg12kTHqGFtPrgCLDsEYj3EQp+OnoZa3jhzatCxf2T353ch+0wgLTpCU
l6rKziLhmKOJSVZDkQAJ6pcMU2W0AZWo8CCAMKyNKd2IFPyEwakcWLxaq1RVX0qKp4WXu+TF5lsE
QqUEL2MMAHnfm2jBI459RoF430oLAsfk6L8FhvX13BF24a589evOXWEjwyWYApKh310rgXKdAdc2
ZgJo+Op/kxKXTTO6DXg2Ml5uA0mrwF/BlsBdV0y/CADjru0EOax0eGRz745BN91RttcwJ4JUG8Pu
LnFauYY2jy0EwsyBuddXbnnrmn8g2odzZZyoPi2NOUU+n2O3IPFuACeRg07lfR/pj8I42UCXwqUc
Rg4FQbyXxtlNOXDNTNsw3NnEg87tnNvH1I7UVs71czXlX55PrrWojW0OdniVTtSXQ3QxGxo4yMSr
ESZKEBkFLV82bBwpX5bZeVCl81P2PpdUFeZ5eR3a+rNRWB8rjSkkHOkwSWlxhHiqcZQB0CmtcOxs
6MKx1PDvV8emkBfc96d2Ese0NXam1bsoyx8saNA3+ew8gZx7GTx8Fzh/buXc/2R9/DD3LIZI3XOa
ovAUuN3vuS0rNq5tghQiRL5N6v5BGdZnV0Rvyzi8Go14Q9anDNXNI4PSja40JGb/n8Bsu4/Hbgpn
gcqbpEa/Wzys8PmyNWP9l4nWKrXvOEcC20SdiW7aq7mKGuL8MAenLgIMkFLXcFhKq993NZsqsAt+
0ISZhIzI/Tlm81VnzJ70lHOSodhlGotbmt6rwwX3qS7g86UtD0dqtw9l5hUbnwFkIko9zFxuHA2D
ge6ll4xObOUWbEUUKsGJbVv+/RZ4B6yTrohPfoiIxP0CwcNWXbFyXUV+yB3cTdQ2RTBXZrNu43HP
c2oFDOifGuHhe0BLtYkLrbOBB7CSM6+0ItpD9jqaoysH0aFLxbfXZacpIwkAggj4Ue4Pa9mUchPX
+J51gXdHTMdEmA+GV/8tOtr87FKnQufEtA6vZc/WxHPHfx86xh6duZe1M++0gb3Wrg3by2ygnt6H
aUsKy6pJkdW1Uh1nGJZhYncPo6MOJiyohTceL84WBEbCAHI4FqZTrOGWEdZJW3D3TMVtzbullfgH
np19xr3P7Z1qlKHyLj0xKtgphzu6Gjhn50xxOJXAf9Bdk3Vvu7c45pwBHLFLfZ7JjomPxPCDZYra
cBrWced/dJr95sKwkYk8E17auYn+6BfJwdYYMlRazjSX/TErWrsby0uPI6DS1TDTqNZOHuaqgsgg
UHQaxCDyRZikks8G+8VCw61F0bc+QBmaBCcW6jY+TLGnCmcQO/XJk/KgiuRu+V4WiKJk09Y9H724
e3TnfkCryZFh6Q5TZybSPg/pBgqzGcRRp3adD8mTiE57ivSBDrzGmDO4+MTsUbpXvOHurpX1iR3z
j0JYxsYonRc/9XTi0UDTFuVAIxTEWaoETOVQNnqoCivF/E1v7+pLDdlE/vk9jB5q8wC3bbZJDSRg
Ap7YGps7EAERtLY5acZW4yRTt7YeaZ6j1xQVp06dz3pC77dgvrM/dWNhVgjMvDiXefaKj4qv5s72
jwFeaIfeoDsysQnEnPnYwJdZ7ZSrPS+euA6u9crynJXN2N9b9PcZblVWJQCEhXvWZzjnqtyMbbZe
hj6cC9Y0OOndvX7fJ2wCdmyq+qUDj1e3xCDtWP9U9bhnYc7ebNz3Zpw/WMKlg1DpGcpr1kuRASK1
UmHsEnYT4EaJ7qzYmZGIYQ5rbxRQS/z6NLDO04ncZtW21QezhsuANryKGPPB+9OfspgCsXbsl6Xq
njqqAqvs9poL06NbdvfeM62SZy3WLkS1X+LYOUtfo71XRys2T6J9cGcEKLqcO1cgMOrqaGgAIAZ7
S6Z0WdWItkEH1QhA38Zqp7NTEppLiukrqp78tH2Bx71jkHvo8+VWVh2dDnSNjMVAjobgixpXKGRL
yqw+dl94ptpgxIkqSJ4hd8nrYs/vXleOhAbtP7sBQxvRg+lorowlQCinDh2+FfBoR0c8js3dpP0y
5NHDnMljzJiwB8TCPtIVl1Lo9uIFBv6/bI43Ui8uChlB9V+Zms8WjKg0895QhB5U7uNaZeSiul3f
fzEAXiW1Th1Ht2gtJ5lXw50Q+V0h5Iaa0B7Q6bDLpm/YPoK8/JxdeFez8WIzdk/08VQ16tC6BHtg
f63KHjMH1mrCYaeq07+ljk3G4xK2TPXcVw4QZTiNIAmikYLU7/4QodvB3mOwXEnf3gi3C6sF+9mU
u0eNw7QmxYyH6xIN+XEek1Phl9sYEH1bEXTVWwuAiyxeZd2/mZpzyLHXxIP2BkoPxqb9MFKwIOd6
vKse5UHRY1kqO0iPbRuH0tK5+/vZ3iqbdrZU29hEEGjTN4nLgeXAh9hXIYIJOmwdaLLeLqMHg/CT
dUA38mU7sqWf8m45wia/T9EAXHC/vjY9Wzj8rPJLR0wzakzEGHQ6Y4Gf4ZiEHHAxF9EuH3hS5oj/
fwwtzOTaEqGJlO9udfW5caMoCi0LRIL6qYimUgLXGNmX5G1Q1hcCDcLwpL6pGp6IkYZQkLek9G6d
660r1702ufuP8AVEj/lQD9ovZeu6l6hqhncbgQgOvdoUjs8XXoa2nIKCY5gQ77J2FmvvIB/SWlI3
YXWKsj+REdGeE7ylyBhLNh5cp2F+Vo4vDX0Ud/nGcIat4aUHaRHZcrWrhXE415gJZwOeTf1pKM27
IswJAWjCYGvEJkWPgHdmg+qX40lZFJvV7J0VE/2h0h8hdRJqtTLGxsvJ5aRndp6FTcoTzw+xHXJQ
IpUJM3ChEFu68VM1ztbSFipFbXknEYJSK3Zaq50IQD+OGCEiAmQMY+c4BOm5w0h8nF0VzGn7Fk2Y
x/SC5mP4M6kHAmfCPtA0xS6u5dnATEZE7Fj51bH1QbTKQtGLG7bL3KJPQ5UBMM5YKrlyhbuzpbHz
TBLHvg+eptFVYLR5oE1k0BiFAONqeZpLwqW10MAWlccJMmUoZvUeVe1bnPccORMVDntHt1rOtXhn
xsci3TdU5uywQ+OEqOdxLbsmTncDnRFOc7ZGW38t2F+zclw7GH0oD0U2i3UeC3Gka322DYtMPv4z
bh4CTVkQk+4P/AXzfDV8WmV1Hd0ZL3e76j1xwabarUQJai9u2sc68T/nwp+CIZXPiQNFp6YV8ONz
fceSE3bfcXy/IEqH0rVXhjsfusG6UTbQvGscq9rKL8ZLBQqQFJ1rQJzFfDlq49HCM0avHlbMy0Z2
NFbOtw1ZpC5ggOB/WajuKmx9GYgM70kvXmBA8JZ5hPbbY9nS7DO+1HF4xdkb4RvASAjagNhAGVV0
S4Ve7YalO3qOevJxwwELEmjZc3tF2kmhBMV0bGC6JuoptFjH57b1i+qG4FmtFBbQOU6PZTzjw+Qr
QjEgG1jbb1KDf1uBB1OGCykrfqFYDQxlrlmc+2FQ6+K85GQzfZI7Q6PNe6yH2wSj+6pwYpIyNgid
WPmPEQkTJ9Pe6rS4QUweKTTFI2t4QD04P7OR7IeWeZsLEpZB90gphvsjHp1863ntuq/7O6ORucvE
OtFMS4LC/YVrzunFKWNxm9ZZduhLqgXxyWxy3bUp6uA/kPohF0wgc/00NTDzWBLINpE7T9s9SztF
vm61hwVU0crHnxLKeKpCXfRvtms+LD3uHOlaV7/2acQdjeoslQebAXOPXTdUhrfxx4bzd6ErdJ50
ET8VrKxmbNxBFXEAF856TYU2Wd/OxM2MJzkEBcKDvehUwlabUCtWN/Yz48g2flpUetMb14RSmY4S
W5qInrcN+ezMutTsoN5q0rvlcxmtKUWvce5t9R7rFWODf1FD/AyW/nOrZR70hTZj/04MlYblzeOQ
PErbvmDC36ZxQvWADwx1rdtaGTVNr+jbkhrui2IfZV/ML5Xwf1lJQS+A6NThNapiJriRzU9WwfbC
qG5HhInB0lX2o4NsG1QZ2olr9dgu4mdyYj9xnm9aCGKqtp5E4b6wARPLkhnDfWp3AGof3PvAlhaT
0zn/8DXjeXbN7173LrM2UVrK40KqDFWElPtISMOpWakgUbWVDTk4FQ066DBek95+ZszH8CAmLVA4
v850IXgBPrglt1G7MSKzTN+dyX5sKvMsk3RP7jIsHVyGzImsYcS2z8+gG29DYuxyDupI3YcaXUvj
xi9HUCzLjgPP1ta5Z2300QFrABNonhfOJZwoZbgUxnO9EDdwZbclk099L8PYpp0ALKyP7QdOkIlH
68OwZOB13o65p7UVAsFoiKJTvBhciBGSNsOYt5KrMDFioHzzIZcF6r24uVbFA6TT9LTULpO3nOPq
jmF1HjpLnfoGp5XPKoGKiXjeT78t73K5pPiqDJ3bU3/rTK4CtId3e2HDhVDahV4ylLqGdT5XwUT0
etZvxSgCBI7q7mMKtHEIRy61FJ+wjIezl5gna/R3OCFCw4J4JNyrtDTebIejOWN6juw+DGg22AsT
1O8EXYDGwthJPGdx1W888xZj+I8GCCFCUMtK13wljvuATJaeSJNVR7/z/9mTuSNNfyADSPZQZkQm
cOA5P2YzbycJj5wdYvuxSSkJsis8lF+MH1zzmnwfLJySRFKWQCXtWy+72yLfm4T5Rjq9Rfl4M9q0
3LgCUAa77q5pN63/4+i8llNHoij6RapSDq+gABgMGIPt+6JyVM6hJX39LM3z3BrbIHWfsPfaaoTO
LtOom9mCC1l+MtupYJ6WgZCp7K0OR1QtUKrjJXDDuVzcecE5JTvXdik9jDLepFt8dyLxinm8aSZG
vrps2SfpMdL9rvjTzOGli5QwaMKJSgIxLFasAsk0snzGXA2q48WkZjVforn5lhNuA+Z0dOlObG5Q
XvuGVh4ju/uKVBRljl1tu8gqaEP4+1l9O2P/0QxKDi9S9Wjcd7KiEM6DwrEuin9YwCgWG+pJntAr
0+8XPoktrJTDsFYfGnszu99ZivO0qnBFqfq6iVrFMTzVKf9JyGPlftiLrjk6ffLJ1GyfVC0TEZZd
JGTFriaJYO7qZ7jWewLfGBoYL8gvla2MAZgNvCT7zB5+G6QYhPlUVLB1MGjKTkc/WbLqlFqWvpUz
KfBEus9h2pcqvhVl4aWNyDKJBFyfcW8a1Vs+xyseBC39TDhKxsKfoTH6FJDCqdX6TWPv5NrXI+y1
6rcSohfkLzJ2DIWIRG4NaFZQX2choV+AWDnot0mgFe+L5yiEm5a2r2z60NYB6sVZq4T5dZzm66IZ
N5S2gWRleyti0o+WeuBZcfL5OAsKMyPRfrHzIhgW5yGkIeWk91MeVblFGbhWeKkxOFt15tblG8dB
YUgV1WrsyeXCZUA+i92OEszzlF+IHARG4ibORhuX+dJ8ksBUbAmIWHnAHRdcXfLJsaRWqW5BuWwc
FqdsBUCvFRznSdn9GpzLrCHUD1UZ/hoB/LYIX+nfdv1inJdYO0m4lQDnS9zwlFoSXp2tUo7v7dqY
orh5M0sUQNisPpKRMYuS32qHb9Ks2OFY4wYRGbXKr0bX0qWRESQRzqdJ2oYFdiRNst6qmUwUYHdf
XdV7IhFuHobcvWNCbIVU4XtHvgNG0BMTsLARt2/cIM+KvwoVmWEqQd1nC9hzFyuWvI0shZqv9iwt
9YyENci89KynUf0ZvQMguGULlnHZynV6FBFGoTqdj/mce4tO1PHADdxmfMlCPYF02OsAYtSYKJ4k
A/kYNtlTL6EUnHVKQ43oFOZi9meDS2jQxyckRjXqkQEcfbwqvcty2MRAlW1h3IrReVFqjuEoRhJM
GIF0IZnEoU5oj8Cnjgb+v0q0h0HDUiA3KG9+mGVvJZkJd6b8o1FHlyVh4wG//DKp/XfZVi2mYlAT
RiS925N5K2pB6dMZ3jzmPo5fpHMlAvbUDByKzg2+cxqp0frBAXyvlvBRKN33HDITY8JyUIfvVmMQ
rGdxsLChD/FIqiMyiyQxidRQxV9ZfkgLxgTbvpV0IAQjBsViPGniVljcUwrq8TGhJbYc5cg/eAl7
anhkKxdTFv+G3H7g+0RRBHwkMJKJ5zCR39NMOY+TdbK78S8m/4ZT2q4ORmi81nb9PckY0ut1/aXx
6UYhqIU4fioERkvT2dk0G0OKb7FlN1P1mh+X6iOX619ctodMezaw+ZfOE8Cg95K5gtpbP2EiPZd8
yO00HcxUf5tqTu022xOFfjQsRkQgTrtIvlgRcwipOCWChStl7GJ3LqBkHkAGXEnrysvdZLFOoGOg
94zvpac5Pjf8dQqKx5QayhE4McId6KP1yMMHaW01pJhp1fCrP+cgKGdWjxWi1AJV7JLvsOtgKZv8
Dru9iMc90cVu1NGloWseFY6spfFUOX91VpEMh5xC57bgjMsZKpcdO0tWwVut7bdDpF9lRvhlnnro
tUT0Oa7GrequUp60SNeZNL80JKj0QBR5YB7ylB6WVUgoFUFmosPXpug4JJ9GymaY16ohpoDZ61BL
O2squPHsoDLKk77oJ1v/wYzBN59ucsyts0YHY5Wb1nqk7A5MA9lc9GMvzhZk1eucm5+s4u0oX7X0
YCTJXNmNneX3LS5zu2ckp36xhXbTqQ8yphxy9FWuUHNHuHHBmrt/HZk+zdyAlWTtssRgUJPRmoRB
pvG8l9RVsvppcssQvMOvFuM4ZJHBVOkBv+JUlrU/x5/ExvqGZfkTVNpV5o3QHepA4XXM/QqdTabl
rDzSzcQs3B7VrTpg7W2Kg8SCIm/bfcOav1opvpHBfEnaj8RttYzYBvuYolpX0Pf1DtMSiF2CZTs7
PBQr9AbURnX5VWroGyLcmAyMotBHjYcZNQpaaTio8odRIhBYtE0FNynR0EZ2H5J2BG7K1w8DYHyd
McKMHIYYyCk/99UMJhaHKHw8UNqczlzxndIFDcBNcKrPQ/Ugcnmb22HtxvGxa3WUtdpPM3Ptca3U
BQN5iYabRe58U4djLm6l2Mn42hyxW4Z9OjWuQdQqqfNMc7h2rDxIx8yrom+b+UQGdsRYXgi18GWJ
vmGlpZsHGCTPtl76JmIFJ47+2XJ0nEvtTwdBPjugmyWl3A7q4EZDBKdUeTWKiily65C4YKF4GsYf
nXMzQo8kj7lHCB7nej/7RcPgflJx5rZEI9CERrgD6wO8kqNm2xejmGmgMgyl1U/bzuduOkmQdowx
fFJNyZsSAu1hjiXscKe5DTruXl3c6BdS7cueYlZbu4nZXC10qjDFEyDt6LFhzVDPigY7JkPugheb
Ze6yzoE6oivqYc84kvUHmYroJNWlPoKw7HWxySLgjJLi2tiNqoUU5MjaLf1n7zD4NJy9ENekB+aG
qinDnE7BxHx9aXyFt8juimOHRVR/jmJwfg09vtJbVwzXZCKc++Ywyq8q76KSuLrkc+Awpf9MIzDH
yltb7aWY/B1xFZQX0WXq7mX23OsqiQnr3uIbAdOmZh1kK160Lg1s3VN6BG7GI2U7gyPSmPKdKljT
FwCBU9lNBn0zWWvTSZZE1ftdpHsLpFgVFXmBPl4GcxaxwABOxOvyrY9QxDKcyitOOp4DbZBf9JKM
A+soWz5d0gqrV+KvpX2raYiihVEdNeQU8+mmkLAwrklIrZq9zQWhoeEXmr/OP5XiH+K6vDnW82eJ
jLrG4rVEf/a/sMbpmTyXdKeMgm1UiwqXIMQA2EFbAzaF6VnTv0SGsH1mu2JOPttpJmcY6QLRBnAc
o+ZkrcRweGApuDKohiZNolH7hU1k9KvZuiP6Y7ODlZtw5HdHI/rV8f1pxJF1iztKSGCcZ1tdvD6a
DqTQbiQdj3xWHipuir5wSC1omTlOXksyT6s5nBO4ePAkRhoWH5axDDS9Juaup/4kpo8ibk94jRP+
mAZpedmz6mjBZEvbghmGzf56NlaVL5F+S3HUnT3vHINnzP8Ng0C8Aar55sSQWNVsh8r30CXgns3s
t0qlbV+1v4NkAB6U0QBMTY+GD/94USgv68yaTI+YZiyO4TQs4kuP4NhXgEmJC8NDvBLp8/TuqAiQ
DCu9sM8HKQDFBoxGgg2kmqwdiXJuwbiAss/VEno32ycNLZ6vfShgK7/qNao8jAhjuVnUWw6lspVT
D2A1pn8gk4N5iDttK7f9xaKSZAvxVhkUBexEyzjZF/LZlkE5vvbGJRpPTKU2Km2xtBBVs/yb2EgN
unTKqo9RwQmBNBBTVmEkb93M2V7DajPrJ2O8Sank2cggAQ66fWIdTCSN4Mpom1xhvMsYCRCigDHa
FDRpzFr0aleY75DArRAzcuuWTDrL6qOX3jr0IkrSeZa0IKbBPgi2NyKASl7fMu6L6FbHD0N+l82n
NnweRcS88nkG39zj2qvZgrkp1D5lPlCvmhb7O6bD+neGVHtdcYDGZIH3WtQzS4Fs342Or2a8uyTg
FNheDUJ4cv11WALdeamIPQIvijKy2qsYuEf9W2kmvK/PegoaKCDH5uQsHwJDKxIkD3CYm0CvHmjA
GXiWxvOM0jG5W/Y+V2529Q7B1CDUWwB5NO1dGt5MHkAj3S+Kj1yHMQSiDlt5Jw2T2QX6Evaqh1V+
uGp8RbQbJ0C4JGDdE+fZZKGOmcUZcncafMZuRupr6Hk1Vp4JXt7+JSR3yUBI6uTHuCFTwutIiuEJ
FdhnQ2H52I+ONRcqyIj1rt7k0BZI1WNmZ/hKOr841SCBeIYyZmpcXnZkvzNGECQp8P4wjgwTnMvI
cjHWOvdFG68yNExlZEgn9YehzQ6NwK9Sn6uiom+/sak/QM6/FDBs4kreTsmyheXDQKHexOw/lcz5
VyDItKiAoT4ywLdcfT6xCIS3q5CPwPfQgcpMWt8guY9RgdY+GnhV3b4jMmuRLkI/Rs2r6M4Tbsg8
KPPSt9X8O4l5UKW+epokLFmQ/tjsbjW0l2GuBeBx/83k3xCfZvqZnAUl+noL2bwzIlZMlWNfZH82
LonOEFcKu4NEtk2Le51rnm2UsivZkwmm41F+bGtxGDtCVCQGc2tUsD73YIgb7FLTlv/Pvpd/dFt2
5cSEiEURVM8/iya/jOX4WOzkpHRLYEoM1MaGU7fSviILJzCcr6UwNroE2Zo1OxYVMMEh54tFHI4I
F+RpqYqN7jeS6sswewpjiv5jYtdrOptEBQNAxCKLlHmfN3hJ7mFNvTS7/dyctWmCA3ddm2X4Nbtw
Tj3yewiG3C2F+CQAEdkJmueu9CRrPGTkEUR98WbL81YohFDu0m7keBWbthwuXQqrmrf1BPCPSVoh
M/mT3Q61JwvT90JC768ZwSADUNV/x/ppocq2itOyqIHJUMeej5JSe2NzjmDGCIkQLLwN7K7HVEbK
2j3nmJtILQhVqLEHKfQrmsJs1o4oWXeiPmOT50QhZqpHHLUgD0gMcUNJ7o6kRDU9o7hMviimCMa+
uYM5OxqowJQOob91xx+Zr0mVtLgqCgxDk661Iz30gaUWBVmoxrsMHFgpLhhTfnTJuVT1RIlYwCUh
Ro+sac0C4jXzsIJuoWICLoKILXQpjl/Yo4IFWIlAcaAlYKZafc8M3yOAiAzIv4GhZNy9y1QQExYn
tGJOfNCl95LdTSt9i6ncq/KPCRs4F+Q1MJFo69NYPwDk83JT5uvhQSTmUWVRjLU2mAVcdCbuo82Z
yfwyEVvHUv1yRb7DyC75Z/GSQsiY/UZH7Db0u2LCcd3Ge2KpXlM9fEn601Avvhr9cAKhAMdyIZAB
LnRVJpV3zj0jHQ1d3xfgc4bx2nNJyLeytfa8+7L9LVMMFv171z4qg+8u32ftPcYbn1B/piFOniZ6
DVH/5mhwkUh4mSHQjg9/5YpGEDElFCBfqlsETzl08TbXgaF6Dn25WZNmj3Mjr0230XBaiQ8MnLF6
aCOFq0jaY1maasakaL31+m2OH0tEKlBELxLTFxYXssP4EZrX8DXD2zwPPWqEBVW9fejoYBJcbYmG
rzF7wTfH15N7If7JceSTEhNZkQQmKc7LZLhzeu/V/VjONOpXqaI9VaQAyqmHlsqS+lMRo+UtaN0N
7S3ko0YHWpZftnW1Yfk1aBjK6jyxFnTyR9d8dOridiZP9vQu0kOHoqomBo5lA7/N/IuKHF+BwQli
7dY7107bHcnJa89F1aJwd3dT684CabMQGwNkGivZrexAnMKNlcydX8Mb7me2fRhICW/EobcQ8aPu
1siTUKr8FJU5rT6tFBwCu3rK7DqoWzMIcevLmnxCCPnKLQE9TmJPPKP7SvZi0LwsC7dDw7Qlbrcl
dqx1dYWnxKUPRc97sgbjmsDdVlD/2Ma0K3jBK06gBdDdIqmkw+gH3Go7yCtHBIZ7OaTsqrMH/qNb
QjQggN7ttIxuMzvgYBj8AsqKicyK235DtKqX5JgxeNtqlQmmiauV174af2TKXS4X9EVduIdN7/aI
f9IFb0Gm7EAX78fCucrOPyNNzjEpCZGQdrUBTLylxNXAFnDDz3pB7ymDlJXdAnOhliaQpULciLPb
RPYttTgbE6gsYRrgGD9iTt2bmK23FvKr8xKyDVZKVC2UXWaSvo+mxYjDoltoZqIwWFdFm97OoRPm
2W8Dd7Yc4ByOySlTp/uCsCqzSnI2m7OK17IY8kAftE8pxe9TPlpjec3z37aMEGuJt0mQR6xozxHu
8EZLn+Q4OgvR7XvD+Ysm5y1mR9vWMt/Jen1cwKl5UfbSFRyXhvzD/uS3V0bXNhVvmAXpfvUBmD64
ogbpYYMM4FFWyAuddTpqU7R1C5RvawnabPBQYLi2XjyN4/Bc9c2jnVvGTsdMh2qMZMCBmGWYPqR5
SRqBtpQHm7lSXM23mEkaKeyBZcnXgWDQhcK1k0fmvtoLrpoABBsj7Pe6uIwma3/nwIGN3mlWPEjl
vimEp0/jgfPkK0v4HTl4Icf9wjI4ZzFeTLz1usaTzuwh5fewKVHysdwNtn7KlNVVeFKEM+JyUqmR
4dxJXzGuKN4r62NB0t6rn1RAOZELVvEzI7jNU8mNp/zec5jESvoBoJNDEE+JHFmbBLacyf8yVd+Q
CzHg+O0NVsZWTiOZ0IsZ5mFYHvD0/m945gnvoZI9x6GH3vc34qMXg7w1uMRwt8MPoba2jDRo8VlV
YFSqUoEh/z3mrxOZZqPZ+CqONhGaSBZJHNDZaNnmaZqrc1vlbtqYWAkx3FbtYek6WJk6nEpSM6b+
MWIfK+XwWSy1pzBL5U46whx2rZb5Wh1fVEYadiH9Msp8GNk9dX6S5p5K0E1Dg2AzwNeKoNbtXH05
z7WBj62HWASQTpc/a437LEOrbii4B3jbFzCfBuODEnGGNbduZZV+YxGg4qQ7bhBXLKQFZuMxSdRD
1uOsE1fEDHs9vq+JHURM8tEm1GeZhyDpnOQIygfyZdr3RIYoMEykvvVgG9bhT3SUksFrMgcdj3qN
smanMppfMUThSGc0Q6vAI6xKB2FTPQzawUhYxOYxnCuHjpoKTU+6F43Y056mH7KvoVA2lbZvctNJ
RCWSHPcHFZ+XrPby3CS/ZElwjh+yAYk7qUJNFXlGhEkGTtppyA2c8pnn1Br4zchHMNMNBtALZrbk
VE/FlcnXSxb2+AWsVzNfDyF2nvzEBgFbZxwM5nqqYwbKIn/I4QqZMdgAwmiRerr8FC1fxq/QS2iZ
i0G5ykZ+kIfhN1s68EbjV4atj2oalFE8IWuYCpDCmZaZm3GYv4EJXp1peBb8lttiyRFv4PtcFfIU
9NKyYiNg4RSF4bdWO/MhZPkrirjuXM5zeI6b6m7rxHYrukfSN1d90dxyQFgkHfX/Bg3+AqF0HBFl
iFQv017nOPrB9/aQ4uwXGMiDMcTvtMTU3gqnZyMgxCTkzXlWQ/2a1sqXGCbaAo3lUDWLwdMagXlZ
LB0M88wIYKs9zbCwQ77quh2QRBttTede5YFjYD9IprMZpx3eEOlH07ILCTdJsCQTy63wpaB7cTs+
2K3QqxqDRwRuJdPvquDwnQXeVbieSuDMxDwYq2paK0MCcvibiYMm2FFxBgxGHBBNp/7VGZ62KNdQ
r4zi2cJVz9zSwtIhm9J2rBQHfXp9k5lYr1OhiwqgbQtokkfFMD6iZA7sLLwMZe5HS3XoW3kXq5y+
pfpqU1IqpRaok/WMq99yFQWOjZmhFddfWo3xPWFcG100f5UMjTxSHxGIV+z0MWBpbKOGLB3itnzt
KHo3hQY2Ar+eJsSbnGbAe7L5rsnJvWh10y0Hk6scNGECvCFThie8osBNe3SMVlCuAeOZFZ0NG3WR
Y8G2ZWFayewEjUJiKG7h+MiOI6m2ySyOZjseWNjsYFlXQVosb0mFOxzePc43yx0jushR8hGmvYic
0WNYoz82Pm3RXDCUeVrqXOSJodGEIASOephNHyhSjnXVMYFBzMtIUost0tvaB8EIp7xvr4ZCQ4rn
Eg+6bB3VaWHpqPoTydntipXiiGMecheM3HG+vFR6Dy1BVnZNa+6EzraBGQX3WVPzCQ/FzY6i65gg
NWlV+6nq8q84YXDcEcU0MAKIlz92If/0hmxlMbi9Vr+NBnlXscYsLTNulbbc5olVGbwNYijM7CiF
nDhE4jqmplB/hW8Ek101ZWYonZ3NoniMeXwSffS5opU0MR1bxp+kbOyjaql9bRj8UGUU0LDtLWWv
IzxMS5TnWo3+mLuC45r2hqzvO6SjWEELV0xavel6SoqCQiceJEaB8nOm2JxC6g62DNYFtGc19ytR
t21r71M2tYU0HSBa7dq4c+GnIAzsqVHZIiBhOkoSOIDcvDc2ywc1w9S0tjE1TVwxW+dZzWi9kqAD
LkB2IKkbJmvach/OyoFoDt+uczDrgJMccI4sf9j6yNnLooZ+WUPEGL+bhJA6sUOT4E01nj9uP9IH
N7mdb6E+jC21L2pE5hcnpOYBGUn7ylbPptG/wn7aT2NxJdnZNagyo6HwB0W65M1vgrxsNFCB480J
VrxwHJZXe87PnEw7NRmeJhniBusYqbIeQybt2upmLe8GZhF5eJVlySeF4J8trQGF1otQLwCLnyMN
IMGYPgk2fSLFXUlLgAh/u8zWtdEyLzYL4HokRJrIHhYUQqldH6x5RvpbbR3nuFKsCIp28f24vYXZ
gDqwdJJAlSwKQzIgmoH7XUfGZx6j5Etdx3RSc9AwjyHC6Zyvcia0qAe3xvIhjjXPmimweBlLUIep
w87M4fdhWKK/LBF9Epu9ynmTWQ+3zAwYQvM8Ez4u64c+DE+lrZHwBRmFW3Qw60BWsTeEv8Xg+FOu
+40mBUQ17cix8EoLs7auMjTCpu4wB8+Y3K29UcUtSb3Pl/an1dVnLqHDGmYbCe5JtsgTwSMILypc
sl0UMpvOZl7s+o/acd8qd7Uod4RVbDoT8UPsNXl2bCG8y9lnVj7qTtlKs/6hTccZJ2aE8ckgjz1D
9U8Y0rYUlNANg0i0RVwtPuQ6HDWvCcDwEr1sIhNrz+ql77AlpDBDKo0+kLExNMZahdWVt8OLirhK
VsCf59PBmWPcE9NWkQq6thYhAYJnAE62drSLD5uJOqE/TEBLD/JClF+VJQ9k2jptpZWtiSG5YE5S
UaMBQaxAY0xUuWWn+qvUphUc4HgoZsAr/bc53pV11mve1lHTYJPeSCRcZDhHcjV2mixtFyd+aqn7
K2wkETlf4fDdKE+ZMNwO6Z6xfBNFuY1k5Uclr36TLowM2a41IZvlHsqIWbizEn0pWfyiGMIrk/SY
LM2pWIDlTdz1bbgvncKzI4zeyR+Sq1TUV3Nsv6WI9CjhUA2krHLxqTCaIibiybbJNcavhU9wb9da
MKLcm6ybDm0IfgHxHBaS9MkPUWw55Pwgo/ct3mIrAztUfw7xW2ETmsN8RUHUq4KIiNeqZV6JAozB
R0pUHX8eVBxUAEdJlw9RjN975Fid538cYS43+LHpoqPMinpYzpH27sieJN4AnrLqA18rR/7UWY8m
nT5L0yKyssZvrT2U2fzjdDxAUQbgIJ9EAVCJjZVaXBXxZ6JXiWhlgGTir161DU53cjAuWPNNptKq
1q+1qnblHHpIQL3ceCVnaSteGikibOtUMAw3ebn6Gr4tADlEdKpyn6TyEbbyl9I3GKnxwKCl5C8d
GlA5C8wN/K+DA9+DDwtmzm5S2z8hqd9ANOZ0YjUVM0wltYHDgqlamhHZtBw6PNPMY3LpbK05sYiU
BdqwhuFjJ+FG4bwuZCRVXb5blnXjMz2V0OpnDRAIm/Eeh3aqFScZ2ZmNSGpsWixIrUuWJbphhcRa
MDOA9P9S3UEV3hxsdiE86T2PYEGy9IDBiUQbHvVHtuAL5qtNWHKLJlldQA8ybHgtmW7j2iPfmxzL
BppDHozACRz93uUv+OCFOFEb2iiWpac62iX9MUXvC79icXYZXQ4aWHLfm/lUI7qLUq+Xd4wuu37P
RS3AdJxN0CvOu9rczeW9GBHVod1d9PdC+zVYjdgH07hYleIxLeH8SvJtzywU35fQLgAhFwloF3yv
TwXPneljI2VJCIkEbrbCzW6BAch5/ZAAoKihnOvWdK7JbzkVNTyExlcxv+dMT7pfsDRLGjAHUC7Z
cNRGcko83qWVQt996yDa4WGyupvpCc35DkaA3IHbYsC3AmKbP4U6djZqzaBgW5eYcSCixzRSgsQn
C36XAfD7ZmtfU4rCwVWcZ6R+u876h9IBA64KIK1whn2kLoZn5e92ee+5MImc8hJoZGzQDGwAUxBF
T1oRDNKB4TnJ316V1jSDgQ4acLRnYqReqby2eoxkTkIbw4r7n9RezeSvmq6NAeUSFhuMuOdm2OjF
pslBkG7q7kfC0t69mUVgySfKwmL5tvNVRwl6CVgISVnaUZQMLutXEu7T4opCIJWwsYiHqBEle6Xx
kyT0REcDogtpb0j3siB5A4Bi2+CcVrlQ8wRUvzX2JM3ktquPvtp80L3KgBzDBsAiVA+iodvqAWDB
ql4sKYWfTd+yB2IKCgFxVoFKDYYYgHevxOA4/VmKN11qeiqrec4B5Si30v5cxeyWdZpb9r/vOWpQ
WXhq5Q/2OVcf/Ro4eQftsmDmQYSziBMIxrr4lNeUjNlL2PCrwLexTEQ0CWCyZSz7QZ7Yp2KM9qZ0
GQu/UjCyRPqFMSp3zTaE371pQcQ4l2EC0kzUIQZPUroSKqugNP9NOiGGEcC26hAzpcj5Rz2zIYmF
TtobW0eLyJ9mP3FVpnfEQX23H+IbmR68Wpjy2q9SuCNGyjEYGjxtoDDgrY9ns7pj2Oe6rFAuY6KI
WPGTv4sSm7enZ2T/Xr+VhPQYnKzfNDnYp55n1CUh6juNnHfcrExdXrvswpNi4ahxtDND57SGf7ZG
ovg5jY5B3SbA+GGVrYgfYoAee2r7JBdvKr9dFl+z6ncAekC1IV2MGkg8Mpa48GN1n4p9313FdMGf
d8DT1egBi5SRSzweEfD/APpMrJ0GqRhoPzPoIw6wV+D06mp4nMSTxpfuUPxn3equxc+ZEEmAlKqA
uQJET+azSvFQudo3VCEpOgDYUZbnyb5LI+EPLgqj+CyhAMuBm/Pi4JptSIIbgNPshGQTPnnq5qvG
9EuhZ2iz5TFJXrgea9ie6+KEDxIZZmDgGXEGd/yMlh9yUpL4j9WJLY2ejLeCeEV85xFBQZe52xVM
eQGor08WagFXrOde/XDQtrUKdaH616mRG8+I29CMRNT68sTW4RWPwTj/06Q3gZKm0n+1ZY+Uo038
0vJKksln27WpwrropAx7ADEZakCybTUekMy+KNGTUt0KzFA91Kb5Oy2PrXqEg0ezcIK1WFvfM9N2
ixc6vuXCx8XKT4/Ns+08otyXMGAyJhV/Ge8/UWHDzQF/Ku9MFtrDsUAORaHlaM+IqDtLrCgPoPww
HyiVUMzOp9l6JASeK5yEfjmCm4ApciiNz7z7sGp/jM5Z+mFofhLScIOYu2Egw3/YFp8zT6Ye8J+q
xSVO8hrisrf3ccmipXAz/ZDGxxH3naTvJuQKi/IOgaF3WORCZCIAx95DebcGDNbM1GR19qVV+Upk
ooqBCH3U8iiBF/byt4wZsHuajRPh6qSKzvOPiL96Yg24OyEXVE4wq1uEZ7GgOsenSYLB6kb/xzzc
zLeYhit6JUpJzj/jbGO1IC6Fpv82Jk/NsCMeUE/pihhjMK0iQtDi+FvyCyOtcTkOuhuvK+XvtO8Z
pW6Xj6lBX7bj5YzGbaF5jKzAqSKyNiMW5UgDB+lcRI+ifq9j5spsa8ZiecbW3nS4apkZckA70b9Y
/ZKd1zIHbrDeRk8Ze1Ln7mivC4BKy1tZT1IMGjPx8+KlXd4jllKWNB7VJHaj9LpGDyUV18341dGa
RW6W7+f0ZEY7Ow8g8fvj8I6VFsX0Rw54Xv5JtM+iQc9Bp9ZFb339gT8ZYwnw9Lxksovux5uivdoF
U/Qud2+SmhxsVd7i/OOxc1j4T9o9Q8bZ6vwVIx9I9Rr/sCDvXtJJHOwRr+e86cZjUX1RArmG8blk
7zqLVcRFxXcahy6jEtie5xayoQoVvKHOArQeGufJVH02iSbwcKSi/WsM4UaZVr/bRzR+GOPoTcvk
9jkOsZjRCTJvA/sBVKV+eS05uPBkwlbkVCZFqUF9xW5QkLhmUUCoXgTRv0LLadFEtSX6RAM2+zOQ
rwXdSl7txEtuqmfWFpV0Lg1fUlBfaXczmTeWfmJjob1b8nfKc5jjxis1eEKob2Ew32Pbwxa7saUv
CwkQ+Bc1fTWLXZfth/zipHc9POMlQpmRg/9R7mbn2v0TSnOHldDIccmhyH5fRrjkRZy8CfCl1vBL
52UYAN1ofwpfDQMdmKFPaneTkTqWxg12I3rbYJmcTSMmfdMbf3x4cXrWiTzSTY80ASqqD35uchwI
mUT844TPYXENnbusXXtjryjPwry09VshQPr6UfGuL6cWML5KgjmxIRHHIdwFtAw06HV1lEA3tOQH
EBcscznv1NmtrXtZfygUnZEjuzZsS4l5I9tjlbxmZCg9dzAUrU1sHcaeOPJ2n/Z/0vg5RVdgFoir
XGjeoPoHWDveaHiofTKskvizSPfd8mPm/KonnuwcE+NNHwhEIsI8oVQiYxNd2l/HMhj2F48T+quG
b7HdS1TSVWc9ZzPDXAB61VZaU6vGuyxd2f845XkVuYaMtdeFw7UEdZbIxkmzdWjLGIGCVKEE+5UR
7+X/Bgv+E3u55UsRnw6b79jQArN/sus3kxGK7JGN12AsowGjIMSfxwhGh7aZThAjpaDEjlPhysGK
0iK8Ts9hSrQ2K2joNXCl9CDm1liYNd/6+F19gzmim2wqCLswVECb2CBf646dfP+7FDfwFH1+aJHG
Me+JCWlJwfLXOIF/5jQQ/ck2vwwupe4i5i8W6tt4ftfnvR16ufMfR+e127gRheEnIsAybLcqVO+W
bOmGsFc2e+98+nwMkIsg2Ox6JXLmnL8yhnJPQKFKwyPwoXJYOOedRHAHsJJF2BiFgmtT3TT9Tkah
H2o7VAh2/5eSaICwvqJpAhrNleRDQKkGSDUisgW7Dqm0g03iyLoA9w9g1RV09+gxvfIoIWgeZGxh
w7zRHqjJAn891VP04NMZzd3ZxPGUObsBFtduPSiOa9w95Zmwv6KhaNDfdNFfUv6M2D8VkygaokQg
ecGRG4kc4xak6SDys0KCsm8wLfBYjOAmi1p992RE6gmRNeGrA1cp1FXB6USMsk4mb7gOiw+rwRKW
75ScW7NjghEbk/Op+8RBMNCKNX4CCxCtuuXZg/JMtYsPWlesjeJlEMZng/MSKfRUFMwr078RfhKt
63AbyLwYKWBRviqL7yik4Ok4CGfssLO3T/wJk7QMH+uS6GCPMqiq3tN4AbLdzwuCv1ym+DoluvSd
odNvwn0D+lk6iDRmA49BRWZgFB0z9y9k7lOi2DGFY+ZnDV0UydkcGwb/s77sPM52QrSxAcKhf9Yh
qaN3CleHBjmt9rDSp8pSi1zPLz5M5U/Nz5VNEHw+mzqqswJny7xCRq5+uuAd2BBg+Ch3SS4GdS42
/wahm/Lb5MeOBOIpoAt98ohPkzP0Sc+0CLIF1GUgEy2JoSHnsIyDYR6TOE4ZQmmuU+tBdTx4ocFH
H5R3rf+XkC5p/qAnwIB1sZ7kmRmeU8THcvz1CiYBmuateZC+YgStef3wfK5vfgqWfnvsmB+9hcQV
vlD8W9WCb2B4cdprzhNQLgoEII2OGXLr6cgYAsLpFkb1JypqvjaK+lXhJ9ZtFITVMTUX/RFb4nxS
byrE8BOe6XHVExzW6Lueo9FlRQCy8JJdQLzC2L2VkeLohTTsQ6qN2HCIvSQ2vwt+Q59H9i9L/+VI
WKjn2kTi1xpf/j8ddYQqbWLthY3L0ZOQDqNVx9dWTo/1J3JPS7pKOd5ekxsFErm+he2rRUwkbNRd
2KUPw3CiLIsWZR1PkulS7+bISJ2JVuZYUeQ/qJNYOrjStpDoQbyxhrSw1OV4bEIcZzFd6ET66v66
KfKVHVIaSwqJga+D7UBRfg1awPg1GNTgrlHtngysaZiarWFlePjBHhogdGqKpcFxzx/FOUrUmj2+
YmxZZf4W/q5V9l3jLmSmkiBeBPiSE789UEcu8xeKol1Emt54IGCv6XZ2fpa9nQuZ4T70K8q5uvsy
JPC2e0wqnT44qc/SBUv7LVBEWUjjDPqn6uhWvOmeI8PCb98ZPkLwHiIADx4CV5JS1Qf7SENogrG2
XHDROXGHSTtlo8x6+aUYv2HOIgxFM9fbh5m/S/1DCzeEB86NZpvzWqqkAt708UhKvB2C8B4UKAFX
MIZMX7HG3Xsz2+8w+KZnw8cWrLWOnjlIzogh4pWHRDb7RxeTT7CRfY71pWLNc9PpkoPez+GSK4A+
fcMlPhr4TUgbQQgYcZjydAzZhn0V/99gL5rqqlvDrOhfI/cTn57MQR0dyImuUMdGkLHGjRWPppUI
YF1tgdW21LE6RDyinJvZvhPlF4SpILpGshuDoyt9+tlTah2QNBHd/ASTVPpqY+iHmyyjc1zRTEBe
pIlytRSOK86WOLbKklSmIL5UwxVKrA3wk9e/EeK6FvPlMPmaOCDDNqBRZc0krqvHqNoP9a+SR+uS
251or8VIo2j2PR2AUYKZPgDQKx7ZZE0HwtSKCfRksU1epv+TK9HWyH8sIFasbVYLBTHPzHPK8oIJ
jD5FGHUuKKQYpSNZ+6IB71sn3SFsKAinyYHaNloZURk336QvoCrbhMnv/0PbXbE+fDyDAvh6kWDK
rDhzbY4mA/U0EVwNF3ebsauHD6FhZDpOgfMdX4/v46id+VM3xj9qwFEVHaj61ZK1nZ0r6dRyTNOo
0nLQDHuV1mAKBCyd436rGtTGbQN9SyFm9ya5p8l/R5VQGbLyCN1A00hEOEoEFMDRY4CV8N/j8DYR
BTQMk0mxVzUEqT3FTPCdDUQqryxP5arKziYbZqi/PbBqOcQu+Biic1TdunRdKcgh1652SW1UEJjG
M20mhSQpcQtG6FyJcUD/ky3aHqUpfYo1wgasZiVGy9/Gw996072Wn54ogmnFA9WQSLmSK5leBu9A
3koA/I4LzB7bg/KAXYp4+ZrtlD6LgoXNB3eqgWIXUiFNHPE78RWaFThTnmY7ogUiCuUjMjBIzkW0
g0joSCnndG6+9OpAmL0/biiyy61H3GzJuEa9REhVwaac9ISoazP5jPOL58I6w1M29Z4IqoGGLK05
ttKfqR2Dh+TiqMHmVCKLgQoNCVKIoczzirvmSD4XPQlL3GcsVlbFdTeb4hMtjdDDWfZBIy15ccE8
UuBypg2PilMUBjUMz4wRzCrXEKm4MxGoTL+gUh95csvkydWHu2FZS0+jpzpo5VvsGeTFDzw044I+
sBRxAfck6W6Sh3D7t9CXXr/zKh8lbs89s1QMaj4wf9/cyMKBRKT2t9Bueb8a4AkwBQqAa+xKKKdQ
Ccr0VGS8F6iSZsMhtD5oLGGGWFC6Koo76h16Par4lWGJIk+oIqc/csaYDYSM8pVmo+rW2BCODSvr
0Yucur0QEcI0c6BGNucFSq/wdFKvk7XNGgInrTiBv8l5ffxh75uvUPv2xWc1/uulq939qPkaHLdB
jQ2raTdkjwsTnpUzonwp6s2vXQCmOTQAgB/CW6cqdoau48Igqe4kYMn0YJvi5MXoo9MUbOFbNtWb
Df8d5BsADEpXSYjhP/xjvJKnXgA0y1j5V1GwlUft1qCOVJQpxb2cYbCZqcouIc8mfmcYcmWHUVtB
O741bybCn04Ma/+f3B6K+pjBALrFr4b1twUgZQmXYY81RMIrTzw6d8bYmog3H9eq4XUyrH9kToQj
FuAuRzl+4RLBuj8qu665hw2ueL4AdH0kjdTP6jsqz0Fy7KNTOv4IxA0aTFeOXWXrA66YO724DDZm
UW7jEE4IpUu7q9CoAH1oWAzPubhaFqNZuVb1bV4tXTJEatjcdu3l59b/aQkLLkbCLZt2SXrWyiJ9
Pe3eerTGtdFatHLL+xA9FnlgFHmBYBCHnQYfNf29cfIn+l0h7/2YT8t+FsOmDiz09Hj6T3L+VWX5
kgAOFPSyxY2xCXjnsm5NkzvJKucoXPWIRmKFeAu6P/kR7PgoESvI5iM2Fv3JrGPxdVAwz+gn8Q6V
DPXmRW637Uh5YrJLaPJyc964fQRDIW+SkRocrqNevXTKmX0uj84BLi5g9LnBBqUeNdexoqUZaTRH
dXPJ/sDMjU2LVLyMKZw7eVxKHIk5xg4aCpmYfEJCkvqRccogy0yKP7VbIkxT2cAHDvmmqpY0T89q
3D8hzT7Cn6OgrmncSvi7sSFQfJ6jCY4+GZpkeFv3/1t+yfvXaDB9CtcFt1g1of85NFmlXxJ9UcvW
zu+/E/IeWoKHM2bJBpVfhbL73vYfRHY4NuUuQp5H+pKwVGIP33L7o+sfiXkxUK0ie2NeAhsrPwmu
1IozFEk7ZaPN4aMbSkmp2hiNYEHZ+yqJACrQWlQuGZT+AT/TOqIp2AiSb7fc6/EtJnoKmLnk/GNa
fKJdwUoekESDhcyiqY55qFqDdreETHNdeH8Gzkvbxw3tAZ8dKKqhVcUcfyrAitjdKe2feJvDSTEc
Q11WCf4FPpVfsm8HgizjaBWiOB4uDH8aYIv4MMp9FfG0r4wWGv9klGtF63BML+tU3RBEwsrpeCGG
PiTcWRmtbTIiq7H8QJNEZMEQaAtuxJ4iwLDi+isD3LSc5cM8TL/rcDcNIn7CvN4ps1TdduErTFch
ayCnD+U3g3jQpalPSrctP17F2KaLjYwKbkMFZ0UKgGbt+y/6gXRtbut7+CG3/bHiMwE2uknsU3iL
rJOSPyDvEMoK49TJhHehF2PH4CvY2cm5bK9qRtWdA32Ux9rSas8A3Jq14yN2g6ulX0tErz7G17He
mvJZko8ttz7CH7gbC7ROjf51CmYKlGIox7380HkEaoeErjYnozpGgOxKdQqaw0DAVwvQQP+UPJ1J
9LYCok137KwONsDMhsU0g+CD7DqFEjL9qeo5oBshHvAeZfSpEIEaGf8gKtGL0U24oe/QwU4BcUhr
FZW4u8wiZ+NRNwf89uRYQcJ85eRokzw1Ezpf7UXSzraJLw0IKhNno73o8cVjSlDVm/gq9PvYfdNx
pFJMyQ6TXf34YyJmXWyZ4i28lVsv/ewnUNx1qhOAnH8W/cNPrx1lebQcGiyQm7q4DS5P+DK36aXr
sCPPRh9jAz2/LMOQ1BLqYRRQ3dkF0E6XYwORibYg3rigr9YlUnbScOhsDrR7JYQzBVOWhELGDP3v
0AJ2UZw4/Y1l7VDr4F7A/6jh96E21dZ0S2Ukqx+HpStYna0MDWTmVIyHhSAF8m+CVdRhTbkBlqeY
z4GzIz6b3TVUFoN8DsQpV/ZEhTHMhVT4Qq4kGnJGmiHqeag9UUW72qJoCfj5TSwnAfRlpGlQhgsg
nZxHX8k/qeckkXVT+fuU2dontqCsgplwPwx9aY3zCg1kFXzZnDrDcNHTN/50vXNGpG6woyjq1fwE
7V9kPsLyR5LRNrRymZE4nyuujcm5c0yVH/IZ8F16DUlEh/Y9KsPMNsatyCkmn3y/D/7LuiIFoSL5
wUA3kaKWwO+N/90CyQ6e6FN4/gnqtNy7b+9kviBuC58MjvAvn44o3vIy/E2yFx8qvHDqvWpgOJJV
rElLkBNQmOzV3yGDkeUmQjuqoeuUIZvvBtuoq8J2QTHgWgJ52Jq8YQI07UKCqDlwXOGFkr55MqN+
RUmJic+4WNvGVQKwLNVdUaxkXroKz2qmrvHwRZgfQ/oyogkK3Y/uL4MIUdKARHMtWxcRmsYFSuxB
4vYDePYISGjaYq11rE93M/+nVQaFAm8ZfKMHiui+edtItNDEH5xDkeysFKkDIg3e1B3AlR0S6/pE
N8K+Rk5uCu6X0RSxtaFD8KVFKkptwFWqYzTCNm4VLmYCgxX71DSA0y0VXNyE7RLuQX34Vb2z7ZcS
36dks1gh6tcK58PR9085+7aU2GBlBVHLzbKUT0HZLPr8t0EwoCw0cxOSgTwqnymqQhqO59L4CI1H
2J9JdLFLJyVGpnrUIeNjdvFrQNhoGwgCWPOXDD2RUslh1PW+xm4Y6vvS3OZ5AK10KyOKdDUWFvlm
wh2HD83/wEdtyZDsx0qKFqZ8ykf0U1ekAXaJ4/Xs6k4z7RnqmVRRJt69HHz0HE2Wwf7RL0U+rOAE
LfLFMrYiZLesvJ+B+VBB4waCEykaGLqlGX7K3tHGclMUvyWlMHwC4ATujmwB/i/D4uAhw7Jh/gSE
y+Yk4K+D8OrjkUvaLxN+xkXuYjwsdIpIiLFScsFGDDvRS/IuanEUxcPqL9Hg5NamO4bJgQWGeJAu
cEbup+wvRUuVRRu8jKCcXbJQx0tSM5Y3Sxn3DlHK0RZ6K67W6h3dmWasR2NVZ1fRLxOFZX/Za1AF
FcAzMsus/U5QpHjpjY5UHO2X1DhBUwFVtlAc27QnDHfh9RfSFNR+I5qPrnmphJT732p0dOO1BnLt
FfdOt0GLxzkXxVIX1cYQ5974kAmBkO3vLMKUcI0Shol+qQ/A1/hd5oLiUMa18m9guM2te5wfI0of
+o3WvxN3PRlT9MFYKMF66H9tfHcJYlD+BLw2+jHtiTvjbKZWR8UnHXk/KC+oX+gNBEYrxl/JRvTd
XbUYuTuFkzh/tGqT+j+oYAPzGk3rzYqwAlccewZrPuAw/CvbH/RVUbqZcE4vOfSEi4Aa+aaT9+zf
+EvxirbxKbU+5O7i8tkmiPgFUvwlOlbYHRieduN1Dv4Xl9pa/VBDzYVgyiXJ95jgXzWrqY/toaW2
ViIKxI/PASp/klVF9mWRYpwsifizuhVq+ya8mt4O21+Q/0jmPx0SG8EgVL/guK6ClU8FfTAX4VoV
t2FkcKzRD3yIALuv0zxzqhvUc4+GuEZZIk83W0MpktN5l4IMbUxy2luL8FehZAUARz/CgtjEt8o/
tA1HiL2Q3RsYhjAL+lOvCeqcHOuXkwRrnI59dW5rd2Gnx8HQsO3/oYVaVV2OiquaN8Jek8G+aIH6
x+hqTRL16iUmr9RLKybYlvK4CPjaFdzh77J55BbB0BY/P6ssZM1sYADXGGAipqiEn6aW5Rudtf0+
LekYBCx7etGzY+QogrNkwqLS9ZgRGAjw6LM758qzvKoepPCjusUhemS6I3hJ2Tm5/ETjSPK+6V+S
lK25AhjmZQ6VesXSTMJI6f6qoEjmvNaOxsjzvS4N8iic4ScY16rPiD++yFOR4O27/kcYd59oJWoL
qO+aWeZJkvZW/5jKUoZV0C4l3RnI5MYpIm5jtgMjHcS64i+i/Qu6fy1xJVMFeNztOvFMwo0yfLlk
j1Ti4Cm0fJ9ZhCQ8Uh2WIJRj1iNDSFmcJhN28lc9i7SflyjAILDU5qahDsl5BFm64mA5GgdhHAdt
G5lfCb3O2Ro9N3IF7Q5G66akeC9wbjDEEtw0M9GUj7yX1tS1+khhSU1u+9FajjyvRkr6FZwV+SeS
ibEAVOAzKj+ECQj3PcbEP7h/WrKX9Z1AmIAdukVF6N/xhGn9Q9V2acwsyiNAeQPLdFmS2X3QeTEi
w7Gmr/OtZftqwuOqHS7K2L9q2MBUBpeeCSeCWBy8a1/c8khngP22kpOS0WI7wayrqNkiMcH8m5CP
3HjbXnspHXmGycL4kRE1k7FSD6cQ82IWf/npT2hf9Gwrvrx6bpNXCYJMPpvASQscoCRIyREZqnye
DJZl78+ITPCMq1xPqVnotGIuaDZjV911rb9tiZILOWspplEQJE7K+smvWHvNopHXg+ZIJJpljwy9
5SAuOp6AEMW/mi6TdCfhziK1QczVH1VdK6xxsXuKkP+m0om9MUGlLU1BZf+KZgHnPaTMBYj4oBpO
NhFkHXWnlKfSB/5F/pL5qv1LPMo0gRG4iY6LiCXqp5oucayhnXvjbpT3SvsupCttxIG652NFgd0M
Kxwfs/JbmviPFu0swB/QZsODYGFZ04OFVfxL3KXRMeF4v1K/7MQb8Dh2HZ0AB01h52LD8ZV/eWHP
DCQ3DQCE+IrUeeGDK9xjrgik5w4GAuUgUgLB7oOGhiZ/mNJnS8RC7F2t6oxNDCBSbz/IJ668R2Sa
AJwsEM26R9mgdKQ04ILz7IXH74xMcDoDlxJO7lb7Nqtb2vCjx4c2OhAN1uEcj92tVvzh6DTkH2tY
CJp0cXipjaNIlHCPLt/ku29ORDW27aMllra3P3rGMkl9BWq+MuLLgNGuRpXr86NQFDGPgLaUKYFv
kivCY9ohbp6F7K2yMF3K6r1211M2lLkU49cAllmhW2yYXrN92ju2jr0jOalkyphrUW4pPeME35nR
zhdHeCM8fD8FNWKjBk1MzcuonNkADXHImkNHaXayjfKFZCw9vL/yDq+hyF4VQGZk3X39ZjV/hDrk
5rnPbsgTOQyKZM+VXIa8xsuhZHw+NwX/D0wr6T703ZL9uqiKdervC97zKkkWvnoVaMvJGJwuotxf
D/UtrW/o1Qnp3BfFpv7mWuUcymkviu+ez1YzixUSmBdoQxLz2vYXQHxrJLj+mqgHrqjuaaio9j6J
oJoXNyhmKA0ozIA7LKMvg9OG0gTs5vUa0ZOgkEW9ttlNeSXRtW7aef2ZwnTKfKo0gTwVi7u1ofVQ
jpYKlV0cx6jsg+CGgijj7wuUAz+Ovte66exmU99DhVA7ws2qoi6PST1KbW2H9Y4H+2nsZXuVFqcG
2Xzg3dxm4yqL1NzFdX0msmwRgBgFHnmIZArTAdag41YhhldYtQsBIDU6ky5/eJSmh9T6ipdZjhl7
nKhcciHlzTK4t1Z7Izd1ATSTjrBr4ZEIXHLn3PaX3IeqpBklQDdIv5Z2kMaL3hAullzl5tKTu+nu
9PgnIvAk7n8z/Rzl3NFASaVjIaAhkJdC0xJCtD1H/tMdvmok7BxIX4H/WwpEptaOYLuctmK7XxS5
vZIY/aQnI4I1XZVYfElMTRhcZIgdRkH89BkSG8ywMN5J++F1m/jhB2hihSCg7IL6iOVYQjKLPqwn
8xW1Tal/DuR2tCh7bfu3T7cjLIblvjv5S1WHpUc6vNE8WZSHnIhNC3kJ6VA+WgwBCBUHnKvhVtKX
7d0gkxQft7/FIQRom8cLLvecBDsUvwpovkXl7rIbf4Dr9fatoKjo6d4Gad1HyjY19gXjYa/fu2g3
SOueL0gdSAZTYEAyfcMxM+rRJUqBwZU57x5R8Rp/O7/+7Gj7q2sGWpMUqJvQDjl0VXmRxgNxRnOW
aowlnIKp7xhEt5CnRNW3Ky9bPoNJLC2WIVHFVX7gkUvhDYF9MvM3YcwCRSDZqDK4Qrqfyjz18VFQ
1NWEOUc37TkEHKvfg0kGCvB7jWIuOaj5zGTyGlDDIk0oVjzgIjzq8sZj96eXkqWc9IRiBuZTGS/l
HoT/0HVL8jLU57L3pZXPIvwVhCHLdNKOEwGo1o+82NrkueYfKjcy5v56J/ozXzKJCsI+TkknHXw9
beMs/AUQXAI6XL5zjazOnYpghCBze21U6DkRC65borDIPJR3rk7PHmq0alGjhuK0B1+YJBfo/jlf
ct6DuEd60D6wqCzK6BYZo2O0NIX09V01fjCyOaOOG4lYWG8uiatABy2yejZIBPL3SNn4takqYP/5
48DLg8RFVJ19mYgZ6E46F1Y+z8iwbulGp/Wm0eWVUG9J+RVK5UavH3izy+Dppjp3FmpT89KazybA
wQkmpbW3ATw2ZoxuXGU1IhdQwmNT/VFsuKwQ1akMBqgEe29Ya6FAi+2fC8rLSz5+G+CQaFK/mkuE
VOQIEwXjWaS/omTTZOeyPHhYDwKSibUwvcdY/23Md4XiSO45Rv+oJcuAAdwmY2egqTtWDXClSd4M
1CIePfHqtFzOOwLlqLtf+LU6E+SqNC0tiE4B7yZTFouOtCUJCUuYM7p/A91q/rdNGhxUIYxtta8p
1YqrW0K9hMepaOlO7zkhmC1hwLMOuhHHA3lJVOigX7HgocfQgMeCGML419GGS6gn+8OaSqlNO9JQ
5S4tihQKEIyw5gxjx8HbNBcdOgpgFo0uLLuIVoN4B4bB2KGif0G3ODjlAFVijDhfQFwWOCtTWD4x
BKgWcfhjnQJC7clQMPDA2kw/KkmkBK/zCB2wkS1D5F1p/0lpzHoMr30Ar8rFEaH/wWCAuBrrmKrP
VQVbPn1owmw+yAY9ITPbCs1GgBmjb61+FJe8g7KKZtAVYbhJKEAZbKeaTPl3b/htrAsGK9yVF7fk
HIS5JZtMpBdbekrud2LtyVmc98O9dS+x8hTFsyQ0j+1gPKbp0Q9fqnrJKa/0eOFKbr2hh4KEXGEc
IaFgIB/L5/wBMyzUhCv3E8/0PFQ+5Pgm6tcYfin2oYJGG6yHjFoHyjOE6tYLd+7ZIKsqOLXK+ehz
b9EXCX8I5DKO1jHpi5UP6hVUh8l/n8uouMrfKLRuw6SS9WllTIJ/ds7MSD5hylZNWsKsVE4y5TPW
pYubWddNNxixHsRzRvXJt/IdlaO2/xUillc1dIcS9Uw+vwOzQZuE6xjMsMUnRh/cPAFoVFH3Gdgv
cl0jWGT6QruHjKffbrln1GzZS9ISXoGIbqhoowbBZG8pxJpCBy4MBbn4v7aEIqtqjxNb22ddAXFb
/NWEzJk8FcSUcVETqK4FxFcVy6Ip1yR4LwOEin3LUBO4SDPXennoQkFpW3RTyn8hrY4xbURl+VnU
HjVAV6pC9Hrd9Vs3zU+BiPDqWDMZcqrQWF7bYUkRNXDOK5t+9OnDqJrlYBvcBSlcuGGjWJ3WKkJb
AgAMdZurOl9ETSBs3f4lWnisdOVXQs3kd/8LVOYN2KVkfWjGie4Comi4YMgL0bUa4WmPj7pZxKgR
QE0NGxudw7Xn17jvID5CQqPU4I0zglBNZiYfffpG6DsV5gBJqisurvlltXsRctx2K1HFu+JLZbYZ
IZIzTK+1qc+96GW2/5u1qPKWiO05UNldICFsK40QY5paotAJmNw6yZ+5LD0jwQB2hSmxuyURF8Q6
AU0zLPjCkQokwfAHrbmvlGk3vAjjHHQ2nDHBeKTodSsbDU2bzBPxL8veoxzh/B/JH3RKmOUq/0HN
eJTCLx/1ufS0GOmYz0rLadD4ov8MPIRFkKIbpeQx2+U1cUDaVq7pTVIPsvctw1fnqFTkOSDdOdf0
06AnjxSqjkVEpNuG6PsYOd6o0CMa7XVfTJ0IcxlNoIVtx8z+mfngNP0fETMR5ogSgRpwDLz+FDKv
HSWxauWtZWi7KDUxXHVM7hpf9pQMRmgAM5lVklbZXxXjHxVtI/Ie8uzxv1T1j4buhmJbqPotoS0a
0GHf3UJ1imCd1Rrgm06n79qDuPPx/ix4CSj48f+Zw5kBWZU+QwsjERCIhSombu95QdKDfM+ikKAx
Zi1ycqd2JxAAN9kn3YetRhjzGM0RoqiLjKep4ktQgq/C4jqh7bxLEcpaJIU6YfyD+Nlrrm1+EQXB
ffyd47mFHACL3Kw2scKj1RYw5uCRC00hZn/R2V/ICcJUW2gwoivPvVsSgYHqQub8lqzWIWd7FgJu
kaHiQ1ZwZEXWIiWFyt9EysbXDSKPH72L+IyETlgr6Ji34Fkv8CNkZuXoWCRp6ORPGgjwB/nro5tt
sH12fFo31K8l/1a4ayGf5WGXlNv+LyGuzxqkeYFcZNplYdmU6kx/JeoPqq/2WYoG/TyOSDrg1Vwk
NUeWprBdKxiGWoC/PgA1qI9R9xZ6QRAxxoGdqdIhrfDT/styeOkpsyxmYu2cElBLJD0RcQviIzFD
mbo58zBPxfK4NK12FSnMU9QIJ2QMoqaslgPR+i72gClFpNXXyN8SpIGenG1M9R4g3e/jbDH9Lglg
SlbjYwpvNQmB3qqoD0OzlSzwpE1yT6XPxvuZPAb8UyDo0palu03Iy6qIhRk/pMBByunB/Wg8Ahd8
OlZ+NQO0k2Sal1Q6KhMFSKSWRsiVipVjQI5ED98Fc+fBRa2SwX8MwNERG2/qFccxmghdskyrQXZQ
Qzk+lvsY7wF1dt8DS0DdNpvajnGpgzUpgLF+vOGdoptTB6kszl7WrBBdxjwaHvV6O1DcQaymfgLC
42il6gjQOWFa8jUnpbtDdij3sqNN3C+N+BzToOjtWSAoeZiEyBjFPco9W/B23I2UsFpoMsEw+4UO
cF8TqvnR5CvyXvRoRVoTtpEBAiZfD6qjaug2HhIu95tanDJ1nuPtSWmUccOIzJ4bV2gzoor44c9p
q/Apw756stNDtMAB43tBmWHTAF1pPxku0rw+Gc2mTG81moD+t2LWLgsuo+qTMrcZ2yLVA7E+tWf8
a0HY+3LktqC1o84OMUR+xYEtm/9Hiw7ac5RPVQVPoa5Uz96zTYPQCc6K0V8JESyKclyhV8fdoPUS
CpmHygoUhZ9D2DpZefFiWCRvk9OxFcHOktSbyO6q15kcTp6KZb/jKulBdfC61lcZ2llQWcwHqPKB
CXo7YcYT4OJ73v6NxNtW5IPjeKci59j2y1q/FYj8a+thySXj9zny9nVwMJkDVclmwN772smuz7oJ
vSLv7PTRm/FiYJM28qemkLAqU7iNuRUnZJERrRh7zhS60seHRLuU2p8PLSEpj3yKsu+2NpZHPfkW
TQIGlyLgPlDZTP11qLGJ8SsqWrDy7ySntI1MBsaloyVfYhrasG8Hn1m0pskIFAYh73oI8y0oneKe
M/QQMXYqyXzbHBIDy2RZ3crG0YgVxgFCkDmKG1LFiG/8CE2nqbxF6ke3jB435dwHB398IhoI7AlR
r/WSbjKx8ExaS+2vZrh4+rFgCidD3hnTNVksmJk0HYceUtVJoefiW0/olf8cwTgaXjwwdbzUHt2q
0VIyagf1ZksSQQAK7qYMx3i3UJkpKpIPcqzVP4VomrCzcG+ulHwT+LDznreVg7Pf/YtQ/au5ykgR
riwdBkH6rDnIFSythjd5OZECTPnTMB9NeJJjBl8Hp9mmDY6je7XKm0kdhJGi+ukdJTsBmJGajMKT
dbaG4v7xxIQjkZmOxOM3UBcxNUnup9Ed2hTpEIIg3SZQDKV6KK7Sl20bC9t7htR4FrwrQpqj06Ke
zRDYNucFhF8KS+GvE3NrkrqbKerOkyCwdRYL3u3wYikfEZENpOg4tTRS9Fw7cUVoV6mAIRMwiQDP
BJhVtHJVhCUU29tiEcKlPzMRLfBdRzUeVD7wElcJZgbuJDS3S4J2DDSqxlMQ3xP0G9fYFu5n3+9E
If3Cn9/SKoWKNvDZc4lQ+yDTi+pxFFCutjYsl/OF9K8MGbzEX1rFry1v/OitBM8GCq03h03TbdOy
YwltHco2V60KL8EsH+C76AAGcxonsoRE7iapXqEUYH6yF3Fwzm2LtEHdRJoOQqUY7dpS7c309Oav
CmyA1nK0yjno2HiXLRZvuaWyOvkc4YbV6LtBWJNj4UlQwYiUeQMpRuyieMvtX6s9hH0DS4iJTfGh
cOwl4s7vABjOVfx9raEr8wD4XJJ/y/Yw1gPKEgL5QcQbjBWeTn8ZwTSuzU2l9dWuM/7fVukCZBfz
XGNhsg82dGpJaYm4Hh9N1VerAv2JoeJT5+Zt4XkZuyJRfaVkJuEP6DcWtWiqIoglwNHR82OMxiwW
5SofHwY4L+Oy9zEii7FpB1JUcq4ZEZE3huD4mooLjict1qotApiFWRnrYCQPiWS7ojbRS0/YyD0Y
ien2zaWnUyeK/1ttF6V803t/SUEhq/yj5/FXQQdbauIoQ6uNXxIYCOsIDmlEH3oIW5Ok3R8mOOC0
yoXcojdamM6QxdhPzMHxDO2l42iNYaKsm5SBycarDqtpwuERobh3PbIxcfrUPfgj8cYagv/A4tU2
N6xjTOfQrhhXXD5mzHBzs+YoqsovCU1aiTW8cbdm88O95f3H0XksR4pEUfSLiEg8bFXeq4xMa0PI
4kl8Al8/h9lNRE93q6sg85l7z0X8IjEwZAXpba54jdl/AUXDVeGuJkLg0ZoH5NhqVnktJpNg6eoN
Z20+tt+VA9l/kNAMJPYkMgYRRaZxsNTaz1EA2rDMY8jbWXizejjcZRw00s7pDDE98MhWlVpHLfN5
dhUJ13nPQyNrPOLhrmWGrtrPvHsmOOhCqviCSOwnF9O3j8zKrsdz4bzOkAXhHzN0BGoKMO12Cy9D
6NamsJ58wiUspB6hH50dthtu9c3/eO2kuRPTRy8xdDKfqvN1SzKdL8cXjAasdYqZZLyKERoFOiNL
nMhp7R+8/CDAlzmVv+my+FL1zNpy7cOrR+OpB1jrfkasR0O8mDkDrMRcmCBrtQRRfSHXKaZ0v986
xbFHUTHkOzPplh6vspi2IbrtUZ40pCM+wzsDjHOhvks69xGNjd7j9AYOzmXOv91adcYF9t56qjH4
ksLgQnuuM9DX8t6ikAjmj3fgr0hRptsjAo6xQz5+LhGkE2P+lPhin4icFJlkURj5PpuYrqAVRT8l
uxc+hh1ZdzCuuExQF5h6uNHyI6E3jNfgmJfVhCVmJnJ2yzjTj1UdXeoR9w82mQ5Kp+O0W10x/bUL
St76mYDIrTHbeY3slrvDtsQgYiFqlCxujfbmcD36Os1uT3dfRSVxYxop9X/5mI1Pdddf4og0TBhy
vvBp4TYwi5Z+ky/pLDaaSZVEJxqwL6K26jvWYxGVpP0SYC0MGk7R2OuXemUe6f8facS03oPscOog
U1NELX3ED0VXLkzaVA1LQU72zdhBroXp5pggYVtvqZkw2zFcAV3q4FubprbT6Hw7DpBXU206w/9S
NKkBz3Ji6X8TuzHuDrat1sIz7CU7c8w3C4GFW5q0B2b6ntjla0STqbPYbXODmUW/brHioLx86vtf
F37fVFE4RxW0COb6oXPRVbIckH1nCHUgOK9nZzZzvLUZKnaf1A/6ps33nXRWdvJwGetrJDBm448d
Q+Y1v8cK3cen7YGj6SBem8nJR9WsudnL4Az/Ru2EsG8w0D56GcluECT7TSHKVxJFkLUrhZPRCr/l
mB760J/1scuiLB+O+2ilDRmnAYwtQ0gYMH7aq1+/uN7JNSXyrQ+/Jg5rwHMYwuluvWvZqquN2Dvg
ym64h020dt1rg8aKMJQU1nX+olz3EIf+NjcbZAGcavl4iTT/Z6xiyHlIkwckMXWEc/He+Zg1JXUv
cCeCgQ0buaQxW6nusteYbdv7uHW3KgnYpKNsqEDHkfKAeRdlfotTL6btsX5gtS5kQus6ixq4HuFQ
W3ZCh/tumO8p0ykj/epcRu2J/Uu2LN2TDtiGZWeIqS9utulIll4bEcea0D9cdJ77rgO+gLtDhp8T
Yt4g7EY2NDX+ctBIUXkzCiw3mr1EMYKfvyi+mZUPFVmR+U/te99+PEu4CGzR1dJimciqgH2tv5IM
10YsbKpBUY0Dzek0QkYunVvzXW811L4mL4/JmEKq4pbNWZ8B5Ro5e716LTkqq54z+MIaU7B+i8w7
SPnKP5Y2lUv94uMOSuheooPZIYwhDEBazJ//JdjDzTAgfoQ+mO133IWsw06+O2+1Z32RQvX8O1Zf
tQVSNXzOU8TACisw5/UciyFHMNUdeBCCgHQmdYO7hnNPu5/Q+QLRqGJvpQzzrsHHmBBQwehe9mxr
c/xqDvdykIP0DOLtxDY7mpe/PBgN31kN0k/E4iXAFNAZAqq6QthrbRNix7TKPU5xsodXSKjY/HKT
7Q329ZI3BH8EHJUJmnoLx17ogzjjKvHDfq3PEltEOezZzd/G7J5wjFZ+vZqk969Ph5xxlruh8iMI
LmXJCrmTCDQHzjQaVd++DhHDAga/k4sqiIfRwCg7RLeG7Tq/kefyi+SpXdzCAee5ZiKLYX7vQSCq
WwDn4t2iL2yMpULtbVdkZxewc+41OSQNVsMSI1LV9nAv3aey+JpsXK2MdxvTx+1GKlrZrB28C24O
Xd/bJzgQddZDQ16tazzRIq93o53QssYrjcV2aRyy8RqE7aEhTjmvxcnEnmHJbJHbpyDLtzER6ZD5
Psy+3eeeCQSjIxp1n845dPatFAarQHSpDGiMPv/T2CqmQuPmgYaez8nCh4b3rLIReSFHMnDEKMaO
cWptVVjs6h79vDluciSTZMasUuo9B0mj4cWbsoGsVVcfY+++Zc6ISOtbMoHUAde6gbFI2n+5NE+J
zfqZwyrz2xtx5UuTrXdXG6w9pzNAt6eYAUUlYCEoeZ5V8SmAPcnAAVzdDeIHITgPz6ZJbtkmtvqS
y5TQYPNgeN0arEAtnwejmzNHfubs5IF6tha3IemedWqeYnIp6tpN7Ts70rifrKx6aSNFX/GGdw/0
arZyqVpkVa10q9+NFCd+G0BOe52lZhpVoUfcokF112NbS8twp5zxYAlvU/bFppq7Hph1lPMkxJAf
4PF2sCMnnTgBsV6k4p1uC1WKWCcIC4WKH3H4Gub6xfaRATPTa0cSlq4ZWoCK+jAfb4EgJgcPFT7X
na+BO+PsGjnQElx/RWC8Gths2U/EHdmf7MsMomAJ91sXqVwH//NC7RVFLy96v7FKFBYB8bmTvCQM
tqx65fGKldpnlz9bTgI0mi0V+aYqBgyCM3AU56phHFjnf0M6rUuapVYPDn4Ub7ysuKi62FfAGTw+
7pADogRzVNTvKE7pBtobH36CRspCNNd3082Sx96iBPFidtcUVRoUMq+hViz8cxsGp8BNL27nLbOB
vo1ExAqzK9ueJK03Q2WuExILMyNZW4hW/VSsDd3dhzEYNdpgwUBA5ybBBO8K4wRsVjYPi0LCf0li
7KOBg4SIHIeSpqfmx/xhmeMZ8ULhw2+QbbFCXAyVvCicmiFAniIgrYGtYWCxGqAodtlu7ByWB2U5
oBXEv0+7LlxBXIncFM3eQ8+aYbIqYWbZuN2BfEA53gRwaRwXHkvxFtGgxnXKVc+oiPupKNODRyqV
W4cnCkkUdcE5xuxi9cUqitlXaeFWH91t05arkroc0D5y3ebWBtpLjfu2ZSswYICeGJWMOWdx0K1Y
9KueWYiI4MzpqwB+iigU7zBb2ZXJrxAJtnDNbBtZzFVUsC/JOnIcSE38UI6FlezVaclvQPrJZ5Dq
vCP47kp05B5mVOs7qD7IDwySN52JQxGKpQ+KoQAu5cstldEmDqY33yHbKlLcnfRBWL1t86sGFBax
zVfikRfLVKDzg0/YW9VCTRSHgfM82RojAmJpbOA/KDhmrYg7MuQqwHGZgIh9te4YvAZ9+K8laTPN
0TXmNa8CUmfYEAHwjxphBXKDrTUhZM8oxfDrWEl2sB3/x7S+UklVHWp333ROSh82yhwwp+urkdJ/
iLSH5hNK0banNvjrxp88XrZcjkk410f6wfU1GGgfjf2STP4qFL/K+dXs4CboL+Z5fVP9mY5ahMgk
hkwwjzX3lUefk9UrEHxLE6eJYE6Q8081zKsBl3zI2RzTTqYcEdh4NXa4UN2A7HXo4hrow+z7sP5Y
FVBNpEn1tKUZejiRjyEM6y5T4sbP6OSDZdoArfDU9O4id+oxjXZ6fBpxwpTRsIk0BpuVtdfNdldm
0cFmrzrUL1Zz7gY2P4IxYBBYOLJZo2J3cCAN4bE648Db6kJDuuFfYQXC2MZcSSmOomGbW/0xZHfs
pXgWYoyzhoeZqCAfJdi5aD10gWS0K/hNWbOqs/pzGoedy2TF66uNM6FJczuuCz7tkVwFQAjA0I9j
X726XrZPvOkaGszQ3HhnYQOXEJh7wbxyig89umkxErXqgGRw0g0c5s0wvIXe+KDoY0IqVqkPrdZE
CmFJOBCxXaBfyHCge3sf1ozA/B5iwewCsjNkDWZxYBAUokplOYsg2Uh1oPfNbXTOHT1zRkqvCIq/
Bmr6k0zMa8iSryO4pGHSmU3VpijFc4rEofMNIlG/4/CFLfnG1bBLQHZsqhr177x7gDXTO9DkzEPN
/601WEfBibHmPLSsXCzOCIXIVw1QViIdSXl6bsr4wUt/HqfozbNT7gnDKRaD/qozlTeqV4ZNW1cC
XkUQVbKjyhFradWPJPCHMOct4N7fsdzA315HiPyi9h+dINVr+EShj7EImelFRZTapoMipgBlhKcW
l1EG7T5xD1L/rsJdzd3IM3ewR++hk8ZeA4fOBz6BOcqQLiGYpkPvDz9tysAee1tKNktEJqUeckqC
7x2pWzz7oy3jjWQzPEqcrQOLJf1pjsNpXG4j9HxRUv0UA9mdDk1X1mTrEd+BYEjdR9QjHD8eMDnd
+VOMj7QxPAVwEWpIB2Ws34U+UzxpqYHG2dYdWS6e0nRhgJlvO7pTtAQ2+uBE/NgIvkIhsFpWWDvg
r1rm8yDqzTyFLQyn25B3O7uxwNaFsC8eQ/sm8NbG8ICCca9X1LuCy76E3cJm8xjxplaV/UoyyAsi
zmvQ4s1x8vnQjqHpxUcanWc3gYXH4q81ly6FqkZoDyuyJ10wtzIYGRQMN4PI3AhNPw2cx/EIJlK5
f3Exr3D5w2wsEBZrZ2AZ/0JmAgPCvtpG3w55Z9TWQy5vlc98KRp3CetXHxNvnhT70GIz19bsmvNF
SzRYg+NAc6pdrpPMh8d0VPTWkfttFOq15rjJNYOCy0L/ZrqvWYXAkfpapuHMemEBVh3M8FbAOSnC
/jmbrJXXRO8hUEdPZochb249GwMxZjut5mmb8x8q9DJm+sIfc2/cz2oaTlHtMhAqFwD2V1LxqrZE
TsHjM4Zxpdj+G7NByPXerIjGdSj3BaCIKkOeYvq/bWbHaFY7YDvujQjCGE+bHuSvNccNUQQIyuPp
aKVg/fgMZSgI/ipWpfJPHV4xMfWPiMJ7GvFNpeB/SiB5cs0rs3OHEN9CO22IrqdgZ/qtO2ItzNfW
ooLTQ/wHGQ+E06CXM2rxltRXjGZ+6uxKJdGrUxJmenYhxeHZUl9l9qr66VBZnI+VffRNwd3zNYe5
2ED5SmupD1j+wDqL1j9Mw7hzywqYnK+vVMtYKcKyH/Y+WQHoFEULlSg/t1AW/MzH9kDZXFV3o0DQ
UsQbQcRekyKN8Jiftt3BdB2ukJAkk45CjabBRrEa9MWjHJ2tIxD8OgCIKnsf5a8iQIoyp4gQhdC5
/l2CS6rUiIdgXvTVWBCZSKHgCk17nRonNTmvYd1uG9M897G3Mdk52kW00EW5r9xhbdXtIW8lMiAk
Zows/6ogP6iK53C+BFWDdzhbW4RamSMLEddZq7J+VelnmH9NLXCTSq4BfHMMsWUq+rU5hftcqF2c
Ts9BWa58dM9sgZh8pwtrwvaFs9mcjiYzsKBzV1zM6Jty2EbEXOofrU+2ur/0oJNWwj0bDXuSVGw7
5Cp5dooDLpOwJ7/3h4cCQw/peVCMh4kWCjoj6e7cwfY5TMBUQnLvQ3unfFiKLGEkxJBKd9HmMDYc
U4MzVt08dv6KbJYojjcGWUuYJSx37hpml6uzJ/0KADgrERaAEWm2QircZf4JJE3by2uAeJC79j42
3VIV2AnskN0IpW8NMGjSvnK6UgMZphVWxyzyNknifIcKzYZotro1cSCuvOQ+9yCJaN7pt1gjZCzb
OpQkHyXKuAGx9yTUvoxrJMa/YYsi38WrOUsRWrQvetlfcoE9RRcX0/U2dl3i5Br2gw1yP41IgmD7
rbn6qfaDXWC6K7tvbpruYJyD3MFE1R1DDGlnh2Twydt0Oli7f4Xer7KSwxSlYsbEsNex1Mpt2KCE
peS2q/orVx81EunC/7QZbcOeffgT621XbgiPI8U5yz5SbuQoHjHlDNEhUgxok/bLcaJ7yfp9mTkd
Fp+ABbylq9mGlGKAFvar21+8sjiFfroY8rs7W+oxJXrxUVTZPsch3LMBAoLAhI13TSnOR+c+k04K
OH9pspXVezYlB7e9WhBk4nQ8YfbYVHgafGe4ZMmEpRMnAKJx01KYvptFMlD+zWAB5f0rkQyYnXqM
Y35wlXE3iNkSYflqRczIBmfVogd6GgU8QaCujkINSWEZ2Pns+J9uUTQB08hvuluhZSx/tSpg2aeY
EyXfeiMp/xQPXdfZYHOS4R2VHWlIIXOhJvYYdlh1QAxVsEligpRIs3SBV8gy3Qi0KFN1rsbiaupk
XKE+KZL82TfgELinNIzBVzU58XepRjFiHcv4JyxcullEfRFbmsrO1kzw9gMOyV4Ccqn0tyhnijk2
s9oYCAbEWyvNCcFAyj/8dBbTdGh1KxF0ezE6TH/KTTqGGOIBgbfGqWrwC/lyGajQQEdDlTb5p6jo
bxYS4ISjTRPtOfSca5nGZ1eMayO1t6rouD87HBYu8TUXW75MwbM2Us4M7qX1dKz/uAjy8ppI8zBG
zc7DvTWhMW4M7VnzXKySDIaJujT77pJCnK4jmPz+5O/GEFmjCdh6njmTvZBqWDDpprS6O4WQleOZ
FggkD2I0F3V+SAexqPt3P2s3oc0VCT1OufWiJRUx5hji72PJhIg7yg6zEb0qBWRfY0N9PiO+dY6u
cJN2+c7W7LPGZa3CkKeeqHMwUnEOUJKMIHugM5z16lzyiYmeVzCYRCsxTBR4kb1o8llLjnbOTBgv
tpjZOcD1cFeJn5HQCIO9WpaInQ8FJQVYDH+G9G5z1xnjttL4I3MDkwX6Mxv+ReAC7B0j0F/qGrle
eJVN94cIb9vE9ktUxQ3TBXoxTLnoUxUKR6i9nSFfvTnWO0Gs2SGjSuY+GPdS66sLlR9aC8xlts/Z
xcf6mdGnNbPbRWOvkenWh6G1xz4IHppsfjlKLmNtn8dE/lkuqqACbaagV3QmCFIpe1NJRnzv+QaD
HoNhZUffmHNDgFIFbetO3NtebPJCd19yFmA3OfZHI3AOXVoC2PVwLkZV9MIgeRnKEG8WsOAn7rSn
rsQ4FH/0+ns93qty2vRByp6OoFQld3N0Ez3lk2lGa9cdf9uw5tSjVK3qikhPqOh6QXXMfdJDQodE
jgamoQecYsJmknynl9mjdt8MkyempngwLRegMnykACqTi0RkaEioVXSumsc2PK69W6oByjOSfc9Z
NcJ2cFV4sDLznBO4A6bJQs3OTx4D4uvD6t9YGq+WTxw27b6Wu7ustUCQwK4MdHuTe9qWAeaCGntr
Q6VKPLHRKIQZ762VoR5JYczrPRwMGLo4cbWs2cfJyALDYdhULNuQfWbW3hsWfOuIN79Qaj1ylIZI
D8bGOjcA8VtXfnat2usOrXZuL6esPOVw80yWv4X2F8hHShQe41l82ph0jIKY3wmBD7FHNF8MDHHz
W6g9tRZsI27OIsHRWSaPjhwfW0rCWot9GqmtV30p6vyumRZ9f3eobehWcJYjfGvTW4l/C08qIJpX
Tw7vckILpIg8t+90vf8knr5YNzYm1mQtK5n2NHCPcfeEcCW5r7UZqECH1cfHsEVKlszCj6UC1BlY
5IE57bEJy1uaqLtT6DetgDo8mUBJwD0K5zFk6tMOu205bj3skVWtLcuOGtAmfUML/pWNs5jYzXoM
HITC7MmYKhl1ZAkj33SrM23IfmLNIxZp9gmI+Icg8ls/4j/vdO9Flf1HA7fsKWpmQLp+gMVJqxTC
NZoK84Zw9uYmSOK1AUefTYmio1crTQd8lYd7S3xUOKQzPsAcP6zUB5hvEx6cqnxunHSvk25kuME3
BPgji3i4v+HNxxzSWXybhbpWpvtcmcStkGlkIKpGIXLlYhiYZDHR0lC+xvklt+VNZ66XjI3GpDzY
WLU82AVpnyXtoUQajczE1vyP2kRbLcRDa/WTZ+JgU2FLwFG8MdHETKZ1tgpvE0bJpvGREiHXsRWV
VmI8gPhDMoJNxsTmPAgmm4XD4dBF7D5ETA0B88Zo6ntSWWtdeC+yorFp02FddyE1ooWqjKyV3P7w
UQTg7fqNKU+IH7k6XeRgoh1xP8NczxPdplZAwhJqhL0HAKrDOXeoi8WcvA1txErYWtRh/aI34bPl
93dFE8pAE/SiARhukMjYIafx2W8aIE0tgzt64UuOEESkEVPM5ujzVZdaPj0NPoF4XijpDrON3rYr
h5q2SbQrUwsiAnvYwlgBR/UmG3pmjOE9DX5s9ECWKPtSm0OxTSJ6FvVGr/lLh4pPCIVZVTIcqyDm
o5Bn8siM3rVeK9YVGb7LbGh+jJ7dp0GOSjUthgwleTgcDXadGvxiPhya5Xw3RsPaKfyVsGw8hu4q
8j2CqYFVQJnVaVcQSS8nCABaZywdvD8ulFcLqYrDuKuL3bvqs36Ze3MsGFqV0n+XJrhAyg6nadg/
1Z/csM4ij7xdp1f0FzjF48FP8K/PSGra4hmk3YTi3mdodkvnjBOP8NsAP5kEjPHXdDCyiveiLSnZ
zGNtjYemdA5lM53LPLvmfboJcrhjRm3tYvMRwQIyW4SwDoMLJOgW29jFWBsIFFzD2TIZeW4icyHn
OaNfnlh4/2YlGFwX7JaMSYbLp+6EkhONfZ6cqwiEekEAQKZ57KkQvkrOztXUWHeXczYKJLLKEs8o
lmQMd3kCoUqihk7c+qDV7bWXzZmgu3VJKQE0ynwvM+QSZdKxodfShaw9/LgOfA1jJfuKPtUs7o5i
2qrKC1OxM34XjAL6a210Ak0Wx7rb0TvJxKGXzD9b0ynJuPDY14pqb2v9mxyLLz9Ry6lwDq0Z3xhx
M1MCz0LCJHDfcI37/bv3Wdu3FWGMDa8hZm3+w4WIYLvy3Sinfdilv0WYE2amHVK06Xbp8CjEV6tH
+s8vsrxgItU2wVp3GRXl4cGmJEo8ZImVxgIiYvje4EvkgCRmxIDqNpEV3KQsnASWtDCipPUoxSSu
bL0Kvrq8OKLv39bkGIQmclgj+hWpei4NwL9SmzZ6ioLZH61H5BmfvQ0+M0HONVKmRb2LSpFKGtT4
WDOPIUfKnRz/aeiYdBawYgq7S5aemHbKVERQYyqzGxYNPnxi/DwBVrWqLc5GUJ6cIf9L3Z6sb/Cx
MixXqdES7GdX60IRL6Yl+5xYYq4buadOxdWA9EP3dgU9jVP/y9AGNlN4qQV8axcSFvMtPSO1PvMX
lps8qlRsCPqlwIf2bJHWXTX1g9XhyoDhTbgSrqRIPOfsEierW2o68iDdORuC+lKOWEqMaseHh4hM
W6nZGZV2zZrx0kFNxjmIkctQsNZFfzKEeZcxB35enKLUX+eF+Es1dD0VaiDPIWTdaEJc4eXah2aI
5AavqM5ujRpFeeiIXDSqTLMMRGzZ1UZY9jSyD81dFm1M8xAg4r2fpsfgQg5sQg0jvvDWE9X1gFBK
T+KD67KOStn8Cb1CUDzc47o9J/5dN7JdKPpDHFvf5IWtpJMcSsGFXImT0bL6NgmyctHHAacMy2Ax
eOW/yI8eVTiiSrOPqc+efmShTuwtmhMABYjDreI9d6fH/FFJBfxNyDWvAfZYrD2srVJGl2E4YLQN
/+oA0EKpyUun9ZcIk6Xmc0Uk5smG4pz00yaJfDoYA9NL9NdLcNuGZZoY/AZqNrQ4kTwPmv1o2GNp
HcsSA2fh4EEeQUPxJLOMWbdHn9Qb6BEotECvGYdRFxuzQzE0EgBncZNErX3txpRrCljKIG6E9D4V
vb1kb751MlLaqJOfCqI6C70DmE4Vg4K87/S3wEegzz6ZiGofrx1uJUjDuVOfhc1gQ2J2C2z624E6
HdM1UYqtvYxKzChjnB8bgRG6tVHntT1GyGIWwDbRfvLclzwh0A6L5uxxQqSya3D41EJ/r/Th0Tmz
ckUGG+FPq171H66j8XdHG9eNzhm8XXSL+rLG1QWv56Z1LN8bx7oXQbVtJ/hberh3uuY68blLG1VK
Dgw6siIkGt+eDfoqHu+26VF3GQWLveylKxm5Oj4lm7pkfsMJWFw7ejUHMJwZFPcuTB7CifZjN73k
k8YiCv9Nmd5zsAnSAn7B6potDCNlsHUC4D1xc9g5ATBgHVHhjmBCGlxYMuiz+puN3Z+ua+2FM9Vd
br3EXpkqO9mERhs+0DzR+R8ePYjGIR91tg8BDpXmoL4b740z410PurvuMSAmIMTW79bkLGJJF660
WwcUaaQ0tZ366uFgcgrj3Rn954iRW04oeEWXggJgZ9RXMLPYJ+qVab2k4FO4euBUsS5CG2iM2nka
EFP0PDFl7r7ELI8crCmOVf0i0XqL3ATf5outjCsunV+Tk1jGd7bV5yqxd/YA1z/+Z2e8n8hBpM3N
W0EOttRRz9G/xEVz0M3hRIgh7tIXS8/YcMboy1KnOybuHPOCSjyMyRMgvcwXDNstRKBy/KoCNkB4
W01oLRqmQDbAz8PIQ+U6i0G+anaD6y6jlwYXVxm73gh2ofYj4QO2rdyODlB0o2soVqFATA3fbgur
rfdeKvk+pHxE4fga96ijmZLqgFhkRoIy5tLBYrAlI3JGCG4aucW7CUedn0MngheSFoAwQEXPu4bp
X5wg9wicX1vnrCwAWKWgAgkUBIzuWbjBxGdNN6zwuKdqJHa6O8oU1HjrnzA8ngPlfJhcC6Uy3r2q
eKrhOCgveRl1i7T2b1XLFzcEcK1aWJnIgdkV6UW/0fA5ufFRn3ocSFjJTB8FRJpJZqbZXuoaIyp/
poutSoKxvIxAEIdwmCE5JQJkhFaLreZ0oBZZZcQEhQ4BJKiJShUu9SWpUaPZXnxVYXO2QySkemeT
jtwRzckOnh0MqpaNETeHGHeta31P87LFcS74NqjPvqrB+Um99jLJeUyNwiCLbJ+OCK9TxTxFqe8R
cfPkEnEea9a19Gq26eMygAxhsiaBMd2wezXxBrVV/NOUBVJJvnK/G8+kbqwH5GpM+3cj0us2JjmB
R0S03huo+HetJhcLX5hE3pnb/py6qD0VDfdFPjrHqUdr2xbs6dtig3pKLOuR1UnCJrpAxP1Um7LA
vwFmOs1jzsMC5A3sdk37ysIR6aEfbN2x24q4PfiCg9nQSI/Op+GiDRm4o4ZKLf/WPEcci5KNmaMw
A8sCvWgakh/Y+w2ZgyXWDdFM760wb3XW7MoOB61BgVs3f5g2blHJmpWZO0FPPlqerO6JYZA+cpZ+
gyUUz1Rm/FojhrXR1T5qFPGUgE7+ND8cHn0OigdkCwMwkaJnuKmbzA84Jm9T0RAb6B4RleA/iOJL
PSPF9IoNmFBnqy9vZseonbEAaIf2oAbIISo39tw29CkjImrlsGdQRnoGOuYCkADdPuXTlybLi1F4
tzJhMF9V/Myo/65JXh6NsNhaJeHWbnO17GivkaVut+lrA5JBYSXKiVpDGuD/s5mG1ZTsjdIAfsX0
yZ4FGThzHKxmOO/J9pujGnSYb2bL555U0AFGUe6mDBG65kpk+eYpFvndD6tPH5W8cgWmCBNPHRgu
B4AXcVqOSXZwFtNk6NkPGOLllP55DV+p5u0BlN0GVXwyPXgmCGKbZFzOffINE8lcd66F3AywHzsk
RtvcJz6LijizdwmX95PyPy0gzTakghqTlmuXP46lv3fptGcSebWHchO20aP0prVvDCSqasy7wt7D
nhbu00xQEWk41UFUESayCJL2YVfN3bTzSyWBUFKtokohtBjlWDIRxY4pYEDv4XN9pob1kfThssrs
e1KjfB6pFEawUEmqUNahTB10svM8sg91LKKeUT2M2H/JDOjUXuk/LGG+EPHwqxh1DI0HORVahBvt
gHgcnbGHY+Z1+9oWu4GXP8zyY1jWJ1ZTK0/gc3W1swq8hafjPhftNojh3iWc3xTWWFJpox3rPbOA
nbQjNtdRLYOYZq63MXKjudOdGCJegm3ahIAYlOSxa8E2ldHBEOllNPS3tCAertHXxB9ApJpxiGBc
TZcpsIPMoOzrs99hVAUfGOvJUrkXHR7iwPzHNuYgBlFfO19uuPLX0eDsanOvbFsHNJJZJ0eH2FZE
z0RHj4uerKq26NbGkJGpxVQTZao+okGzUeCqoSZTYkzWo2kTQNOshqw6milrb/6ZJLRGz10GyzIw
xQrzZ0qEF4xLY6BzCBUI7ambsV2EoOXMmCcFBqYSDD6pV0YE56PUHiYKn1FPjnUDtrgIEVto1IIl
2cg2HeDSGKH3pdq072v9ZifTrtBJ3hl11DZNWhOTaX/3nXdu6+4x6CBYm0L8Mxrz3cvpA6sZEq5Q
ljoSz5ffpBypJYrvIZbbppjWtWRha8T5NsBMOOShtVa1My3zKHppPQPHG8e8AachGF6SMXsxG/JE
2NVzCHnaTJvhlGpkt7Mj80Ml9GQgfy8xVflaV/564iByNIsqAKITcwm5kvgLnho9/ZKh8/3/lN+Y
3mOTzNhw0v5C33mUwm9WUsNaSgzmzsuGAzF9pzSePj0RIHKZvBcvx6ve1tGefNXNAJmUmw8T1ADl
TEbuW+eNH+UUXpnxbTJSIyvVbSN6NYSV3R3SUQDGNFh2RTHAood5JDAtS7O8WU7+ouW9jhqx/2Ca
m2/npPm+VgLVldqFNYep8ubeOkHa0Q7MtCAXs3lhlJunOSZFUaKZm+l1xbQojWDVWuoh8wTzeAIr
om/ZO1kFhsIoN2/UxHPOXHnPHZu9LXKmxjzEynvrRyyOQZqqOVqNs63V73XT8gVGsMTKsDj9R9mZ
7NatZNv2VxLZvsQjgxGM4MXN19AuVVe2ZKtDSLLNuq759XfwvMazZEOGkUAm8hSOvbmDUaw155he
aq5kNqoNBwqiOqaRZsWMTwa0pm3TodUDt4hkNcHWrnMX+UVzMRog44z8Orr0dmvjPXgD/Uln5Pza
cdM/sfzyIYdB4Y8QBdqJh2BbVrN3SGf104ww5LH7ZuXYsUccMAB6ANmYvn5BJfIptme5teoJiqO4
s4bxqUgqNGAO920ZRsdwTCkmFedNhOwiRuW+kFGYX/dB/SolR5hU4Pz2y/GyddRXJuoLp9yWxk8N
GomPxpWCn3UyMw4EBWSwiqn+QUL4FMteXymk8PinMovtPwOHppMAVVkM1ElkGoJzbw/2eJ07EWf3
KYjoHVJGj3NwKUVxKKj2xnH6YwA1Z5Hnlfc9WQzkBgHKtCsaTBrisyGL+zIsH0h+3Cnjn7XDS0P1
IqBwi502Djj/JU9A7Ok2JTQpn0DM3IbkcvsF99eFpdfi9t73LU2cgmkShvuiwsKclZd2Pz9rEtBS
XQGY7+nTXfuOfTW1497uy2srwb2C/ijkB+PPuffb7sau1Qmk/KqdN+3g3M7zcO7pEcr0M+Ssrb1K
N2hiL0I/yzC/ID74UGGKH8gWGBHebhVpE2dt5OSHGi0dqaPdS9PW3zkU4/BzyWQZ8JPt+hhWZRu1
xdlUe7RHATIZv6/PJ9ycN4ODwES24MmoKSGAAC7eVN58prssuau9usJAXKLJysgvDW/SBTwuOP+u
olpLKIFHeGy/wjsmFpgO14rHhTOy/Tu7CPAAl+JHvtDzSmF7NJBRgFzhOZrvXCRnKLVorfJILyZu
M+aqWiX3T6w+dn7IAc40X7xx29dX3XLldKv8hEuEOiYEn6eolDZg9YbkoDNrB8l0kwz3IP0jOumC
bkr9edGnqv3imtO6JHYhL3emKbZB+VyG8EetvQCgPZEEpcMjsMmtk+a7oIUP4G8RDo9YgUn46fWN
GW97VArtE65MeiV0fU6q8QFTKgXIuNvDR6v6S5BWbgni/bjQjlujM1b2P3MIwetR4BGgdRoV9+5M
AxWV6pqScJUPBy7teH5TVCFF+BhCww489Nh3U7szPRw02D0LoAV4PmWGZxYZZ3zFgTHjvu+qy7l6
jvFWRYHPdfOHBXySQAHKQd9DvETDkG8S9HWeG19T2uSV5dbPaqrp8/lMXzdMNklDm9xim+h4d63u
KkP25+E4jBkzxiYAEgU1G0VfsJvPA70t0gm7C7eBVlye1j7PA/r0U+SeddYjnXoiwazg3L3FOLql
e039nexVWvcboQ85xFMZQQXGFBieliDNYeDEj7PnHacGIdqJeOLncWoCkM2uRHDJFQ4t/PlEZVyy
idLi46ZVxtdr87+uHyqSAyI603QZSyJ7S86HhGUAeqfXdpoVu1iiTuK8wsUbdwubzrAWnjcFKl87
f4Dp7PAuEFlmmq9RdMY07rsDlROSz9RwNg17ND8nDR206MTirFRU39dn255XxYVyVphWWX0tklO3
u2mhhPTYN2IqXJt6oj1SbXRxOWQ3kTNt0GA53xsKuqAPhHtNyIXdv0wLmo+rdrxNQduKgwptEsoO
XDJOnG+aS7xHUdjRx7LZD+h4krXLg0Q5vdLFHT43H6AgV9oI7mtB4EXLH/2Yomfo4rO1T495Ffls
oR7q7m6uv1cpZpLpe0XqgeFi4VPvIVqs4SdMq9MuueJm1mBLCHyEB6D0QV8WxYmk/sJ9B9lJfp7M
450Dh7GMrTOPSwEOGbZBzAnnhk+03NfZeeEjJeXKADyo5nvAJ9D4hb1HzPSLvGsMjIOHFhuktav8
U6s/bbrXPrte2rvFPcf+gTyUtyLk9HYH7Ik4hZyam1VvnZk1OIA9usBMzD4JAihAfdBApHqE8UcD
t3jG3NBGD5yI1zr4chzlLg63U4ng+7h0hynkJDOgzj4ZK/sEkwq3VPTuh1WYRdcj89gbmH1FTF0Z
+aLYipZa/h0MCBd6+fAcJPeePs8dgV9RHosVmSELXDD9ztC5bK+G5KuVZYdlhfI7/QlBHWhlRPuP
rXWN5eX2nVuXFRyo2r9s1ulHPcXbOuUP176Nyzt7+opHMsexihIBGNuBRZ2QjzR6Tutj7X6mLqhY
SCbJXAIRkN7w/7aexv9SInTkAoe1I720YwixzUUekL++tWkrVdyUvcHs/RY1ys5BYWo9qyG4z8Wh
V/wBWPxmCeCaUweuOxpPJ/F8NdOU4hq2ayNEdAO49Ooev+22tnFgSJpIMVlTmgzHg5q+QiLZAwzY
GNxvoeIA43GXvGnUbRnvQv+QAGFYxK07nQ5UPZY1qa39HKCS7ZaG/fPoWWvT4ysbb5Q+R2ZfT/AF
q4dWPpQIvKxPebrSJPA4bHJTndShxzX4BRpaPOwTwJ9ed+6xx6xEM2Jl0Tu4Rwgf5NcIayfggwkg
Edwd5xjMCnx+c+zKq1g8xtQTBGyZNLuiLYbC5MxaYJna1z0b8tSTdCW3Q/cKLlR251N0SQM7LVEp
7foRAXxMc2bTMUPz2wjdNduj8L8100U0f2vdZ5CpNdrckkpLOl1k5d04CpS1x2R1wk5n9QxsL7qa
+uY2rC6qcdmQ6HZIE2D6sBiDyy5+DKNvPp6GKfka8lqxbA3AJuzqohcHYAND9Bk9j7xO1A0pNz7f
HAiQX+4d/IUhz6dxH13nh81JZtn67heusNLda3FuT9eQJdEc5NN+zvDI3IwoAkeWI14xoi3n9FGE
lAtJfptudMGZlieSntZcq0gVyVoINo/NumFQ+aU2epIyv8tgzxnvVBE1FB0rJDrzVT1+dijHqxcL
g1bUk1t6DwH/xG1WeEEGsKHyb8P2ppj3ihN7ALgOfrD7pSW+iQZ5I1B6IiJXZ7hc8uaiQQFoAQAE
Rtp3xwxrcr74LOtnkXPeqdfGetLW6UAcRkK+nZJ0XnbOU4szxkbd2J468TcHjEyf31rtw2K5uJ8A
1yg2D9wu9F4L3gpJcGbUnbbkw1qW/5jOhG0Ay0yWo/bARlOk5egchVtHPiQlHIKzxrS70X3ILIG4
7LTwvnTtTUVWif2lQGITcD1vCF9DkzYQpTOvPIiLCREkbvlCkOByp+J060K39IIzi5cXVhAXta3L
BpP1V4FAE0Wxi6Ul3wu/ObQFIHtmXHy3SiuYniJ0MSYcV5ZUD8eRMiD29GpE0ozXAdBxflZzJxfR
V+LVyuxMA+RMkrvE/1w5qLjsz2JYS1ZUbyOfyJVbG8QDbXT4BUf6SCy8T8rOgGm5qPgvm/jTlH/R
/kPf0BY6ujTlDAuZGtl3xydFJT0HvY+1g9tOxaHy0ssqBEj9llC4fWeaDWJEVgaolvNFPw90Y6pD
l9IN3dt+eNq6836mcsutlKv+l5J52ExHkO2Hpc0PY3ElJeZh98oU6thaQMDdYycR7gCbT45Sf1l5
+wn0OvRjjf7ipPEO+eKmRQ2LG3chTNGU9Cz7V8dcKSwwyNMpOKGax+LL/odDqgF6AAatN/dW+NwJ
HFsYMf0YAseEA7gBUIjzehVDeeODhuM0RvooyvqudKKngMQcUwsmz2o0Q9uEjsBBMm4MIUj0goOy
xB8vTtrev6TLSbzFdGbV1n03UCj3cXNkq18j9uJTuBeHiOQ5J0ZZDCQFIu9XFLtc/XL4oHYB3rYM
FGu32ip6GzYx8BFbTzZmu8ZbTWlEX02eXV2WTSmgUwboWfz0E/oQQLzAoHJbbGLtH7tVXlRE0T2a
ZfqmaD3cGAesrw8znAZ85+25rYDSTSv3wKJhvKkD96ACfchMQKBZkHxH33VXlUwg02Xhaa/qT3ON
1M2nKnzTqzY4FRFc4Dn0CbSvpnxrxX31mHQ1hq0ZOjvi1pmzlt/HL5P/TwUE+kg9+xejr08nt1r5
hwsGa8Ub4Ere6Ir8iFYtETT4Xp2GhXWjdZgeg7yvz3qNaG1uC4Skyr4sa+/ROM4EsogpN+YVJbbQ
c1jF4ZdDHGivDB/3JB29R6KSaTLqUe69SQUPyBxoLLgdCNWJniwEROo3+mzJofqjk+Q8t0xXvoVh
J69cvT7Nm7GU/blthfVGS+Kn9IiN3hPOFUVe7lPLZYbXwXcbThvjfB5z0MtygVnGXLs+hcSIo9VG
NPipaSweK6zEXWI/uy4uyp79A+EAN9RqYzfC2+Y1jZqS7kcueWVF3I8U8qGL9ED/PMJTwAyk5XxW
GDCds3o1Fjp1YJlssx1e8bZ2D5NQ7hHZyXGK12ii5EwpDYjIn7BWSL5PnQ9Xk5s+xhRP8Pqa04XL
zoxAf3Zqeng4w+aVeshW29IhLw3gyaZfswxSmlQVlEbb88ixIJcAg5TBtDIDjQ+i5AdqXFKBSXHt
1Z0gidNKIDHHHQizgpS1GUG56imelF9jae4GtH8RFoRtOwyHrtLfiyV9DWv6I3w2OjoT9JPWep4i
7H2SJkHR2c9dt9rDrW8iCb9HrvW5VOBQfI72rnWZkfvVoxVoRQPwrrxMZHzaRfziVn6Vm2hbTRFp
lKxxi3vacbDPpHlAvIP00S8u6W8JOuw4err8FMfhftBcy014TMADxwl+apLZpNdi6mzPXN0eXNt+
yEe0ksh/EJ/F26QB7NhhoFg8vCVeccXlGCKcl9zmDQnmafcpbrkvtT6MFYiDVssFRjxlgdWBRnFw
o3eBdkkMdjS0AnEYzDza32HSTBg0VFuo8cV2Y+k9hymy1G/O0Nc9vTXQ/65NMlZmE/w4YmiA5Ola
WUoroiiHgkNX6ZVFKvZhI0t2ks6qFzBLbM+0ZiO3ymhwtT4oJYoZBK2Ql6g5PuL1C6PKEtdRaRRQ
4C4PQBdu3KLwJfmSLWQN9lPdVGhhyZtvKGexpZUZxa8lX0XYjeBnOwF41xB5jF22kbQ0F3rTL3PM
ReeHjfKSEAe9tIIAKWkNwfAl4N9dSwO+E/b6rh50DqsrTzJ6Vmh/g55Dg5XPlfkaBR5CBopgOqqv
uesOcERL06asDRoI1drk6fmp5DaVVseFH7gol4aOngQ1kWVxKAdRVRLsK+VAg/J8TPOhyLa1ztXI
0SPkoH/ZukR/g2rTg1ttWi8kpWKMfHmm0jHJ2YVGehTb1rg5LDocdBGZxYhrC66kKXLG7Kn1KTHP
m8KOSspjKfKl4CVQ9CPyHWY6SS0/JmuYnSnv46zX2zCbgpYwIhUgzwX2ERIWUEbBomqEgsPoHsFO
ltwHdFCRr7HRhq5gzsRD3glTofMBwVbzVP5YauGIJxe9Fcgdw+zmet8IZLnA5upIlSSpqnYMHnrw
J+ZTWJiwggkZeNTXFm9CrkbssqU4XMms9PofUPtLYjjaXgzwtPPOpEBaiqJy7ruyaSgL22mdjZ/T
DsESajkab8jskOl/81OwouR7tlEnvoeOqCfwxUPS948O1SdxcJhXi7UqG2swXmZIC5HsAIPO5DQ2
Mu25yMspt83LkniiTzhzOCUU2twKCts5ywLb5D+yYrSN3NqD5pQgTT2JlNaNaKjk2kxybxX6WxUh
btJxCnOZ9mNnPqHFDzVa0m7xjH+I5jTzXQonnYLzraQpfQC+vjtP1yO7HLrnomM7G2M3mPZZHQmC
6ce5k4r0h1wHlIHH0KO/dRKpyQRfuiGJsdyZrpnjb7E2CWbUlr21f/XQVGI1Y/XoTufBmlc3a+s3
Di21NuR0uNMRho5oJO6e9qTGMUmVUAxD2iLYoF8ai2NXYCgfz7SwSnK05ijR9JN7y4tBMObwWFIB
P971XZJh7FY41r73q3J6UBg6MNMmMkm9boektKTamg6tR4/W6QL6T2KelrRBCV5kwQB5KOwGhNMt
/RmkiV7lRDs+W2OOol5qOi2dZ60ynhz/aThAM1lJ/CHaKpg8fdFwH8XzU3Ji7LpmAKrXIMOnJaSF
Pz/kpg1b67xo+6SYdq01hqa9tF2V5d62j8KmxamTuSsRNJgzWT0Ppg+XGNZTW8uvgg+NytWx7dym
OAxdMJVbXraQGgi6gm4wOxE3sbhvRRBk+DJZzqr+c1uWXo5FB2dA/8OhsN/n94VHs7H4LlsrRGqb
pJW/wNO344JyQhfFJnuWgUydyzCNZE2Jt1QF0rCxxgAN/sYpJS7/2dK5v4b5tl7/EKRjKuZD2ozC
n1CK1BHCY04MA+WyCr+fZFG2Ku868Bspzuy8LghRFPyGnyZ3KLnNYjvjS2tUt7QRwzZkFuRxEtZf
EAhJ/uEabeBwGSB8QXrWpXsoL/pTaCvSkSZJC/Q2siMyLOZFFwD3BwEgmeUT0ZI/++vpMuop/SEc
y8+L3iB4R2Fnhu9CZoqYT03Q7PQ4t1NFSK/fzYL7Ub/UjfODFzpcLvluTIVkCdP4FsBjKS9c5awF
A8Aj7N2JnSzpIcpix71QU8OOXrOCYzFMPK5Cdcf1akdp0SSXljRrEbBpfOtioCG7nEI37gAZ8i/P
90sXZ3f8xHFyHvuNGl60I6bl1C7jDDhX5OBVAnLuBbczNQWNFKJziqO79LkPU6Qr/P4gw8wGmJZZ
3G31ksfAFqsu8ii1Tomp7/CRWQAOTVnYMXWwpamHI5pIvwNLm+AZwiVPj+Oh7YoWS6mF5NHfUSuV
0VZ2zWJs9hCccU/+UlE4ZQq7lBeEi9CbYsS8JD+0yvMR81Mcxs09kuCcIuIcWARHhSI19ZexlTEH
aX4jizJIEy4jVsksCBCwhEU4xrSMkCgc84loc9zj5cLcoYS5Sut0V3KWIclNZQkjBEuZDWcpYJrA
Ic51oDgG1zlsA9rzme1Nl9qnjH3GS1F5tC2GBgMvp2skfRysZjW/WvVAAHzoWw8Noj30eUnSL/rc
kkUqaTykRZZATfKnEDnzNM0w7sExgG7bhXFQ0xytwP8wpeedpHkHyDKE7meyhQtj6c9VHCEYMaEP
Z6QmkaKctAxaQtWlBa81b+I+Rh9SDhkkosyL0sPkGFrfuWIV27uEcOmDwclhvUzsAxTgRrrmh64g
IPDCikpc+G7OPrE1YYx40xQVDEsNvyK4sHxJy9y2TR+9+hjEezov0RAcaisU8zl6rKH9TIpIiq+r
SQugergYJyRSrghYPCx25ps5zSXUJYcMUOpWZVqwylUiJec66r65TOhL0dal8y0q2oZDVqNETt3G
Vb3dw2syZb6vpY0PzEoQmNCR4wZ2ufgQB27aoTXOeTVaI+sFc7Y+Ldy6lud1uAQVBY7Q6ebvQdDo
7Bi7y0w1puhCGs7G4o1qgq5FYJh2siEhpOMYa8mlSD5HTV50n3lVy2QztuzcIDKcfrxixZ6TMzQU
AWv1pKblout4x51JV+G27TSOVxwq/aeikUB9UpNOgiweA4tsMl5M9iDNHyJx+6hk7llwXVV1Nk4j
ua85rajogr5o3+EVLAGXI1hEl+OlKh7PXMUh8WRSUkeXdlHToRmpVg67ZqChv5eBbX9zpLesm9pg
5I0TBCmy+mpAxgNKzQu551UO2URjQTGzs/NGPy+xSDF8FHocbqm/Zv4hl1ojYtW6Y21qUoOgrbT8
MTsF3tbLneJlkZtUVSyL4+SWimlYwkysRSNA3s9pypnN78Rr5DXDt8EvOz5O5BIH4MyDD86lGJ0r
vkxyLYWMapKgWOS3VjfSMpk1MjvS1xorQZoxptTRU7BDlAoXi8qc7MAPz2j2SQqKfIJ7BYKtEz0u
uGMzW6MDnKmOzie+VyqUG51b4y4rq9GstVEvuZI6n9SmggdNimfndS9pKyVdPthQayyHyTPqQE7i
H0zdI0ezaIs7dyIWExIFL/Xl3RIvNFgdB9XUdQp/5VpUQfIVqwhcFbdLQqD0dT4j5hAkyChk40+1
18y3OjD4rZw2Dc90oCl0hywoqNWQ5VPideuSQKVQE7hel5C4A2y1L2Ur0mwzibLgv+dh/oYqXtNj
RnWf7hM8eV9tEahn35nw7NNTJmo3rccYV0nIQgWRQPQv8MgMDI08Qks6U0P6MtNRvQOMWL/GWUW+
jqqKCDtdE5cozLAXwtaXSQ9SB7EnWb3SiwjZRCcbH11HguS0fC3ATAJRuG9sbyG1rsNQBxAJ2Nx6
XGcWWMqVGYVJA4vRakZr3s6sMvzB7ZhDyXHTDn1A65fUGFnH593UOxZxW/jYi+0YaqKEw8YWbEiW
wbzI4EW4Kzhg+iex8BWMeXwU9g5rJ3jVOYppybRjQha9BwwCk6O2i4ESXtN9mizUUrs81yCpMfgo
a89q7pmLZPDtcZOosPBPo1B132D1DwWJ39jMcBzOilsR88pip5ZIUa0IwQKMquKsyo2GDw1XF2Tc
mHrRHYcXCcYmG1zQwKUgbTmUCkYLYidNSmUagSDElMjZRtmUR/fzkNn1Z9BKRbfvuIGlX5iQRXuN
vaiIt760bIS/0ZQ3R2ONVvPslSPxqWZux+ip6Xs8sw4M8fhbFsL625e9g2QH1NksCqIyIHWlNz7M
NOb8gmRXGo4rAyYWJ/VqcwS3OmcPPvqrlH2r8oaLjq7VeDoFdpm8sn1mTJJlhlCD6m2I6JVyIrCC
iyH2EBGcjNzxBo6FDdQ0CjpI/gYKZCuV25mXm4kTOzqieJknKLgtp/jBU6K6NY3WLgkD/oS03a97
dOkpwrlpU8I9oi3T5JHN4VpDk2aiR+0xgNUTf6uctuCAUMcWuQFRRdCXL2Ok82luUP13xcKNNBms
7G4cKgtN2Vw6aNaEmdQ14RJ6OkA+y+/SwRP6Trod4lhw1+EzB8Kl2Q10NeQxG6QXfg4hhZJp09l2
RV8nqgvWhWkKkgComCzH+DAgrIMK2TcetAY/Gy9VOfTxTlZRmV+haqUoGmOQPG2yyal4zTUFc9Ur
eLpDnafpeT02ujvECFLGoz0VaYTgN8yxpIXrwrX0ZQHObOGmY9FsSUt/kzXuGOwqNrnoUaMJ9LHw
yZzebGr5nLbRobSc20O8HbRgpmbuUJNK7eypxElQudKluflfQRxjtqxY9HFubVlB6ey+1vpetis9
st9wUeQsZgBI48VKsVY16xlfIcyIMnQKXUclv6m52dISt8sJGjRFmyV9qHmPe/RbWYReDrWDL6fN
v//1f/7v/7xO/x1+L2/KbA7L4l9Fn99g0+na//xb/vtf1f/7q6ff/vNvTxslDC+Hr43QrqO1z99/
fb6Li5B/2PkvKBh9VkV4ojOQmBBalBPF2zwNOvfk44H0xwMZ++1AOeSY0tIUViZyZZLzxs6CnJwq
UEYb+HAFzD4yV8algLH+8cDql4Fd23F9bkzSVcaR69//6RvOAhWxH3Huc4IC13U9xfUOKNIEIzgN
o/uPB/v1cQIw8jyeq7YZ0XXfDtb7QZx4vI7U+RHWbIYij7muc8brtx8P5IjffC3XcMuUSgkblebb
kbrQa2lj03uhbDXDqS6VbS6VszISiUcmbrSx6mqADqTb5pBWC72pwZvaNfQmJp2hSmpUBRIgxsvH
H+x3j/vnz7V+7p8et6WVcEHuooYdSZIOQVejLGr6TVyM0d3HQznrd3w7eV0tkeSxtDrCKMe8HSts
laRzSpOy9SIeNsde9MjIso6u6wpy7bv4CGCS8q3jdqxlUUzBVAjSR3vUo3/4QbzffRattG0USyxv
09vPsnRj5pYaF/OYLjZxnn7PoVCDlMVwlcVsEaZSi/nDoL952AzmSurTjnKkWD/UTw874+W26g4b
WdCo5jRMVXfh88QOMaFYtx8/7N99P7qE2vdYJ1xfrDP/p6EWQTenoNsIALWZD66cBOnIQEKtoO+v
4az4u4/Hc9Y/8N2Pa2zDVFK0XiQ4w7cDjgi1hBOhbDDAcL0o2E/gbPh51USAaHuuJ/RLjrPFyUWS
X++TK4iyZDITUNtoOHdM+4fZ9psHYByNjpsTMTcu/91kG+ZacfnADiut1nzN2gmPbie1y+0VHiA1
P8v1g/3HD+HXRZOZJKTm3WVO0QN6+wyitPCqxKVT0TZO/5qMjfOJQ7R7AMOKCEiW33wKw48fj/mb
OUWx1XUcV/n4Hs27F7gJpyohpdndBPYcW5/iSWOwb7iBVi8jeSnz94+H+91jVVIK35NMYzaht18x
UaxDYyUcQE0RGLXIGuPrgarGBe2y7AIB7/z68YDO+tDeTyz0lqwagpksnHdvqtULk3frS8Py7Xw3
2pSIx9iKq0HZO4XI/9CGU7qdUJ6vpSRRnKYoFf80vX+zdrFS/P9P8W46NRwFo8wleFCBzT9xg+5H
6WZ4XiqgARzKXhtMQT8CG7pwETr2MWnBlZVcyjcfP43fvWWezSHU99keUUG/ffwCm53dzlxxs95O
7iM6YjsLzsHLx6P8bk6xeHiechztsx2/HWVAz4letyD0KqdRVQ5Jde5jBXm0+ctPHw/l/WYsvor+
Z8kwjq/Wv//TQmUoh4SNzxXa8cZ22/SWta+sAChTYdgCI6LJKP6tNK+UxEZ6e3TmxUZPvnuaySHd
R7oiQppzII0T+WA4F99wXKTuNgIV8R2VnPWo5sOi1DucJjm2HvKAvR6isKX1NTWyc9QYn+tO3lsV
NWSQ1hObTrCnIvdjKBLqihoJb5FaVPTSYQXyPuSxR5SJRVE5LRzK4pjYlzgczirJQYLeOTebKX1J
+uo+KccXHjCkpFZikyN0xAWLkE3u52GKkFl7sCe6m9jNv7eZv0+LFL1nTeCugpkSJ/ZtHzU3aase
uYkQqur+aYn83avls1TbnuP4rhTO+rL/9OwLkVnevH7qhMYD/OYghJ6MwxnCx1wXzs2CyvlHRH3I
QY6QJnLDLbfPD3RPOV3/YR4w1Lu33FfS1hxvlSuY3W8/ipIT1jAVMeUcvGak+3ppu8nYRTuqItL5
XuQNr/fHY/469TiMrB0JLTzjav3uZSqCacpwgkNDsEf3ulty57Gna3ASaW/69PFQvy6bDOV5Ripb
+XzLd19vmEJtWxTzkE4OzXerKeFvtZQpiyGwaX3X4R/G+815U3kSnJViO7KpR73biuomrluLtArO
78M8nwDIecEoBcCu6bHDhvwVJTkcUJ888YJ5+oTZn7sLFNNN6Cz1Hz7Nrw/67Yd59+0riQMlquj7
9NrrkDbXEdwGB1JJgpzT867+9lmvPygfnVO9dnngb6eSTcFcB7DxTiSpAPuol+P9krjezTSBqW67
tPjrXZ8jJL054TkoLrT3bgd2PSEVIRpYjnPnYoloaaDdqhayttBMgfcpLuhhdn+Yu79OKEZjPtnc
X4RgIXv7JSuxpJ4Xw3ZxXM9+6lyILk2cgDRyFvD8KFxWdf7Hz3V9Hd6+op5DLgHiDaPY+uW7X7FH
fRsbjF4nbdwhfKwn++DTCfTnsDvYmB/abTJ14KT+dlTjCukRoWQrXlb1bi8q52gs6d5xyx0HciFW
41CUJzS5htm7nCL1KhYo0h+P+et8NUpBOjSeY7Qv/HcLg67ijBZ+UlKxaaPbvCTvj+Kpd2wiaT3+
/VAMY/vC4aQKdu3t7yj0TFeoYHkfmwFoWZ9iSEv6QiEzyqJg+9eDaVtrLh6sslKYd5fQXlZu1g2U
jpt2zWfQ89ifYUCpgPskf/rd1gPR29myXqi14ZtRraBU8faLwSVQFYHTNahIzDvUXn0NNiNC1tO/
drWGPTgUQRRuCKWS1RP+DGywf/ltPdvmBk0PXnEcd9S7T9APAUox8h/QJ9aOd+7PKfzlJDTQbLE8
ht75x8Otv9SbL7wOJ5QBrs9S4Il3byTht2yy7UCOGTvJAyq0fk+trbz4eJT1Q78fBVMo7z4lIFv9
csXwxsWqR0KkZTqKA02Y9r43EEJ00JHGqSo6NmrQ499OHM+maGEUF0o6KMZ7t5v4USswPhpGdXQO
wHE1jaisO9N1Mf/9Y2T5lqz7xmeq2u8qXJWIGlDJzNEw6ewLmhn6OPjG+cMX+s2PhauKH0nxP5SZ
3n0hTnmQu7ouh9DZwsusZX6FVwipzMe/1q/DuKxcjvSVz2vgvi9m6T6ke9lggW2oYIa7PvPIJM6K
ITv8/TiKrWe9mXEGez/3GqfTcDFhO03AZTFwueSWYN2o+vry44F+PTLiZV4rWI501hrG+801pC5r
vBGfYmIH7b6dywZg05C+lp6bnKcemuhexSjn5xmemIdFZCzQAX/8IX59B/gM7O8+JmLbo9zwdmkZ
nHKagC2G2w5YFgvJOCEt2C7tQmLQxqkLsho3ccvte9paA92Fv72D8QiwKSt+UAVQ6v3taAkVsjLM
7+Sxo2Xa0J4ZTx0MS3/ab3/Z4hnH8K5z27M5m7+vYIxOGKa0cSJAn66oL6WdlNFXQmeW8Crr4zw5
cCnV4g+Hp38ODm8XGJdaqFmrVLajvPfX7SA3yxyX6FbHvElQr3qquoQAg6RepuXFqFzrGT1L+YVO
+HSJidC+k3NbXfceVpI0QQOrg0kia8j9S3rvxd3HP/1vngkQK09zOGRLkf8ce3+6sVSdN8D2Iiwy
w9FAALKdGAA4ZZ6vOCpECa0iybXEgfPxsL9sZh7lHMOiZKQvtHDX9/ynYa1+5E4ZMmyKJPRaILZi
J0PnCTPSPs8H4f8A2hdeWLpPXj4e+Tdf+M3I69//aWRPlsjuIK5so6kjIDRxBvACHQqfGmZ/NsfH
vMMm9Ydl63eTwLjeWuOh4MKDfrd1oiCoRgpZSKsKceYCJdouE7LSCsLGBpIbGniUS+edsPSNz/S/
kAiPkLoo5MGWAZhG++q2X+2ynan0H36LXw5n/Bb8x+WoiY9TqHeHmKyqrBrfMwdCyIzkhVgBK10A
sg99yR/e9N/97NxJqXTZlKAZ8+3Dt5QKZyFQNUd0sU+4IwN+mrlAnCzBmN7m4I1O+zrlRDx2kdJ/
GPx3v/zPg7+bc4QLgdzkTE9OcgPj2XWz+XKGnXEh+o5YgXiAFPzxXHv3ZHme7FX6nzujbWxHvNt6
Y5rR/thSaevTPD0vQmirsx6q03DW1fZ/WTuvJLmxLE1vZazevQZamE33gwOuQjME1QuMDEZCa43d
zFpmY/MhmJXpDkc7mqzubqu2Mibz+MVV557zi8uhJkf4eyiJxSXQ0Rr/d7LANGRGkiQGbCmJjvJV
CF1nXzQ15DDJ6L9IQSd9CE2EPhYGOA7g6Gz7Myo1YeZSUqTpNWkWZYASHxwkv/bKazn2IGvzVIPD
naJ+VON9anqoqzS8oz4gJSo9XB70ZEZ/hufi4qZWKTvI0ulyGpzV+AgYFaeg2sON0IDQcpcNDdZi
KRA9HxGnyxHnPjPX9VgEEE3O88lnDkSvdxGLoMCTh0DOKjFqXBQ1OkrUaZgWFew7JQcUEpcgcy+H
nmYK76PVx9epQaESvvxkNYVYDfhuOco3I1W+i4Bpf5CMHA+SAC2hJiqzne43q31WcWaDL02wOAyG
hT00N35ePPTbZInvIE/Gr8iRqmsNoHynVlcKbOG65vYqBxXJzMxE6c/URmlaQXe0hcjne4nyuC6S
KVFGHaubp3PtpvhvAJ3DmbDJ8m0KlOBKDk1/Ixm/MUiSvnFyeRRQQpu+6pSc9jmPPaZU5rQe5O6z
VKSPGkyhjWlgysIW212e2/OFDPKImq1I5dAwOCpOBxdzEwEx4LNmgj/6vFXCbSYLwS6P9OQag7Dm
cDneJI1mKRGPOqVEeUXhfJpM46qMV3DHY5p1cQ3pOwzNOqUwK6PseTnQzKwhCyHwhJO48CVz8izI
ZAP4oWFyLDUVRjs9bqLoynYfvBpy2uVQ793O08NIIZbMo58rFiXPyaAgRQBxkCl8Q/iprr0A2w4Z
h9htNPqzmX7Y7ZC2QEhr6D/rHsQqszCrnTp2zQQVOtmgFYrdydih4pijXbVK/4fvuejkm5m2sJVn
vwrTTNOBbyNPd1GvIN8VNqiHCGKfbPRMUCn6pIACwaAurKy5mdbJPmnj0GzhNXO6soZWAEOqUpIV
irI5KGlcQ8zTgqfL335u/Zo0K2VT4E121lIyB1LpHLgVjWijs8A2OhsT0eNrwG4eQoWKt/BqmvmA
vNapR44FQiANk6k24bKBLYfUJ+a4gHV+9LyCLGC3ga5uL49s5vvpJn7cIsedLPJaP/1+Zh0AUKuo
MwMy6EvbiwJUAKS+qsuFLfn+myfLF3Kb/r6ERQB945iPElPevBrWAKi6eD0gVtTd+s9lpXwuO5SA
MikwLReE/6cypq+wyuLHEbwBO6IzadmhiwPYENEl0E22IxvdVeE3QHRqs9lwTneb2kiNbaoiZOWq
EYlujT12TqnB1nP9Kwwa2AGAo1Hf1QR4me1nsQEqgLr6ldKJ6ggR0taJjGJtJGQY6UQihkyeaKmC
dx2ualwd5LfMdPD6NG7rwvwjN0KBV2vnXmdSbFzjCPSZt/TIMs8RAUc0xBV61eoEKb5NIGrsSiW8
MnuUWSWhcC1hUEUrL4ED/vJMUkZiv9FQpuM3TcZCt8FlIQXkricm4uO9aiarrTEotK8uBxoX33Qi
KQjytpEo754VO6WoBFyetwg0BDiZUKFMngKQ63YeS+Y91Ecw/CtBWkhMxPH+m0aVSaxZJjwyyIZO
l09gRjm3iAAephn80AK9yqsCk5dqo4BU3HiyFN91barbuhd4+7Du3hXA8+ehSapdlqorBGB8FJCc
AYZb4MrRY2jGNYx2urHYHBryQ5Rm8dKkzGxkSu5MCLU8k57G5FbPqt4weg0xi7RvnYPXAi+BjBtk
H5tSRf/p8sScB6PMbupjI4NUVdHHvX60wxAxxYNEB9Pa5CjXA+UGEAtvehvCsVw4Ns5D8dgTedkS
TeEVMJkNf+UXnpGvwEHlkr+NQEsgJgfEPdBX2f7yqM5PKELRlOERLWiyrE1yB7lvsHPyEX6Imxb9
gsRvbdFsjIUyxuTlxlIeo7z3C0iJBHMyUYXJY6JGqwP2aAnLLc9R5upjWA0B/VwMMPp6G3Mi3xc1
8kq/PkAKNgyOxjnZ0WSAqwJOU+Tydkklv79xVyFKjTzgF8qk57uWpUHHSVQMmRfq9EpRtN4YGhcf
1oDmZWCDZ6ztzmu8gyOYunyHzvsgfsxbU325PDpAhmc7l8i0aA1NB5NBEe50WWL2BsC3YK2UKkRj
1It3/apEzdSiPcN/x2k9jT8l2edYxrGs+uGg+Nk1nr1ycXTW0U7BdA6M2dBbUXjPc2S9KiTUEuzG
QMSjBb/tQ+x4LhAVGYYKdxErd7+6dOaNQLBqF/H16LEeHoxU2BYdwu5JuIE7QXc/AliaHWQkJVHf
QCQf5cicd564RRZA8PfQM6xYu6vEDiEmH2sQ9cbAht41b1aIkpvfGiRVEo+KjobTHjTy0TgCOTuU
Fo2RH4SyaYHdQ6ahcNnRzHOM6Katg/wq9rovK5I4Fy928xD5hSU6ARfYVxeYSOF02KnC4KjVT9i/
tNVW9/YkTiST4nup8iaEjifeGzXCN45iD7CDsKK3UrRCEK5W+mfHwEXhxYN+z0nTqx/hVqCv86I0
cJ9xt4ohGDxHGLLSSMmkx7oGZa9ftdhDt7m8zod7fGdgR6x18S7EqiSFsNe94PiQegWiSQDHcQzT
aTN5kK4N53XAMFjW/sBxb5DvcKAaMLb16BeH6EVw8Q3Zq0qVM6y+hTXvi42JknqMTlKDC3wl4OGe
fKrM/EoxEd4Jw3veJWsRAbIhvG2wwqvjbQLLBXStom94E8LSuAqx5zW/lKqxZmrR9UFIEhfeVY3g
i7SXZOeqXu2UaBvWImTSm1y3NKRBnDvPKe+6aNcinRAWt6O5YgCSEJB76r4grYqDlDjct8JTm1+j
WiCY31Nk0cIdCoyIuNRXHr4OVXMN/trFcRAxaTF97BS0qpoHp9m5ZrWBlocbwoOCoHnqIae3+iIN
+JV+lAq08MInv/2GNRJuGchWiIhLtW/u8JJWNxJoZJC/vByqKy18xMZGjT5I4bbBIz4jSSpRqSzz
rx3oxyL4XoAmyivsNnwfv4lD06HCpR8Atw8Z0sMmNMUBqfIRyX2XKQc9Ci0PEiwqzyAUNcSz0M+p
vqr1HaL9MVooPqTJrv8ymG9pww3+FAFrDsPkQKtWdO6N6KuKNHKWYAwIk1lVVy9JkqJbBIoZVWg1
7K4QqdxniG9W2toJsJupg22mXTXmBw+9APwkIP0hS9ErkABwNIzqPbKoG7iom6IW7Ii3WKU9hLi2
NbFxCyiNPyJ/SpRt0DBL2sZ07qXUhjcAORZ92++S0z3AId+IxR4YTQj9TUMT7fJpNYVBvN8Dx4fV
ePEd3aGqFPVC6jigADvnRxJ0rw5H6oanwaO5Wj2NvKTeiG/lDtZq5IkvQ4oCiFYsvJ/er8/TZEen
DMCrUqAxCKJ2ciV0auCWNGbI/zv1RvEiWAFYvSvlbarIWMfqVbjRIHz+MBzVvfHKEjsALFMHwHTr
JsQ6/fJHOb8buZ6UsXlj8qPOHp5QaNw2FjnAZdfNDoXZBXu96pAvjZLiG1R+uEtF0OBqIGOKcjn0
eZ5BaN5AANcopBva+DA7mo4SDmAjpCCzfAcP3xp/qH0WQ+2InXIprT3PM3hA0sHnP3nj0TQ4DWX4
TtkNKZJ9Hj2x8ZXSmTcIrJq/XujhBa8YPCZFsM1nNUVJbusCfsvIl4yQGOyq4IPoGAE6Lk6wtJrP
r16KNTKYJaohvFyn9ctBLeI2cUGapEXvXvl1Phw6PcGqrCswhAbSwHlTlqAywgLHMQVjPMEJH0XS
TKgrpsutoymjextKBUPDIZP3iM9rWFwt/NDZ3wkmdczvVRq5k1c8JmkaeFs0CxMw1ogLd53wpRUN
5UUwOtRlYXViyhYXnicspMwz+50vROZnUA+jPThtDsipJqHDImCng6M5WJYPXgsrRyy1a3303e1y
ZEeH70OeOxs1Ra+SCzdH9eXyKp9ZenTrNJm3MVQNYYr1VymWtA38P+DNXrIXnQIOY+G6Cy/wmW1s
0gcTQB7xKKOAdLrAkd+WA82FoSur0FOLuPPucgfHJcic8j7w8DeEBKfvnRJ39svjO3+7QUChpMwY
6Z3TGDmNHAyZBtfGBUCixi/w2W+xk/lUg7e2C8Sb1ZX+heekPnrO3l8OPDtk6tjjSxVIhzwpz8Ef
NuuyYsgDrLEXL/Kk20YVS1qO6JHh5Nxu0X/2thh9LnUOzlc0VBQQ3QYI5LF9MDm4gO5RWoEuuW5K
0XhKskF5iOns487kdte5XgKjA66jbi6Pd8qYYJwGJWTK9+DXRwjU5BlDBSUVvJrEINMyHYFwhNDk
9Sp2hAfFifNHlcb/9zQTAwQqHHw0kOlMQtxuUObHQtoMzF+eeH4OjUGgWNwfZ/wFyNlJUKlIbpfi
M0q6+TUoQ+T3+R/0exPEVw1E/SQPPUJTkbKljzGeGqe3KPUzqmeGQtef0tbkYyBNtQpSvcrXUUjb
W/aRPjbF3LtC3Rp3KBhnm1aN/K9y3PQWs2gALVIwOe/00k7bKln6OeMFcvZzaG1w0nAan6EQ8qyu
BwdUzNpxpI9q3gU3ZSaVj8V1nfXtAUEXGRy6pYdSsUHKRkSACzR46PUxBkmLeM/zncG3Ofox4/o9
uliN2vRWfq4gRDA4wrUx6ow5xZ2xQvaPKn5935U1/lWyHi18hbl9QT8WpIIICvGscFAgHcsaEJgT
FFdswcmjTZUL4C7g1tHFe3ZrLV84Xc83BcUQLloOH5C054VzMxi7vwqgmlwsW2SD5BbaZYLu6ADw
IAbvilpko1hOKSKRP4zeI1pDvahlEhYyqXHXnyyB918CRQe5GLpL06ewLws15CnXsw36w81BpgHT
fQX9K5mo5/UrWcKeR+K7XD4Vzo5fCUwsQd9xbTCXxuvnaK57WGE53FKKqIXm7nJxF68+0q5lJRZI
rty5ldmv8QdZLSD1zxt6xAVLLKuUlgGevf/5UVw+6qrUMw1dXCRRFcuQ28cwaV6UYPAgmmrGg5v1
AIvB5EYfDA01BtqaCEDsL49+7meQ141cEFJXLr/JMSDSuC4N4OA03TUZj9JhhVk2LG238uRN2qAT
hTQ4JkQ4uu+pECkf44633+UfcTrxnIAAj5gBOrkyPT7KZqdTgNtO53HDjsIbavDNlX2Zl2siDLWd
w1e7DZyoTRd22mlS8R4Sig8tKSAoNFWFyaWLTwlyQBrmI7UQFuom77PstYTH2y2c8XNxFBmoIsA4
2lJnHQTNK1SErXisinATwkoQn02EKxZmUT3ZOe+jkUbQtEDPEhjjtAroYL2CoxRlH9ePBUsTCwf1
Ok9CSt8Zflyeq4VQ0+0Cd1pwUlnuYJ0bgf8dNkGdvUWko9GT5OHd8nY53MzSGLEiI2sGfRgeOadL
oxb8Uqh0s1iXhTygRAnCkfZ7X2BLFqgJ+WY3eN5CtXNmiMcxpw26VMmEPHVztn0GXmvXG0EuXGlS
j7GIyg6sfk7e/z5hIZfvrOTXNOsLHzO7yX/9z1v/tUjL9I/q/4x/7a9/7PQv/ed99pY8VcXbW3X7
LZv+kyd/kX//n/Htb9W3k/+ySaB+9h/qt6J/fCvrqPoXX3r8J/+7f/i/3t7/Lc999vYf//j2I/YT
G7eXwn+t/vHnH40EayCadJdJK//iZI8x/vwH7r7F/N2Hb8W35P/939m/9fatrP7jH6gI/XNsIVP6
hZIHA9NgDbRv73+kKv8ERA/ehcUG9dQcc+cEoIXHX5Okf6r8DROCN3AjSZApE+Bx8fPPtH/yzDRo
OsCREtiY//jXR3j4eSH9nJ95EvnpctFoJwn8KHAZtJW4uqZbXAxBL2ai5Nl9Fhx6tBbKRl1nq5+r
5GSRHFPVz6MAnuCWGkFawA+mj8AecSa5hj9mFwGTYWqALurAxOe3Vw9HE/Dn+JYiUVeQuZtIxeia
nW65XnO60JNiBG2RDI44Iivnk18sHPlTTBw9H5SpTZEjC09WsNCTx0c3GNgCD65v40GyRR4ihRtm
tw9omlF9twxvN1YjbYfK3sKJfPYhCcwbYDyORzLeFO7qVoHRGYWJClQY79CJr+1w0O3Ln/D01GdJ
EEMd6Q6UF0AjTPvu3KKtAivbt8WYlqr0JmlLn2+Svf+MQLMP02uKTvSoTyfJ0CK47SsiYHmmSc/y
NtnGu+h6lf5o7dT2NksjOj2H/xzRUbxJmlDkOMp043SVzbB2Gxn/NEjdmoCA6bCw0s9DjaA5ELNj
10mB7XA6NFQQ6W4rAaDU4AbttFHn1sqRRJPahZUwphVH+SbfkEAmVF9OD4pb04XuygIScEi62CXO
PQP+0+saAecxDxTWgxb3Nl5Wl9fF+dqjxAC/mKjULQHMnw7NjHw1LHQqdE4Lb7vW1BvMAA7pUJoL
gd65htOxUahD+QGJBID5k4+Ijm6ltKLj2dIHnm+sDueL/5Jdd5b78CXah/beeYw+//rgeLuMD2v+
j8Ls6eBaEQWVCAFlnDeca4Cej3WeXItp+3Q5zNysHYeZHE8lOiM1sjO+3TrNFeYoFhvxvjT9B0+v
D4qrLmzludWoSSQfcNGhAE5rrDFYh8qvWSQdRpu69qZht1bQnA7pEV0e2PmhAeQMwBn5KLxdMtPT
79cB20JBebxHED8Xf6zEpfW+EOD9JXj04jAVlNd54/g2rU4LCUG7y5ceNXOTA+OUi5CKAgysyQLP
FXSo0TD3bO3r6qmz88f8g39l3g1o4Vv+M4VSbEmuVjY61Y+XP960VPm+md+fjiM1CaNZ+fTrGQ3w
faSouLXW/nU2PGG72pIcrqEr0wq7dW30SS+HnNnMgM3Gl7POPUb2fRpRNbUG+2XuSVAgz5Vr2FXR
3tcmFYnfiCNLCEGMGTBZzmmcIBNLPemIg4L2HkcRO0TbzHSWXiozC50k6a8wU1KSH6N3i2Ud2zdO
b1St/JBIb7lwhz345eHMxxmffEhKo+8wWeZJmuloI7Ohckk4YM92cETvtTbxL2pkhEIuB5vqaIzL
AlT0uHdHERxpqvDD/TtCdRmV87WV27UlrGOJy1HY5ffVW7BTdvF9ub8cc7LNgGCPh+54V1LEUAET
nM5XGw2RUPhQLOv8NRmVb5fqtpOFdxZgcgLi5SriYk2AIfsiBCgIJhTB2rfLo1gKMu70o8MiGnJU
03n6YDDyoGeHUH7V/C+/GILMmexFHnGoIw1ksmXp4tFORFrKLrwiRNLWv+etfm0W7sPlOGcT8h5n
JDhBX5TNadlXXNV6U7cVGxUk5JBUdzKGd5dDSGO6enTfUjhjLCadJB4hOnWs6aQroepGCJHa4pNG
AX/bbDE7LNd4mtrhV8onVl9dGd6632pIwdrBVbITf2eUR79gsioUs0rrMuYXyCL4wfA2F54uj3Ha
d/1zjNCkRZImUphJBBmlWvAcRCjs+g9sXb8O17Cp9p0lR2sspld28Gsn33vAsTbGO3JMK/TJbYKL
JnSGrvNtQezEbRwJH0qxNzYr31j4dpMz6Weg8RTnXUCc6eylmjI0mteyZX1tXftXDsmfjv1j0C2s
k8n9+B5oTCJotnAowck83VUV4twtxoH4Qcj4THWavhdwSMQHrUMTWLs3xGDpXpyNSKkL+RxpbDJM
FqaLDQSajgxNXeNrHK3dj9pVvEHwHfMX8VFBg2+tbcGS4EV4uzR/00v553CPgk9WjGZ4tYn0Fbma
Jb/2m8R2r5D+R5V+J+ECvV7Cip2dWWxChS0O7I43HsnU6dc1dbNbGQHrpY6ewpV+VXfOrlOXGFPT
p+vPUR2FmXxSlAtZrwXnlv5kfEC+cVPTyNoDErLRzt3lz3C3rKWhzZ1hx0ObfEkWjqf0GV8StbpP
flzcxrRIFi7LuV0wNoOotYyiGtMWaFwJYZhrUK4zr/kgD9eO8xplEUzJX6d8Mk+A9enF0SwHtHo6
T7mee23W6lxgGlR276NsLDxFZo+qcRQjHFY1zyAig14aDRaN+DjcpN8wbgBRtzFs8YNzXx6MvbB3
NpfPxtnpOYo3Oal0s9L62uHTaZVxlQYUrrEouxxibnb4WmBKyXCp1k9QL5jadEFeQmDLK2crJ8NH
JUZjP3PsSjIXUrS5fXQcajIaNL5DU8cBxG4K0GrA+PS0hw4q2JdHNPfRONzJaqln0QKfLIPUz1Zx
NrBdK86/jQMR+KBlbb29HGWaAr5v16Mw0za3qFYIJ2iEwRpbVDbZId50e/ERS5b2NdLWwk1hcR5/
X4g6Tsc0IWCaaHOT4iDbMMmfhATUTl9yWTbb9mO9i3fofm70K2kdbH454eTYOw41yagRhI2ijkq5
3ayuRIBfHc4gl0czuyCOBjOZqTAslC4oh3GmsGFwTNZcZ4muvhBmdkH8FQbp/9NzQVkhpp0XDCSj
v1Dkr9XSwh5/5389KfS2TgMMddBrPc4AtnDl7OKrZk8z+Q5jt93lz/WOQLsUZ7KBSr2LhCEnTvgx
O+R3vVVskezFBq5ZNwdxrx2KTfhQ3aU8tgxrtYttf7tUt1j8DZPs+m+9jlURRLWV542qrf0Uxvda
02uMKFQjwz4Vdw9JwoZWQWP8bmjkZltEmr/jesPzNAnEb+0ABrn2lfJBSxLDqulm7ZQmprCZKA4+
K6mfizTtxaUS59JiGP/86AGiaKlI/4VbNgJxrom4fq0WQN+z6cmIOBg5Y2B+pg8QxxfqKk80CoCb
dqNZEaI4B+lLvR02pOjZtncW8tn5o+go4GRMoZ90Dn4fAddSdRPvAXTa1do9GGtl61qhvaJ4cXkl
/hdDpBJIMXokCE9WfCWkuR67DLGy8Zf+qF9319UaR8w/2nvyF/tytLlcc2Qi/CvYZNm7jm84HqLG
dmP2Dw6w1j6XN0pVPaAh8bkdioWsfVrk/HmyAz0h16ORAxX4dIk0YRa0lcCxVNjDVvuYW86Dv4kt
BngPHWqNEvK9e780yNkz5O+gUykwNW+yoi6YQ2Xn7vGz26s7ZYtE4cIZMrv8j8JMJk7D+qaqKr6l
hI2KZNy22QL6a/ZMPwowmay8LyszQzkINwz8n4u+3feVt6lqZ4GttzSQyTkkakXZ0srnitUFK3Fy
FE2X9vH8uvtrHUx70ivfMZvVQPbVbM3XwfY+d8/+Bn2Fje8A7l7Hz/jY2Zg8XBm/kfYhG/mvBTgt
eSe+DxmvYHe15lMBKF8rloY2m0YcRZjk/VFr1GgfEcGI5Nuudx9jObiSB9PO+mgvu8BHkN7/gHQD
VmUo4FmQrD5d3tRL8zd+/KNzGLJahTLFuBCdwMrSg14v6ULMZrZHY5zkL2mHkh9IGL6i7+0GWCuD
/iRj0+tj23J5LPMnBpRbFKNBH8pTmqXgtpRu2pJ3wSH3LP05OgxYgNrqJ+6XSF9Dyti0T1Vix9ul
/Tx/Eh+FnswklHPfqbr30M4VGiM+D5LSbm36acXOtZdQpbPTNtKhhVG1+Ax4Ist9qCI6yfWZld96
/F98cyldm7/OjmKMv+FoafytprKS5dXNyulbCznb8CV0A2Evr2K1W69aRX0Dgto94VQhrpNC7a97
Q/fdTa4heE/ry90hV7eUPIxL5iwBO/pl4+F39Mv8WEUiP2BJyaX0TUEEtDP9rR9kO/RfcBeRDvhY
PV1eW3MfnPYNJWZUyXVwTKchTamSMcxB1KZAXgs/Zwv9zYXq0dyRfRxisoRSUxS8PGVUPSwrp5Lc
dZL1WDNWCxfr3Hl6HGey5evMXZViyFAa3V3r8mNe1mvdTbZyfhNLS7t/blB8LQNhCeqKxhQHZ7T4
b7SSynfrn4zE5SgNQQAMv/HpaEeNYn0UMAGSn85OaeasxFUa2E5cfDWU5HvkmN06FfTHy6tgtjh0
HGhymOm1VnptzjO93HR2+6hv281gt7vcKr6Xdm9jO5I+eS8LQce7errcj4NOEqFYSRQRsX1kD63e
kizPGq5pR1FtljfZbgkfMndcHwWbIjcqjA6TPhQCmyoYvrnhZhCfa9Q/OFcX8uXZpfH3pE3pB+0Q
lmiDDdQh8HjyVuqmhXkBj33hVpjbuccDGr/u0WHRmWZqeDEDGlCZ7vQvbvl8eX7ei6wX5mequqnr
rdgpSRJQhKWP8mLcgmqpfq4MHoiSVVrprrmGZ4Ghz6v3EWJYX9iCHW5Ne+ldOLe3KbWA/B7B32ei
lYKbBQ2YRGpv+KX3ybckusmDj34oQNtbsteYXSnQ0VEkQgPtrEPqIe3smj0fNs2GjefI+0TxMWkR
vqhm+/HyJ569XvWjWONaOppEww91/Gv6cd/JW/h827jZNNZgve+AL3DAFuLNrs1RvwNODiMzJ/m5
mEgNMgsyB8rLsO03zSG7N+981SptPeLtwb3Lo79a6mcuRZ0sVVfsi6KTiYoJrRZjPKuFh9S1L49t
dokcDW2SsXv/M6KYUyD6+2tuVIv51xcdt+nxDNaxkYc9YxN6y9llW28LbIAc/odsYaK+vzzG2dzl
ONpkvZSDhAa6j/Jnsy0/ijfjU/y1sdJDeUCEgl7WUj62NHOTu9v0qlZg37EXur3ryVBQ7sx2iVcz
e5IdfcLJLdd0AQwXJEtsKXnQ0nKjxtLCkTxbWT/+bpP7rVLTAckDZgm3gufOWdc7tsDB3Zm32Z2H
zu7e2y3M1Ljczg7Po0FNLrdVEsmoBxNR2inxZjwsh+8VVYzhSr3qNJLnxVT98gZQp3XIuscBoumI
qOxsGQmb9N7dl7vVJn/VQV02a+2zq1jqe8FmqUR0eQahBZxuglTo9DirRS5XX7CGAvOjJT3v+cHB
OoJ4BahpKnUgJF2FsjWHstAOMPFfq/7QyFvDv1ZhGF6euvk1/3eoyVqRglXx8/42VsVaCND8l56N
7HeyYppJfw1osj7qouzAIZMlyF4E61a7bvPiLjNQnrs8moUPNwXIhLgZtyY0cLsXoL8ULz78ehdX
O035KHvd4XKw+XXw16Cm3Z4gGCqQ7sxSPcpDlnets7STl4YzuUoqw1VETP/Yvbl2CMvmLq0HVCY1
jG5D/FmVl39vQJNLRXDx/Vy1UWCjU/9ZLGMS8WQpB1ga0uQGyUVHDQqRzdMjhxFtu8+VZ6NVsUnz
tb8boY8oOQfVTW9TcF8sfi4s9mn3tChQCVZbZiyKYkvLvpnIQzSgcy5/xvn3xd+rfYpHpEGLy1bB
tI39/OYghZs8tcK37FOxkbbirfiGZACCCOJSJXlpeOO3P7qdV6nRG35NXKnY4iK+7kWVx328XRje
uOrOD/u/1/3kyEj4k1gdU/5yI24hHWyavdCufavfojOwd3r7t+KBAwaxqALmG4d9NCzISEPsFiwZ
tJqseFhnwKirdf1Z/iPa+E9LZ+/srobuiWAS2HOogqfR8C33RITG0FAvVFxC/LVhDL/1BY9iTG6Q
IYucCtPO8fIC92sP13K+w7XS9vbFTpL3S+Xw+YTgKN7kHHH12jPfk3wAT2RRznq8K9l3lqdde/vq
NqLMtjBps2vxKOTkLFEyF7WjKB5zEJ4tyKLY8l6u1itLOiCT/TH9Iglr3OUXarFLUSenS4qj+VAL
UkAT9KVe/dCM7w5KNZeHthRjshwr7EZ7DVU7W9e/J8V9S8GiM5eOSW1ujx19vvHPj9Z8rTRNz5OG
Y9JqbIV8yt1IwTr7zhte3KnvLWr3vkN1fPHRNFfNBpv71/qfHCJ4OWVyFbP+nduCPujqEf2SzlKv
5E2P5+7C3h7v/bOj5CjY5CjBnjn3c4gEPzfCttnjFrv7b2SLS5t6kn8YuRcq6NbzJrPFrYFuD2Bn
JFIPOADtaPjTaLaT3e+cJLS8aPsj5KlACzqdQ7muAoT9kZROhpWF3fhD7JZ//PpahKsAPxXF6pEj
fhrCNAMJ0WBgprr2uPKfq/wa+ZvLIeZWooG/HW5BaHCcqYrwby+9aDRCCLNX/H7WuOxsGl3fFP4v
ewWCkTAg3NKbHP30pil9LDjF4Bl8r8G5D4Rg3VUvvrykxzK3Et7J26NrHyyIybkUt37XlBl10zop
r7mnNyb6Ape/2NwBcRxicghJ/7MGJ+NHg6QMUktDFWP6GKljJ4ujsaTdmt1oon5IuhplhsL5enlQ
s8Wb40CTO8TPWsVJI2NsxAtW+Ti+tRS61MNGsqXren852uwnRO8A8Bk9Y31K73ScVi+ifFR58xsM
FL8bcrAX42+Xg4yHy/TwGdllPIWRrgMye7p5VD2KChWzBpslYGXRfW+U/L92ayg/2EiRuL0cbm7l
mRI4BjCssCCnuNKibzK/lUmbamy9A+k2BuVxOcLcVzP5aKgcQc8/A2uheQo8scyoX4TO2jRe20ba
tc3b5SCzw/g7yBlUK1yh7TRWYkMxs4aMZCyNFr7UwjhGVujx5desMhwVBEK0jW/VcoscpA+85Pu/
N5DJgo5zr4OlMT4GkLdXaNQY2UJDY/ZTjZR5OHLs0rOzRurMEEo4VLLOsL1qeC6F/NPlQUxVRd8r
cpz/o+wi3l9n+IphVTSGjG2frVa77rN2VZPXmVZ64+BieINQ226nrOsbbd/v5fUSdnh2fH/HnsIs
okRHuAlDCrtpTRsKB3TvdHd5fLMhcODBFoSxwRw/XQp6VwimM4ZQWn/brBzka5dcjGZX298hpgk/
LF1cQw1CdBRqDQ3/6+p7oi+06xbGMeV1ifgYwzPhaa2Y2Vqs/5C0aGHzz/bNkan816d6P8CPUsYs
KFxPNN8fFc1NKdwKlswjFwzgXt94d6liFcK+jq3V1TKYbvbFi3fRCBkGNX/mnqFLXt77LUmj2t/h
Jj62t5TUCuyVpTyrO1n+UkAUdn+LfIBrJ6JbqHSMvZLT1aGgAAJ7ia9arbBzzkW7pZqfmYF9eRHO
rpCjMGOKdPxlDVd2qUBSjkPjZdBvUw6Leslm9n2dnV1HR1Emifcq1Vq9g2tKDXUsrcc792DuRpz6
b9XVjz/bJOvWhDiisT9+Nvsnps4zn8PgtX+ID4Kd3xvyvoxuVX9hC8yW89+FzoE6oOTy/ko9+oxa
nKawb0j2VRIUae16t+ldvWv24U2EYKlztdpFG3e7JIg498Q4jjruzKOonWOWUo5hno3ixvVQeFZZ
oNsIXh7JFat2kn02rMK16vS/nsIoiBqCVUFyBTTL5HrRh75KwphGeVnhhDx8Dzy8quSF43/mWKG1
RZ2CisQoHj+5KY2Qpl4QqhjFOpgxdq8GNqq/vPZRT8ClFgg4BKpp8SXqs6gyI3oiZRHaClqs8kqw
8jr9ja81vgMRVKLMgxj+6SwlZC4VKnchNfUAlJuYfU2MMNl5TvHld8aDNgP0iRGoP/li/5Yh4MzT
SYGpQdLF6QCiYfLWQIHL7dzeCO3CjShqfgB7YimrftSzWZiluez8JNRklTtQ2hvF0FHYt9rNWC9A
pDa0onV+UPZAVhc+4tyy40bmsYZGN8yNya2MWJMSAycilcWbwcze/O7H5Vma/3J/BXin8h1t2tpv
vSTSOciVobOSPLE071UOWmvV/kYzhw/3d6TJevifM987iTI5DFwpElNHdELbCJ9gUm40nDb/vS82
WWu42ibwhpiSrPqUCdEmbJ6jMrKQufj15FxBoB2dH0oaI2zgdKe2uYqzjseC7hr5akDhVWuzjej9
znlwFGV65SY6JHWRKK6sb9IofFxJytpNlojOc3cSo4EFjwAI63hKEI+roFW9iupGgknvpmZ/Cntp
E2xJXNZJbJviLkIT/mqpfTmTUZyEnXxEPwpNtPwZnhrDMlW/+go9Wm8RSjle5JOUAkI68jkcd0ho
TBVhq1jxV0O2CuFSI0mMCLjxhzS8hJvVhvq5rWf0k9bad/NjTo/4IVzEU86N8jj85FDqeiXuw4CO
X5k+KMOz43SbqFkCIM1O4XGUybfU3NLJS0R8beOFC5DMqUPF26ocCL1ASwAKZLea9xub4DjmZHn+
O+6gS3M4uRnLJhq62mSFGkPmWatyfG3hg2YaAFpE6rOOeN2K4cLLdX7mOBaBepBcTGlfnhYEcT+4
IZv8kxKShOJuQm3p8pG1EGRaSaCoWUiuysR18s1KeimyCObKkqfcHMeGPfDXUKbFhFYUyhqJ1JBk
V9yG1+618QF52M529yqIktQyNzDOncbS1ukhltfKdaWs4yXv6rkLE/gafFeUoEci3emhmcWd2Itl
QBZQpvpaSnCck5olbcZ3S/XJdgeNgMeSbI5qbFMPQzl2VzWazNH7UHPeKC/Dd/lT9uABtdLsDiZE
ao0HW0PNrrmVKmQN1022XR2WGk4zwz35IeOaPrq+IzMHjxWwZns939SobTSB/+sXxEmISQqit3pE
cuJQ0fearZO3GyHP7XYYNpfX6MJIjEmBPWnQ8wpKPqle7gW3Bo23pKY9h6k6Hsm0DCkhaCSFGSGG
vNz6/l1v3Ikj9jxy1g2+XEX9w626LYY5VpdVC+fYXN5IcF7uJkpHYG4nB1nOK60XcLegAdPZeBp4
a3cTWviFPARX/SJhZq5GgZIprQSAxKP21mRhGBEeiCwOyFUHd8/lDg7Qs8RPGvvuSYNhFW+jnZ/Z
8ffLszhur+nGOA47WSwRt6AmjcAutTPXjhmtS3gSbn0vuObGoBl/Odpcu/V4lFNPtSZye8WvxzcT
DXLX3ZaWt4W8oKB2kz0G6tq7Wtpw4zRdGOAU6ejjXS9pnhjacfdVdq9bVzv8f9LObDluHErTT8QI
7iRuueeqVGrXDcKSZXADCIIEt6fvP2tmot1qRzl6+q5clk2TAA7O+n8bxcjfWMb//m5/Og+/fUny
zZEt68DiDkUS2xpBg0Bqydj+57cCYmZkdJBqg6Lkf6sCleHM2wkfz24WvMCALNZZ/bVt+Y87AmcG
mgv/XA3fnIZqAkRmMlDEddH+UfOfdhVE1uRGg/Mug/UvH+07+O6WpMXR+s+nfTtllDcQza9Qfpxj
e88KYSSg28nCu3rpEs9TNMYy1mMk8+HgGZH3+O9r9od71kOkhsLDP4C/7+JEXbXSqazgBXoAqCe6
DO+13GTScPPz3x/0p83x24O+VyNdj3sl9xCD8NV58+VwxCwB+8vh+svLfI/flSs1eN9Iq2jVxqOk
Rd2Cz4JBoX9/lT/tj99f5ds+p3SSUwBMWlIDziarKrYB9Sk3+2COr2p5+989zPmv16WAfnjAJzys
uW1B6ax7rw1BP7RsMHHEZ9iilfHfn/inhO3ve+K7DIczYYZLaHxG5w5IoVRkxpmdvJScMP4Q2QUE
uQ7WXw7233bHtyPXkFKGrsTuEN6vAeHW4P2NQvDHRbs1mN9K1Sjufls0O9AmcKHY6FL2wGXPEdsA
Cbr1tCNvK72/BQF/tPOoIpNb7RWP/T7bynoyWCgoI775v/3szRc545rGuLjKwyDyr/++an/6grAk
YGBBaRVB6/d94jdA0TOYETYMn44FRZig+587/ijoYAYH0G8Ic3zH5258gT5LgBytrK9sGQoaDBFi
y/zfX+RPh/j3p3xzA8RgVV3Hkbb0JT2VS/vDovOzAwnr/91jvl37I3WHSppNmyg+RVVw7mUYN3/F
Fv75ZeA+QSMjgO7Ht1WpvZLVg0DqLcC8/ayNaNMqk/32F8GPPy4+Okn+32Nuv/+bTy3JgvYPgeNj
OF8meKl0/cvu+qNNgC4Wpu2Rsbad7y+iOEbybAdBH3lozluCKahTddI5TWQRPlhttD0NHyDy/fsa
/dElDFC8cbDbIIL53aDPYgXcvkaqb463TF3C05ahNgZdpyxM3LvBS1nsI4X5t7zfn2zF74/9Zitq
YY3ANSP4xPjLfWgVUv9agMKyGY0d42+X1p+qtFCZQxL9Fk7/d7RlNwfaHj242fP/aeeKhtMC4Fmf
e3U8uMktJKNRn8l3cJHmF+kmw9+6KP+0S3/7F3wPtnubbx6vYas06FyeX+ZkGD+JRR//spx//K5o
q8FaIpyAB/dft6nHQ8aMWzbmloi2khazrfulS/Qbx9CGio0kjKtMTQXx4v+PcjTY1v/56G9LWg7Y
vWXfoEzhj091bb6YAhikf3+/P51ChO9Qi7+RStHS/l9fD1FEw7bbQg7WrgVzhM/+X57wp4X6/Qnf
zvloe8zdPBitKpxTNbFfQlmFZYgf//4if3vM7fd/MydkgmTUxhB1ijLI/MFJmtKMafC3ni7cBbcQ
+VtsgksL8vqQ/0aT2vey32j3ldmMJZTNTD+31oAUHjOWzHEqcNQgo7Rnsx4u49jZAnW5AXE21g8k
6kXdK1sDdROEmGNh3hY1tKPx2LXLzmduua9EOBdcV000sb7bedrsLgTR9E5AkyGbxUD3/lLSbNrY
dGCmpM/g6NIn/Pky0ZY/FxDCoEnIhHXoShxE2x1lCgavuNus3sqkW0LtDeCDE9iaYeYuFmTtbPJr
nCFAbHF3wzADLX/1eO0DVMx6JwrZiPzjULs8Gm3lHMyGuu8Scl1RqKgT94vkR6enkBMxGHtpjRKv
Y3LdfAbtTIPYqZf+cy374WiV03pCQ7Tala3D7wLeDW2ENgie2JbW75tf6WevtIAqHFz/wut5AANS
hCGPMXnZvQBzB3AgkJz1U4etdtVrOVybMBgD4KmMsoz6ah37eN66XkS67623ZlKovc209T6CiVTQ
5XC2Ku89RiLSGO7FRmUw8yRVO3OyIYYH7Smnjc1V9GBjoH8GKfqlT8Fy2w7mitoqOFc9oHmQpDIs
y0/5OIfRBPJo3jSOzNBZLR+MMbQe6hJHaXJR3b/hqwSklg331E5GEC3uCpkkl0PEiNe+inU/IDKa
LDtGzyNmSPrBjU2Aq3lkQINAx2TQCOTK0XtDIUQf0O4ld1Ur6t3cyu79Jh6Yl0gVb9E8tNsca3dz
ErMx34wachdzOZR5ZXhrXim+PQib6K+gnNwnSB1NL9Pabklv9FNWYXdVseFv6q53VZhSqC1mLlsh
buy4ZI5wANyP3lDNywjKwB3epv9CMxPgg6UY1ihcRr1nsmqesEBt7m31mE514IO0DH1kDA2WJ0cK
loJybRzVSoc7blj6ovvVP0ojBPCj11NmSPO95UwU47hZ19aYlz3apcJCOwQ0w6ZeC2sbMNXsNCSf
wgmtpw5ZYi3L9pZ05ENR0s66qG4cTnNrWAfkEunTutYKAwP+gkaeaajvatrQHPpES2T505hh3CpI
0bPCUnfTThRMJrQIEd3lwTghdO2nKreaCQo5/jDu6iVEyRGPQvs86CgjWYJi8ezlVJtdnbduu2W2
J+1kbY0QoAhX0Mzl4RYJIJRyR5ZoidcWLyCl14Hp1A45nUcP8+aNSuTQBif8hbpotsmON+qVR0U6
JxlaB9sSU0Zob0HLdyzG1UEUBb2PhkgR21ZJ4lDpMPUJ0Itm43lFo1h19BBOXiZzWt7CrddXnxnO
XsuqwwaZIMhTKXmEMz5fpsEI0Mfbg4pdl14O2KN66KnFIwQ15CjyAAjMlZfJMiz7yrbvlOVn4TQ+
03HEImK8RfPdQIcD/IBU0ypGV9i9Y38uNNwJ9+dktam29Q5sp+eGzudhpEfS0qwtIcVIQ1IgmClG
B/UoOab1trzMRntXIgVjr83elG10axsZ3S0V4c7xpqxeFNoll3QMIJZEnT1wVeeFjzm04pzIoUE2
TGvROl0K/uEe81JHCL8+g6YJtow46s0vI8fsimHoPlQLdVzg1r4oaOGxtM07IwyysQmgL8ZtGi2g
f6JH84n63mVcoRldQsnPsfsMIkqXeVwLYwruFyIP7uYD9LpamMpqPkk5W4nfgYMqtvuuc/ZWZS5Z
A/bqqLpDHc4AiYLTOPnIzbO7RssXU7UFWY0wgnbzCRfkQ9csGCCjL7bJAIYVJQx8iyQ+ZhuQduyj
0p2OpnldewgxaMKjlXsPDgTYMlPbd4ZJ3uwRnKjZdcFsmy6b3TQpczRgLOrLAKKdDH4hNjHFDsLH
/Ia96aRAes1cPNIAgUPX6lSxpn4chrKJ7AA5xAWdn3HvefcEbLRIBc67a2+4E0z7mY8dBgV9kHSB
qRJxua5oZwSDMLI266UMQTwv5dBHDFcS0EKZMutsUeHZaD2YNXlnt+Rz8pYfgexPo8T7S2RBYGaa
qcZwChq+mvErGNiBcHK3AHyKRvfXjRh+0gGAEJXMuaqRFGGwqQg9tae5VJcB0WzcD6rLgST3QaPx
cnOdQKtwi5W6qW02d4w4e+nRhNIhBYMu0iUESdnsi8gyJTp/K4yiQzf0s+w3HW9Dkxtr/Viz+k37
y35zMWfqe80xWMO8bv/hy25HtS1PjhpOEhzadl27pDLx17WGwtVoAEbL20O7OoceZMx/hNB0WKaL
we5QPcgbRr+WHl2Njou6wsDRwY9OuJRM6FpSY5Cg6lLFndFkM6/KaLK5iiffxPTkZKeiM0795r3y
mb+3WxW7uE1V1993ElRcYHligDuQ+EbVpx3XV6K6QtTAE7dmYgUt5pvL5albsM4t6+uI+9sXk36H
zCFJJ2l+TSZKjeHYYaAMCC6E/UyvR2/i9qkv/Qeral87fwPxwadTBImT68AbkJz6KiNOVbSqKYIZ
lzsq6J4c9sbqYH8RMOawcaD+6gY/wCI4gqxlxuPQNNFmlp9mia7rAJPQxvKxbaaTd4uh00Y3ZyLd
k9ZDDS2Q3h7XHJpskiS+Nmgd+aMj78yBdJ8tBhZ/Mp/wAwbk7cQo7RelNhpjh6hI4CfATaPHcQjT
CXKFm2y2eEDb/HvrrhDFw2UZhdWagZOw31STK2yQmoXXEU5CoTepEmaAQK20j85qQ+kIQHIObh07
9GTj+BU7W/ihxupyZ6R3vHH4XqxL7HdlXpMmlbWNbdxhi9kqd9y16BoOSYnGt0AUbs/zaGegM50U
CM2BUNfVnVJZWufW5JdAQGypW251dXNQMRkpi/XgDPgBZ4LPN924yWUOm9REZCA45vbF6uy0bKv6
XDJS46er/eC1mUb+i/TF0EFoGNDgpmI4PHUX2x0K2PWEavpatXsQRo9uE7oR2nyryG6rF5MPMTwF
4F6BGC0h2jW16nXQfjYHJCN+a6LD3PtkYogruSbB5ryIaijItmHnmG+WuWbtXD45xjBEpK7T2lNp
MG0Z+tTicF7fxxp9Paw37lcfisCD/0g6+6kLWBcFFbJ2NsuHjqar+0+rVuYa7lnABwVpu/8J0MQH
88Dtw/hypCwFmVppReEsyihYwgvVwYvlbOex9qbIq9zMGYeHZrauHK6RYWCnOuwJGqNv3D77YM0F
xnAJW3IEI8aOPUvu6lAeex9U6tUj70Mz3c9umerRTRianxtYwgWA69Ae01bWh9WYV+iZ8TWqTPaw
mO2bWVVe1FMb3tbkJl1L39gqLpu17QzmxdSe7zlxLiVbIM8xL3E52+91HZ69tnsnA0hTmyMmNIhU
F0/RL9qJKnJX+x1izVBtLklSKeMiQoV7TVW70JwiePg/8Ju5ANtRLG8em9FDh+sg9PjRc7anrVQ7
Q5IyGrvl3LFlV7nNnYFa3Dxh+1onGbSJCc362oYHuMJKaGqkTY1HkLWVcaOtPTQ8Umajt7xzL6Lv
MsK9grj0FwLLvNzUnIQ2Ho72jC9Ign/0BKc6IPoJNbIXRldoPnP7buvaL88eNtQoFMavwoR0OgkV
PqfHeyNqhhqrbvmx2uw2EoZlRK2FOdpZo/VrLpPBQPOD62KWxnP3dm3XWeOaUDZZD3bthoUyyHkF
Yqc0xKHm+vaZHyDSljsTxvbtIcHwcer5Wz73IYnWbTpsofoyB4/CrJaZW3UPXmdeWqZ4AW7KT2kI
YGCYC8g2Jw9z0O83r72uQ/BlLMM9eoliRknaG/IwcwbhQQM43o9lDNMl8B+62XjH7BnkAkROhSxw
cHaqxPU9VIVmEC5vdKIqnoYK157ugisHNsLB5dXC9ZoC4Opd7meG4e3G2U+dXqdu0L9zqG9EAOFe
V89Jl9Y6wKtPPUrOwpcFuGSJtAU8+Oq02G4TuxtMOICfKqLOnE0QVOuM9SWEAn6CERI7MgU2CwVW
slNpv80IOQEcX3yMi1BoZdVFW6OIQ54I7q0RSuiKkuvKRzvZTBXk7tK8EAz14U/rl9HHYRi2fccY
KGl9Hzfr9gCVliae1XgvO3HSG5TxurlcEPX4KB46cwIACsyGSC3UI9ruEcHftXeCyKQiGph6bRzc
9nOblCuJDKBPVqHQW2Q+qqWHFF0FT/iXP5JENyxhRJ27ytm5okpZOJydJcBANgAqQHJI/oUDkE6O
A8LOEpV2f6wNxL+VE5lVnYeVzKZS33dTczFAngL8b/G2fcmbB4+3aSdASjfMqCTy1AUqkurRZ11s
zsvjXL3X5ntvPbTOmneGfB7HMOvGDfPzEPwiz558N4ePoW7w8by4miX2o/tUabRlBNBY0KBfvtpo
GB4FyIP8XHHwtA2ZoEwTrW0fWd25m89G90jKELtm/acZnE0iEfIT9i53nG0nEGaYxpMxsaKs5xsq
TkeIsY5wdmAFwgTjBsk0fLm1CYxpFQGEkTjOBfIWkTLbs9tBtMY/luYP3dupqa14XPzrpLbzYNG0
6bFBhyo27QbHAzF//9q2NHWYve95E2nyxRASzf6QMnktTe+IwOouZM/WdikpzL1gdxXr0lA8d+UK
a6lSD64tRruyxVuhsKqS1rBjA7JEDLPdbffmDM3JN3qstY6EdQ912KiB7EHFEWqwHaaB4CAYB06m
jOnPDXdos4lobDecOggZmbjsCM1GLXIH3xajWBBgY1nZ+nHI+ri+BfXK3NfOvTtmhsPBTp/ALcA4
6M6qn3T11iKbHpIurfsyW5uL1cP0+5k1eYnBfvJVJt6GYNXddfJsQaG82QMDhxjMTVpH8Ij0XQIo
W7yE75OLyM2k0dpA7hljV5I9MffOsMOrGF9GnoNDBV5RFo6vYFFEQ4mgUbnhboUzHmkXqGAefIb1
/dJOELBoi3kBXsZuzqo1M4+VqV/1+3o6m9W87505dXhwUG5wHEaGUzWtie7Gx2AlcIJfbaOMFJow
lrfJk2fuz89D+OFgAAn6kWlVUydaS70XMP3OytOGP5F+3VG/uveE+7AyCL7V4sWy4fKQPi0rCBXC
bTAoRCdDjQKvsYdibgTHNxIYkigBb3bbprARUTQQD+13mzGmHV+zbV53ACcCRWFPkCR+nAbgtNlj
OH+tjgAX4EF6r5vpArd76fwL0/st3ADOMNKBAmxR5b5bHQaTx0rCjHYz1gMnBjykgKLJEWUwB5NO
XT/ngMdFrRnuA08dbCwCLTlLKvfBC6cnPeFfDa3dUrOUtR8CWSi9xiGtjg42c9M798aMTAKSHr38
8u06hvpL5sEHr1qF0fmtQqxwQEvC4yD1fu551k/DsWuDGAWz6IZtd8Of8PqtyHeXSy/Jj8lHCi5w
+ktlyR+t2V1Vv7xtVnl7CxnZhtHGZK2vVej9gD0okLrgsUXHe1dBNnd14O5XLIyGDk5pU/0q1w5G
3EbHXNVOj52FHwaqd0pWxz/Z1C/CsD3iv+E3tcapFAbqQqewF8Uwj/CAcXny7qJMA/3HNwZYEJHq
3C/pbAVYj+qX084JlARjhTSCpZczXVnWd14KJkVWqwqXDcx9ZeLimdJR1HHX1vuqkkcFml5E5ZQI
f0o8+daIC2XVoxbTx0LneAjLgiCzgtJ5ips28spfzgLpSfN1oiucuDpFMtFOfFseNIWzi305u/Cd
1c6V/NQS+ziuHhJ9cyZabG4wyyOzX3TMW0Cd/LfBwrT/VsHBDmJ0TyUOvc0h1XFpfCGldTVIm7a4
7K0VQu8zIozZSUGRyxGpRa1bH2WHaxUHxOkfreZnDTuCsDKz8CdWKmOhveuolr1h2FEZfvbAPyOF
eCLzxZ+CCBEdeuAiOVuRZdwHHP6vq7H4dqgTWstUdWWmgzCqBa4Mz0Ez0rg8TCzYCzt8XAK1hyP+
4DnPjYXhg4btkaRMFrNMXfKwhQCoCSv1ReFgYTc5pVDOiY1uPnVT/9wGXdYKZ0e6p8rDj1pjf3Ed
fdCQXRIrSTh1fzDffsREfxSC5V01qjDq4GbumkNQkRPcjMKx5atn3uY3gCR0wjubPSqosRFS7vjk
RESRyEUrR4nsBpljTC/ClOqUQpkxrETqN31WIsgX4tOWXg78RVxCMQY2JR6DB2V26WAd7dHeia77
aYnUoUVjomRCP1CvCfAZx4LM1g7QurTd7MSr6mgwVEHnJRIA4o0+TQJDJ9w7Dly08URmuI2i6HAC
/PrF1RpbB/2+MDvu9m5QB2Q7fhRyPDZ+CdgovDBI9oXeTmHN+qrDJQKdBueZVDlalGOGqxL/s0X/
w8a8aFMiHuyfDD6GCZPlIPhH+L2ntni1UMSjdH21SZCz8IkvUFmrzE+jHPe9XWYBEocOfTZ7mNJt
O/QGbq1l2ZnrkPsVzzocdWT0o7l2dGEtIWy7jQi4Ev7ryMS57o1j008LQujxJx3K3UIHlSqyWsmg
7Sukkn+VfU0h/NOcMUoIpwqBMsbMf9YmtH9ceQ38+YFRvO0azHdyrh+Bpbo6aC4KJfkAHPQKfR2N
DOKTLqFLN2YkODNTP2j/inJEwsSdHby2uE7U8OZZIwJ2yONY7Y4x3HAOQVyOuql7IPAFSIg+OuNk
LmviDW4+lSRjvC1W9UtDlr/3jagLqtijyB5UsY82haD97CYImoOgHOCXrjdHM+6F0EAa66Okdsa8
Nz3NhR+efQTVYFdlFayoEfwa8T1B2w6hnuPj/vXLHhMGfWwKKBowZ4+MGvL7xTL5yAToPfGNHPRy
JNfuvKn8QV2stVFHgYGdI+tibJfIVpoXvr+uZ5sNyCDdku7yjSwXbOSd3LbEI0bWzMU8GiC3vVWg
1dSmRonlhdRIY3k8R7C/83tS+Ow1IHS/tvpw62yvAWAxO8gZhkFeNx8T6qxBbSNjHxQcUbiB3sZo
85YHXm6PG/qZJx9HsN6XUElzuw2m8PHW6ez7lwpVDDV9QSOAQNosQP4R43gxWzPWj0Vdw7CYKOoq
tFPOughrKzKdexuudGPbkStOw/IQMGPP6x9U+VFA0BY/PZc9apPTQ4W4vcOHraq9UyNl0dxjS0fV
FkY3x4NvsFf9C7fHWIVHb3QSrRG9BIlbFq1R3LKMokMWYP1qnUcXGR9aLQfkMKLRxl+gvgS0I/3t
l+iW3FD2UWz8x+jNsceDpHYhZjeytOUYRG8gk9IRtVtMr5ici2gvPHic2y4X0wu1wIDXLBoQwHhP
HrQwdVfGE80Dg7zPgQRVx0o3plN5E6/pEdMi18S9Qzg92xyQA4ycsxAa+pymC5KwUdAVUHbNjWFN
BzjPlTvnVTXujWmKaV3ryEZ0O/bhlc7Dqee4Srqwy2lbZgKzsl5oPrSjV9i1KBrfuFK/y/kNBF8O
qJlxcZ05Rw1gLs0IGhK5AqxpDCwUhzxkDjcrNUxuxUK6ByQrU0vovUcWG1kB7WMuzx0yh8IyOk6m
SqSex81TcdvzR+rBUrPR/QWpiHLX9G4i+Pjk1BiB5uF6DJd1hCp1Y+RD4KXVjPgwbH7aZH1Qej6W
0DefTAsJzX7vWfzQoUzVo8hh8J+64ugXajNp5bOnHyRmEp32nXUAaVGw29bHsB3S1ZrOfVM/c75c
YTXRHo8UdaVeGa8PG5uvJdf7rrMQ0H5tvSps3T76I8Wa1XPuIfU/bXU2+BiyLFF+GwhypHDVRh7m
ZJxqfAsGb141qJmE1is0d+/mpQVkd7nrLXJEgjYDxTgxlRFJCoECF07l4htoXEe3JFQgMrQzxNPC
DmiPeliqtszZOpzQ4JgEzP/whw71BUAFbBpbOL0S/to4/lrrAWksHylEvqttZL0afdTMP5mbm/hN
faxmD1pSPJfLlFST8bwswy2x20ZlUF88CkrUKvf+wLLaxQUxdXvqrikPu5QiFWeZWBjncV1BAK3U
o91MMZss/HgIz+UmRD2mCG4TFbzxQe3WEq3xVpgEpSpCRE4DNJ8iU8oL0iRpG/qwuV+d0e4Z957n
rsl6vLrRLzeBt7t1DaKyDl/r6Xmupiyot0IvU3675WfB836Z085i8cybR3TxZL2H2UJRpxshD6aF
g7dOdz4C3HKqsrbpYgppHVPDrMCb0WyTSA7bhTPgIA1+ZrrNz5FABRnnzl4vuI8hzTcfNUGFyBrO
zTpEFTtwFSSSDLHZwzmwrbizq7wst31oVpfFbXP4gqmLW7RFEoysVTYYBCBldqSBzlwLqaANpTln
z0YUlkqaV504A6l1KO0u3Wx63cRyXhec7gUL5ko4ec1aeAtNO/dL9mgzGfuCUBSbkGJyFT+bsvxw
mhHBlzwIp7vvK5JyX2Rb78ascVNMyL1SB+uhrd3cVHu10MRlPJ6r4VHXARKidmJCOUfwe6tyCsuE
o8yr4FGv+DgMwFCNdvXbmwcUJcMqDQKRBILE4/gM3XGIcKRShlheCZXqMoHI+pm0fWypDS4DyVQ3
5zPEB0tTYc9XKcQS7tvtGQIDBYUtggxoRjRHGd1+pNyOfIfFvfpl9VW8tAFKjzIb1iBzcFEHU7nn
7ZjbA7tq5WXOxA9hbb4SZ95LLu4CNRtxZQZ5h3xyMKKRmc+HaqqOnOoC+gMotCIjTq3c0FgDd83J
4hb2gl5qxT577WJ0BLUfJtp9FyCfoFrkIdR+rhAQ+DJygiat7enQIYXcm14yLfKKxvOjtakMVfnY
5s2JBHNar+uT1fRoNKDAujln6csSH0cXMJQH3VU/XNkcBUOtyDPykZfxsr2XqE9hBB6u+4unrGys
oF3dYH8Sv0tHFy59EGab5R9H3r4EFvQepnqPNsJ9Q/gzK33AB4R9MgNc47Ofb1rGSMym5iROU03u
fWeECzGsD7REZKERLom6yvxa3NfQtdi1AZxSpHg2/EO6vSolGr+Rr+2Et68RQM3bMker659ph/we
8U9VLbpoxJZBjSaxJquozepVkPVdzRhUbmbEoSYgEGaYOt3NS/zHPR6d2Nuc57U2UYNcL81cf6Al
7dHWjo5NqV6trV4guty7OUCKLzWlcAQWJmOjJcGhbaFHhCS2FUOX5Efr988bd1AHMKyzL5Ax5Aqp
n76iO7Hae38J95Bpf8V2uyCtuffL8d43QGYwvLupYfDse+NVNCAoeuyN0fbk63GI3HrOPAV50Xkr
+0iJ8MdizwC99V9YKRV1Gz6pL64B1DNrDrbY0royqifbKAxmvQk5PckRQf1AfLQCiPWpmbozaxUa
CrBRkRJof1QYucy2ypS52XZbXpXzSTiuOqN/FQZXLi8bNwo2N88eZ9e+AddEsgFSgsbbsoGKiGlG
Htmz/jLJKKN1QhlxNpEfFP6z0dS7cl1+IWFKIrSOXlWFioVqvARpqx4fRkjkEC0RcdMqNhdtHa6J
OlpvwAmwpnCOsEJ+tHCbJw7ZRGLJkWVy606dg6SSW273yKu8ahf6ZLMIWSLQoxsZk/kxYmA0o63/
gjUGOszcic1Bo0FAWFxVqBZYeti7HluLAKHmIisrniQ9m7WxW711y0fZ7KpQJGoJLswiPN762o7A
PvuJShaS5wG1o06BFDEaYbGgcBYFnsTQ34qkjYdbHpGn8bD24XKy6tZEyDJ1cbgFThoS71fjoB7l
Bo2ONjRCRH0wIvYGHTsCzPdhs8Mawao1n0kpXmHWXmaHyayr/CdcUFbh1NsHMRWP6NaFqebhJ6CD
96hF3tkKUigzn83CtcvDSIFwElSwqKn/g7rzWJIbydL1q5T1HjXQ4tr0LAIIlVowqTawJJmE1g75
9PcDq7oZCcZNTHWtrs1sytikhzvcj/s55xfTvRUwJ4fSYpVkYquUPExZ0+Hgl8N+aDgnOrl0pcl0
BE1t3HRCxIdq0B+crPmUBGZKpzSytlOM6qxtg0YIdVpKAVqGXiUHtzQ7M/rdZUAuqn6Aw3cXZxLP
Vfb4Ju3q2yDLEzeYbGTPMv9DqFEipEBggZaIPw6B/K4a7ecycBJ36tBESJIkuLL8Xqc2ycPRb7QH
39BoXUuB12Hs46oyEJ1AN5/x93lSrDhxESmI3CDMoNVpFv0Q1gY0gA29NEk/ooCP4qDMW7vJyW9z
31JddQpeStE0bi21xy6vav4s/yY11o1i9AjeqXTOcbhyqEdquEWrksZnMlJ6xSSrw9Q9y6X9kKlt
5JYmp7ypap8mg7gMVBt4SMVJQxuCPLB50HyFYTJ4jR0dJCndZ+AMjoUR6qQqZLxWI2Pik4nsdpJT
7kO/M456z2aY6LMdbUWaEKNS5HutU8ejEJa1lyWLzRRLFuiPoOK8s9af7HR+qsWFOMpWRJavN2b/
kshNDxFISfcIqODZZdXT6EmF03xOGv6b/Ym7ldFIR9uq+l2iwDk21VB634Z+uW2wrTg6rR7vDTV8
byeqfGcYhUr1luuPzi/q/mpLJjDlaXTZSwGFOygE0T7jUbMn/tXvRd63l8pU5VejFdqPYrC0HcZd
wXscJGx3UgKxaRrmF9dJ6uoxcTju0+4+rnP/1g7j3I0y1fCqCFhP0PAyGo1Z0DH1DeJLTs4hjQqN
X7s7xrEDUwJs4SEUYfRY+5my80lZgQkZdEGiYtoqWkviVDvkXrIWHPXYNy86UIBPZUsaNw5VdlHL
g8PpN2kTyVZ13RgDZwuxYM9sMmlHcprvWztNLgjK6lUbTsXOt/UGjqqm7KO2Hvd9rer7JjBQu6Tm
cxwaI7+u6jrcjw6bUoR+dkgH2l69PxgHlk67DNNmuK/LtnLpJlTHPqdtbY6KvB01IfFUd6i92W0J
rbjwh1thtZk3gHH7GFu1ct3SU+aoj0S9ULK3NBbM9yYB9VgVQtqOQFhYLZHXN/3U1TeT4rRXMeIU
+0Ke0n3C03TH0o5s87G4jXXliyyZJeey6HlpsjtscwRhNGjpvrBlbAnGyroilDtXPHlKOhA0W2qL
sKYOjc0+6Yf3dtibl5XuVEQFSZR736ynY6ePig5CTaLVwHrTiq0rT8HO76UrpfBrrevjzYg2x31s
ifah1y2eNCyL+Y3nXnzZTWHg2ZofvGRTUl2EjV0JXh6Cez8uDO3eFlJ2X0tWT2bX183Gau1R3xQY
f9IsknSawbNItz1FB0k1mks/SQFZyyKlkzFQFXns1JTuVd/U4sHPsgnNKkjJMftBCvZ0ovIPVSIJ
orARb6nZiHeqnVgJvqRA5qbUgV5OMWpHuQyobFolF0kkx/ROeDp8yFXs0aMhyq56jTWcZF6/jBmm
RCYBmJK3VPJZVsKQ34inybYJ4/BezuZPkCv6E9IeIfm271MLbkcOvB4M/YtdyFQZODkWfW0O2qdE
T2j9JLBzn1ojp7/s+3Fiek1eDdMhqEEbAjL0+3fJNMTPfcl3tBWf2ydofSq8ULF4zYFpHb4EmqR+
KoekuRRmo9BJwDHhJSm76tHWJv5CP4z0C/DsnhS3x1fKB+jKDMCROvaNnmPA1yRkNduCptWD7ZSq
QU2LBrun6rXZHA0ri2+cYehIaxUnP1StNFCn7g21dKMWNt+my5IGQA+YuPe2PGQ7LsuQGyBz4i9N
G1qpO6gJ9S9uLkPeSqlvT2AOFEqfTeL0SDzlo/IEXiig51wmPrZJilaq+0mMJl0cJwL3F4wFPy0J
DfBQfmiaD4GSpA8Nj3tjo5e2jXQ7lunUpoDwFkddibpnkZfyd8SDeIOoSgyQJlOEZdwVRM/SLYQl
c63JYHC8IKY8chnaXf9sZIotINXqlbgLrLQCgxEanbOzjXiqroNBkETxcT+qSZrBfY3VkLKlUSi5
K1FExAcp6yBtdrFWJlvgwjxqJF+mgzca9vg0DWWZuRmouO/DYBa5FyaTXFwag8I7TGRdLTiPPco/
Y6HFAHBRIXKtwaAUktWS0W4zqQ1yr5Sl9ja1+X4bxPXLlGdAlsNQjdP0UcIsRvcynWT+CC1eTNcg
52zUbAvJ6fHEYup0RNQpvTcsgbpXYoCXvKf5VRj3yJ02qpvoqX03QePfRXLRvqszrfYPWZIPnLkq
pi/chvKxtqXiKjTr7lvnFELZgMKlJmboaUy9TigyHCOh3diFMBwXylByFyfUTSZdWG6tFcOxD4ps
J8ul810WQVMCWJOkjT70RALNGavLWEuqayt0um2dQlAlZwy1x86h/1EBKYLeLBRnb0WdfAi5Px+S
JM6zg6ja9MrprURs9XjIio3SU0pIJKT0SJmBiqVhSPHEVlrZTXWlvdchl+2sfspg2LaZvHf8xnIx
rqo+xJND4lqH8WWcQp8W9KcvHb+jLdfz1Q2dKqmTJP0e4BbG83HQQrlTivcC9MImGsf0Um/C6diM
cX+v6ZF97KVCozKlhg9KKvmHICj6rZ/U3LRZk7xXgArvh4xbJrJyDaYg3YZCGYNjQjP0UhkcKpmq
Rm3Boj2npUApC791vg95Jy5kqst7UnzJBWEx0HrpJ3CxIjwAsaFkU2nVPQEUsujY13unGpJ9khYR
MEoKDU2eSltLmOJL0uh6svGzzrj3VUnZTYkSb8NWHegY2+U2EBnfUSFr6ECGXY5Tm1z4fYwMKvjr
x2wgwnSyHrh6TfUxpMy2i0PIc7Hff1bTCjBSocqeNhrDPupMhWY1KvGJTAdQ0uAMxtQj7B50bip0
4zK2evVWJGrwbbKqNN70bVc/yVYW3pbASm23yALiZKO2F6UlF+/8WpDN+mVUc1GE8qecUHlUp8jC
tiihv9sblvMF54X0k1N0NF58ZkvnZdgVXYqWwWAaziczazRzW6h+/rVTnNHzCznZV7aA5WiUMvZ7
Bm3QyK7jlypwwlu/KpqbABvsWzWRORaYCGbpBtyORhiMgbkIM2zz+QhUDXXEsX6aErsE/paYIqFH
ElCFaiJNPOsIYn4ouVtZvqCHRZ/zLCvdrq7MrZwzCAUBcZlIoUV6GPtfVIG/LMCBgmywao4mNcHH
RuS4Y6ZG9w1tg+GdVMkyQHu963d1Dh0gmGhMOBAVDkGB12TQqU6wUTVruransaKhbo/JRyXumoc+
t6zanayAZ05hcs+NdW/dAlksPnbZEO31oOpltlFzHzm9DKKhR5QIjMlNypv9vZnNcbAx4s/a4MT3
URtWDwb9xCun6DuxqSVZvwsLR/pc5J0K+iKMpXxDDFQm0JM5pXqFYtgXP9JBXA88Kr6akaV+QzCo
2w15Q4ERcMsud2xx09R59ag0obgELzhddBGKUnSIxviy75LIrbJ4RTNCnclHv1JRbAzMZITZIKXw
5yekFyWxAJPlUA78z9Jt+wyQBTAfzIRLUkNQTp5B9X3jfwFrHW/ovl/9UIXevk28Uc9w9eHD/PwR
C5qS4ObThTzzHnb10ToYO+uLf5dc2AjpA0LeqsfBHb3kDxbpPdKkhZd4uY54p9hpK5J8+kxXemtB
FnQmrbAVy9f4LVO74a7cKd78ExK3nqlbu/pK+kHEsx6a68kDMPysbzHtxIaXCp3H68ZLb+xdum3w
a89uVU8HiLNJ9/GhduvrfJXfdU6s4tXKLahR4Rip+TTxa/OrWaxC+xCyTubG3tDPeVxVSZzZoW+t
zYIh1caibEogt/N3uorLDRho+p/Ol+ozL9mNvplcwVXPa/r9yAF4iR7XRB3OULReTXehGmAhbdn0
Iz9ASOKmnhHVrQZ+gK72y9tb8gyp7dVAM6fv5Fh0rdRmCfACLyGP7n32AuCTaoXXdoYYaMoIhykW
crVkGIvZTIkV1IUFf7WqTbENc3lfiDCnlxAARJJoPbaOWDnvZ+d1MuRiXlPg+3ZdMy+fVBwvdPmx
UKeHt9fu7Gk+GWNBZZ7KFl+9jjHC/HqQLp0chdddiH7L28OsTWVBZR6KtrLh4EAgDTMoVtXOXhNG
PKejdfqBzIXUTVkmCkr8zCQ+RgfF3vjYlgzvQrIsJIOGra1u4ukimr5WK54NP8T8lgdNmbcGxiFI
vsmLgGgGQWLwQIbZfGi3sxbBJAPgggYBC+1o8AR3u63s1XtKLDXyCNDfw034Uha7t5f4HJ3fPP0d
i2AIyU6xhD2LDu7FMdpOX9Jol7hiq7l4xd2Ci0vkla967oSfjrgIaHjdW4U+b1AjJfWRm29pM11F
cHDentnaMPOfn5zvUaL8WLdMDByzV/g1QhbZRm7rldn8EAd460MujnhvQ7iCR4DLE6ISxi7Z0mwQ
5oWdfUmutT0Yxq3RH2EMpOM+M67X3NvOHZHTxVycdq51ihZWymUJXszIg4Nkqdu3F3JtiMVhr6d4
UgHycwr1+FsrRXd5UK8acKx9rcVRTzKNusPEUa++myECjhvlavZKlFwBhoEWmJc+6If12/Xs3BQZ
nqKpq3OIfr1JarWG8yyYGz2j5l7Wc/GQqmDC317Bc+FS+TnKUjJ83u5KF8LgYdc/JOWDrn43J5VG
aLfyqX4daNY7RAlfw+seVYHFbmgUkAqdT36Ugwok8eZ9DCTRloAzvLw9pTMKBvNQiF5Tkjqjm1Ca
0FsNhaGi98X7wWtu8h2x7AZyYITXDXal++5zeV2tXG5nXkOvh10EDwkLIbjoDAtQPn8HDAqxd5Ve
+864wPfuPxBzfD3cvG1PgkimDSGofoaT9Jc0/Ripd0588/ZK/tDrfh1AXo+xCCClMAFLIQeBeIsS
VpTEpQ5UZDaUyqEzgSJpUD95B1N74002Ri3QOpDaramWO2oTIaiBDF4hlDiXXKyjhFKVQLrSsNjI
09Q8wsPqPuODGmxRogaHTEHArcpm+BjTIXHVZPSilPIUVJB2UG5sP3D2IoRckeuWdGnUaniEI2Zt
DeoQLj1M63bQzfIir02k9bsk3gdwmbZ5BKfSgAK5R9nNJL8z9HFDDaA7SJUi31GQHlesOdT5glws
G5VfA28sylDqL7p/QTg4Zt2IyFMezf3MlkB6wdzOj+RZCRhm6CUI/MRtPsq7MNvUvM7RYIjWZM9+
DSAzw//nr1gEx7j155oa5ulJ/exDnAlj3Xt7f8z/wlvzXIQoqe0tH7wdI6SNdKvSF9iAjqvdvhrl
y4yE+HvRBsGVZLXxl7dH/jUmv5rbLzKAUWR1cckKZzkSsQO8UO1dteascUYm7PUoi/TUpJSTyCmj
hACtvo+utmv3+rN2kNAKs54wJvkoXwF+F/t+syaHcubufj32vMdOjrelByKmUsrxDjfyhbLLtlGy
qT6LQxV4g8tr7KK+lw+paxzBYfy9xV28u4Ym69pYlbEyB4MOT9eMn5r8/j8Zg6aurcxy3D8iz8n0
JC2RI62F0l1MwIzLyXrniMorrOH57XHOvKLndfw50CKE6YOYCn/mjteQ2LD/84HMeFyq8yK2rnjW
ttlqaD5/8n6OubjroiC2m2SoyeKn9sZp4gtDHq/fnteZ6/TVtBaHuypqqWqxY/HquiFCAnOsL/L0
UR2/vT3O+YP2cyqLI+5kZtJrgnHs/NsY3BZa6Dr29u0x5uX4NYz8ewxjkeggW4BY+8AYU0Ppm3po
6Wjb3gFC7l/QdF558ZxJK17tiGXRaZpwaCkcTlaz9fcgJy4nKKKUd5x9sQMAAa79+Pb8zgg5vR5x
cZblTM4qS+4jjyhskstYBzCpt+Gu2ZkbJ3SzO/MQbhGrWhl2ZRsutXHsxhHNYDFseBTFpvhhMhhs
Hmguo5vqCe6c1ag1b4e3PuX8k06OdcGrLKxUPmV/AWmjqdwMRkvLlNMdXtEThJVNf5WFW+U7YF8T
Wbu/nnS8XurFq6jqVMvnA0eeisCDA3gAQYC/LMn2eohFRIHaNtTNyLJm7ZcE8ZaO5E21V+LjmST8
9SiLGGIO8RjH5rySbnkV+Dcdtl7b/gmH1kvHTa7AHcsF0OPZBvDS3IGKXv+Ya+dyEWPCsEllQPi8
ozMvfae7cEW+OLhi9p65c+6trbU3XPWQ7s2/GQ8WMcfWk0GXEyfyNAOYJqxUKCCj/6kQH+OxXIsG
Kzt2WWVp5FTu+45JyhfOx5JOW+hpH4HYXiTQUdzuu78xwFzCG9lUjxAgH9aCw0qAXcqtgfnvnFBl
N8kw9Cz/I9CTTVXtV0LB2iiLCJRBU6cVY867abavzD14KsGLdiPAV3nVcZb5RQc7WRVaXbmmzMVT
IlRG7qmO2el780J9zrY5jEc28FwkHp4DN9xSO0ov1uzqViLfUk1TDHmc0JSK4HvARAqxId0OMWCx
lVWdV+2NaGcugo2ehRkCCaxq8R3QFxau4qA+tl5zxCt5t3Yq1j7hIuxkdUxzoGEpRYHYAa/CCSJi
n62dh7U5LeKO0+iY4jUwra1H9SI6VHvJ9XfqR83NPDjff3e0RYhpyyE1NYkPJWBKbKLDdIAGdx+9
Q4xu67trKfpKQFuWVHIZiR3y2chDIgUQNrzKL4D23A4QgQka9e3dsfK9lpWVtCwlGAlwuDN56jeO
L/k7JwYAbuhgg94e6v+RcP77BWUtEhVpUqwKrdq54sFNbyt7p3WVr9ZXJ9jX0XZOOaO9/5jBQE2O
I8Dj4B5yAByO6/5y9ZOuzXsRasCAOV0NgHt2hy4u6Y9DQNG8Yu+40VFu3dzcGN8hCqiHtQbR2sCL
WNNFlVMUMqfR8K9Lw9pY3WfVULZvL/UZ5chX97K1eOHocWWj7cMxjCOQ81v0tECqOl9hhhu72RU4
QQrDgwRnZFs98JK7HAutNTNndZ7KG4HHmpfi5Jmlm+g3AGrilXOPwBKFYx3zduhU6cZ8jrbd5Qhq
4gJTZ5iYO/nK2c/IfjdwEy/drz24zlXbTjMRaxGX2oTyLvjm+WoJCedEQZha237YpSTMFJmHPWRU
N7xOpZVLbSXIW4tIFbdOGPQonXnD8Ch3tOrxvnn7Y6+NsIhOUoaVizY/gCoxZe+jtmx3vWYVf7kb
wI5yECLVFcWwnR8Z7MnHHJHTMxOLfRuEGEPQw6yqe5BdKzHi7FxORllsGTPlJTdazCVPbAiOAGGj
taMx/xO/7MqTIRY7IbBNgFY5RyN5H90MnrUDcejfOVv0bp7Tm+4m20mfsg9vf6K1MRebANP2FBky
rqu47Y9KiN5O5e8LJHz+3jCLnRBoY9GaEpt8CsdHRe8/5kayzYxyJVM8+xg9WcHFyzfPg7Rw5qxe
39fHZp/stT2873Xbh5XN8CP5ONlyaakKoc6rFs0lkRYFEy/eZTQ0zPy291ACPEjvgpUvdTYL1jCa
kC28LUzrBxjkZFBdbmH5ojJKKUG90AqEUSbYcm7ZwTwzVKDZsRS0l/wu684BuHql1z1GNwKdGFuy
fZBOZX3fRgptfru0Vp5y89Zcbt3T37a4tJRO1ixorwRUdJhGSNtxvkMmBda/s7KTzi29ZumKrjmY
RMtL1+EiGFWjdTgkHTzhqniA5Ov99b1Kng36ytF1mi2LI9GoVJyGnpZOZVzK0cGeS79ItLw9yNkF
A7ejGJRnFFtdhJMxz8sJvQYWK5IuWiwXIYanV2aV3SrZtOajfHbNTgZbBpbJriYzYzC/QX4RrTBL
+v72dOY1+eX74wxoKEDKZKL66wu1GMO+UCy+f9ZDOndSOqK87Yd90Y3m9RAaX1UcK1fi5fkl/Dnm
POuT81BWObXJuSpkjSbERpCdqgG3xHyU63z/9vTORUntZHqLr1WhpC1RyKMhYU2eWnwBsk9x7a/3
EuG14N7B/5sGXoSLVyjibnqgJyxiob8LGjjP46E2ZnnCNf/Xs/vBsbGHs2wLkMJiOnGQo8drUyDI
RdAB+GsMqP65cfvXF02XsaRXLBMUxNItGvqYJss4tnmijw96YF+okfiu52uAlXOTOR1msQ2KclAG
MN08Y3zFo6H95Exy+R+c1tMxFgsWlRif/rAilhDeL5QvofM1UhvwIyvV9nP7DBifbKIrbciM+HpL
m3k0tlYDKtjUi32VTTd2l9x2HQJAb3+aszVcneYWYZnivrXM5JDh0NEqZKAaEzH7ub+Grun/AOmN
XgfwcXDXitRnsIqcoJ9DLvO5copNESMTS9m43xq7+hHagrRp98W1BDxP2sNFvAjcbg/Ha4vz9tNa
/n/ubXA6/mJtRVCbY2Myvkxarl2KQ3Zsj8BdV9A/57fjv1fWWtyEfmGIuJp3/RgpUGab92hhPf29
r7f0zYgx78idiakYvD5UWqLah/nxgUbPjpLQhb7SxlbPRffTpVseMRh2fqcznvCwGj7mnwYZ7rxX
7cNdch8+YsHmQaTdogFxI+YkyR3u2rv4c9NuYAN8hvT+9vzXfs7iNEJE0RR4ILxZxTaHPJs8Qov3
hInmhViJYWfT1dOpL67O3FaE1v2xa+sjwhnaB2mbbeGWoVEzdzw8FMfrp3QvXMqPwWoN+XxA+Lmb
5qU4ueNsEo0S+DN3XNGhShmjpQJmvV95U51t8p3OcvE8z/3MTor5gaDcNu91F8m9R2ur7CeMX6hy
7OGxr1yoZx+zpyMuXupBFKpBrPANe9fez/hbZPNS8QOFqrmIRwv6SIg/rG2dldO57Hv3de5Elczp
NEaBmFnh0gdc6Syew7GcBrql/10m0sZAnXeeGirJXuPmj8MldPY9hK5ks+a8ujajRbyRRYT7yRzJ
AYPvrDyb3/6Pb5+3s5sQbzuU7TWZB8ricecA4GvDgkWDbwZzaNw6/VcBw/HtUc5vwpNhFlEGzZYZ
98BMrMfBU7y+2nQHbe9vIERf6bvazffDClx83tbLV6t+MuIikEgGPG0UYcC6lugJ09TsLjESAKI+
+X1yn+VKe2yrREVPX4TGmpHnWYTC6eiL0AI/VEox4GGfIF7zsTzqYNB9iOj7Cosa9Z1GNEe9WnGt
/wU6Yt4Vb818EVf8ItQbGWMED2XEuUg9Xx9himOo7MVbehnbt7/t2U16stCL+FLmltlr1byDgrty
0hG/cVZGOJcMnC7mIp4goGUNZR3FgMdqRPnYqeM1ciLSldqK4FhGHRazb89p3hy/LCEH3cFSEsr3
8hGdIYYtsS0ir61GxNUshKr0jU0MfXuY8++mk3EW2yTT1SDpgz/DCVWNDTRD3WCn2Fc6N+2WHN+l
UPpO9Wo3Q39zY39ehUKdXd2T37DYLl0m2tIcGqDUBUpRKvqiqfHZEf3nwp+a/2RdybxlDVgLnl2L
LxmIXk4zLDA8S7c+W6N2LWMsG0To4ry9sOfjzc+Blg9SnGUjZahYWHVvpTt1qxycrXI/foXZh3VR
fpFfr7X3z26ZkxEXT9ARDlUl/IGpIQE99hCs8V4JNpXIHt6e29pA6utnA+hz0/bnB1uWvUxq7WXl
UQtXgufq+i2uhUrVhgA5Bmp6t8X75tk6RFvf61w0B+WvyjbeOt7aE/5sGDlZv8UNYVfhn+mRVtwW
6EtlUDPfXri1EeaFPXlvxY48Jc6Pl27d3qlR7KKS/entIda+zeI8m2NmTWAsYk81MdS5UfRuY8KC
/XuDLA6sKGplckY2QDLeJ4hbyegvt2sn9WxUOPkci6je9madWznVibTOnE2AGwpKycZnCc0TCDB/
PKv+6+vwf4KX4u6PyNr8z3/z31/xkqmjIBSL//yf2/Ilf8Sx4kVcP5f/Pf/Vf/9P/+f1f/I3//yX
vWfx/Oo/UICMxHjfvtTjw0vTpuLHmPyG+X/5v/3D315+/CvvxvLln/94/pZFuRc1oo6+in/8+UfH
b//8hwqlic//X6cj/PnHN88Zf/MhKn7b18/5t5ffvhW/Pbbpmb/98tyIf/5D0p3fEZDQ0RQmMmqU
Uwge/cuPPzKs302duptj8H+6pZp8qLyoRchfU63fZVtTDVmmkGmZmslOaIr2x59p2u+WwaPOQsAS
Dw2Vl+q/fumr7/Hz+/yWt9ldEeWi+ec/5i11ch/qJqWEeRgsaE1bM5ewMKe3dVX0yuDRpN005QAd
GL3O5LNUPWE/tbK/9V8rGArzlQ0DuRNqtBBtXp9Up65FGfZJtS2FdRs1llq1CDBivoP09tAamr2D
Gts1dHOHAOwYRvMARQALI+7R9ZuuDowE0aZULfD8aWOtAySDz87Gz60KfICT9Hb2cWwD+HKub8rc
RbQjixAkTzclI7pjZY5mqXB7NKWHO1VogfEkp4aSzrAXVPQwdhElHl8oDAdN4XianU5x6LaTVqDh
KxosgG6lJGj6dyq3kI7acSuPh14ZQ0yGnFH/jICk3zyoZWzbd6lqy3eZ1kZXvdrYgUtVT683SpxD
Tzbxw/nCspcoh1XBHZa5yDN3hUB3PxqcJyun0rhBUAfgyGQ15VUXleV9o/XBSx22de75XaGg+FqF
EpoLcoNmeJALH232xB6nXQgD+muOhDmaDhHWMbiVNHKz0bLIuHCUPNFdtfeVO0jkUrj3g0z+Umr0
r11dCqt3kzUM7yCB2/e9U/dfJ7Uy3jPzqELuvpe+GaGmhq5s5Np9UXXFVcBrqkI2LovVfWzqxvth
nJzuI0guw9yMfYldCxoybeyarSxHyAzFBqXmNg0+o204XeVOPhvPJBlwMlwtrQZBiDA2Hqw2ip/V
Nh6opMYdApVhwafYyMHsnpnahVK4ueQjNppnIxJgZds5ttdJQkfZOPFtNDKtqEUvKk3UCYn6sUG8
ubYFIshhACV6zKbc+uAg9zOiJBXMfrfGOFwNU1/iTtbz0dDOtVKk18IGA6pGfKk6qb3SBMRP1xLc
MehtYnK1lWg5fK7Sqqq2RsLBgz+IIdExg6XePepmpAg4/UmNZqNo7a9+JOuom8qSgz+nb8O0TkN0
Yz3HSnKcNEyR8wguBe47Uy9x2XRDPeFrgZG3tjHNxkK+Y+wiOOuTNXvmjaoOpCjQEcZSsfrBAqgu
9QbVjBAFf5HhZONJjjVSGkD1wHAnrcIcSFNCNdm3fS3hBtNWqcUuthuMEOTelPe1Jk8oJ1g+1OdC
R9IBgy3AzAdS4566TV8hGZQkPv9mNIlKcHglpfLYPGhsOga/wjV1knWE8h0f5nWDKReiEsOIFHI9
G5I1vtriaSeGCDG22aYEIVVD4CfBU90FYUBmY3a8U+GXWlmyjUyTeCTaqC68phyVr6E+Iflia6X5
qZp8TJflKvdfhKUFFQqZUoYOR13LYPWGwGlxdyHsIYKioskx9Sg7uL0GZcIDn99pbjMYdbGTfUV6
yis7RkVaGjr/UPfZGO/8opt/iyFyJCxCM1HwPYiHd3lUCBX18EFKt7aSaxCWYRJdk3UKCno+0re7
MW9ahNB9Ce8jJQq0ZJfJyGRs1d7kAanqUBRAMeU4wPa6GebsyCmltqnoxCc+l4o+WFloKDKbU3Ir
C7NKXQWvPWw0bK3udxLC1HjWW/ZkHCRkBEektpL5H276rDg6qCtmh9k9RzoiRR6N26FVJMsVcMRy
rw+sBDnJWkZhppDsVJ8Hx+otVxQEPyJid4FmFyd123MxQNkPI5zmmj4uMMlFHaDdxJacd9swrMW7
QWpUdOAzK2uBfiiGtEOrwLSv4s4hcsdGkDtHDBPFtxl7nF+jBGBOuPFhgbHD4bWQiLW6ghcnuqoP
XTLkCCPi3LhB8Bfu3tAjC/2gV43uPMVpp7XboVA57oFOpXZj2brVon8Qtj3GYULDTEMuVGU3dqlc
PWH0lKOxUeGv81GfVb5vuxErFrolkty5+ChhYmJLvVQ/ywj3Yv0UZUbu2WPTh5/rtrWjKyWG/vON
Kl6LuJSBF+ZNreI+kW2sfKLeFZmKA2Cxa3GouiukolZvlT60UfTTBl09SlkWODdmXLegZRA9g0eR
ywk5nsDuK/fSfCg7t++dWVVbpkp7cGj5JBconds6qmsqcQs92uDJTySUppN8TPUdrwyr3BArU+Wi
qm0bYTgICqPlk02KupW/TUaLD0xYmQ5yFQmwv01qR23qhg6GlNuhDqsvqPcm9TaS5P4WTXrMc4y0
eqh6S771R3NGgDZTflOolvwtdPQaEkSvjhq677KWuXY76HjjVXWVXE61FOuPptbV7zUjEqXHEoXR
LCHa1lgXRukWowat3nQDfG/X0JVxQmvUGCEsRtM47LS4iYsdSvtqeW/XNFW2ToiKslc5Vdsg+IYo
2ODS98bzraszDEFR+AwNOnh5OFtBpx0eL0qTxxupiiSkLsIyQVVaRwV6n2Q2KkQinyKa2Z2UPvTI
SmmeMxYKFkCqPRi3A2CWYY/WVfaQdKZqPdBT4QYJRzt4VkcccbZdOuBAlna6GTwF6C/qAmc7uTQ3
ZVjl880w+DGqj5mOSvO+a3pJ37ZtbX5oSiftr42ia6OtXsK+vvERLPqCdoiUHut0UMp7y7cMNisv
Hepk+HEkl1VfWwK5YzvvD/KQJ+ERi7sMYdwAu4DN1Bb0R3kD+DqeOkNSOMRyjdJTWely+MGqKl4p
U6pnAvcnySnbp567vnzukHmL8g3upSMipJFuKbvWqPT5Li4GHDJk6w84z1966F9HX+uiKb6L16/6
19nB/3/pgEMf9K104PE5F8+/ueQhdTT73/6RZPzIJP74q//KBezfsTS3DBrFDjY9pBj/ygS0323N
wjEO+iaZwvyi/5kJGL874AhMmwcfjCHZIl37VyagOr+DBZ/ZblRc5lxA+yuZwLKyqcNOtWVZ0SiO
kVaoS/jwpJhxFYsOS7m9thtfogusCbwCkghui/f+pnbL63gvc/luT1brz5TkNAVZZO/LcX+pvDcI
/OQDUozJmAGarBOIBZa2Vt9fG4VPelojUKaAbtg8u/iIbKC4xV3OJYffxDf/l7TzWo5bSbboFyEC
QMG+NoB2bHojUS8IUQbee3z9XeBMxJAgg33PTOjhvOioGoWqQlbmzr2yh/pVI3gux7/KU394rlWm
xQ47wctjxDl7yPvLID42seU2uuHgxQknZPf1NK57Jz6Mt8zA2yxI1AZTFHWFOx0Hb1GgIufvlyzx
ZRbulxyPfZs9YG47ePKFvziObowzJcdP59jmBLNUQFT6cmt9+wu47o3ExlIO36QgIS3bijMKcWa5
rJ1r/vWc/xllXQ0KRoOOWb6ElKRxAhZbuAZ7scfEw3LrB+gNRwntHbiZXUF21aZbIz3m3nhZXEvu
OdMI9uz72/OyZd78lFVq0IQEaGKJWfBha8LbrBhiT8b/al+HmvTt69e73p6ENOxwk+s6iwbk97qv
CXJpAUOtx1k1dBQscqof837x54luUm/egWPbYLFK0U/anhn4Q8KIgRE1oBFC9aRp9uqtRr1dRwnB
JX43PRWebsd1Ixid5jHaNe6EWxHo4P5PuiuHM+mCj4Lf1cirVFWfdLofEY4j+MVCzE1uhSuQG4/f
uGA58qE4PavbgUAHExzFSwjfNxPWULlzZgJWG/l15v8zAajX3i9rgNazH2Vl9lpIB4kIpXOYN9zO
Gsf+mR2srVy6FbX0xaHDwmr9HyegmQbdFoasKSq6HHlZhW82tq5lipbRYexa5ZOiHfzyoWjP6B8+
e8eGxU1OEXyE+AK8H6II8K1oDaN0e6iBEIoJvF46SM09TOuvZ/PTl/pmKGXV92jVGW44Ab7sOM53
f9Pf9nY+hUjIcQO+7Ni10U6nfIhbAWu7eEAdsNRJXr7+EcvjvMl6vb5RE68XfF4M1Va11ePiVuzX
ttaVHCHWsdlZB52yXb07p5/9bBjLVJZWTgSgaI3ez6rQ6wlhsFbzzWkPyr7dD1vl/yFsXR27r0/z
Zpi1rhWVroXjOS+viNC2Gr/noTnz0j7bAZapC12QibJVa/VpMUuDBJzBg5hJ+KLLZF1KyRsH/2fT
YHJgXAT+w9cv6LP1+HbA1ZLHZL4xjH4CtT3qbhqa7jBctALhkX0u5/6x8M/uWuIxnDM0OrLXIsg2
IIESpny05F3nAY3w0m22i78Vh8KtH/+xzmgZjCoZ0R5BnaGtPhjYlGMg2+LbW9nqczDjZBfjm/H1
3H1Uv2iLj5Ypy5DKLSLHD6FOCa8840uxBHK5SzKX7JtJj0bxaHrLEqx35k23QXsX7yBXnovnVh9F
luP74Vdxj9+UeRd3PGMQZbJjKLX/YItQhWrtz7+/ftQzQ63TyaZKzKwEIEJn0jnZcFv6KUtUdf+n
UdbisNQMDRkmH9kZ5SaR7sBh2OL+6yEUXsyHM+ndtK07SmoYkX40yRO0owJzcCuXqsRB8z0/DmOb
3uhYnwJgKKbfUjVxFdWm6SJFTlZusDj2vTATxl9V10ugMkif1d6KX6QhgrsgIrKend0PhzbARYRs
V4qtM1Q1O7VacFhhvKfIYHlcbWmm1yKsjCv+1Tw3h+d0BDqvY1MCVrKZ9wPGvlvS+wXNY0H0nfLu
MP2mt6PA6z7UAgmqTtdblPdEWdN2hmNJXMQ3lQQMF4CtCYchpNqup2HwtyGyIkuKBa41qdW9mrTt
PjVK+2RKwBBDZOJbuw6SUxen2ksix/Dc7SYMXVygw23AFKhugQPvtxRzlY00jcCJ5YossxRoubyZ
OkX5Q/Nnt6cNc4bYV4vrEkvgi05O7e8N2bSJNu0C/5RiwjQXM2VPisr4EBu1edHFUMXB1knxEaqy
OMZRYpxyObAdTSUxqRdddqenarcgx4oKj84kiy6nqJTvevAPjl9X0cnH4NFNyfFc1bVdbedcBbms
TJAnK+C0s6KDr0grcWcNcnNKo67zVAFxNuBHOHFZ+Ieql7NtaODx4c+Af4wUpwOtVCfoAqZ0aGzT
9CK/zk9SG4zbViHbosY2YJjRwmnTBIT9B4frBF/XZL6m9J8dgw7WOnEEFOm5V54bIceXNrHm80iq
jeTcOG4N05YeZzNTBqdgCw/ukra8k3opehgrU/kR5y204W6OPWkk36MVDQyolOSTO1vycJkFZutZ
jZ7dD70RvUhpUe6NMcK8rS6tbQReycGPl7yMjgsr0g75MaJp3TVYkLMDkigH85IVxU/oi8FxCvDw
bi6SOAWpU2L52UKsTPqfYkjxNbVxrd7ZeUt2aqAw01dHeE2bpOisH2LqChtXdwxDUhm797qWit0s
rPoyaGz50JNmvc6ysnrCt2XE57WOTpU2LVDvtr3qZIV0c9gq2V+plOMnI8QVjjGaFt9eCVQ20AGS
wpI1urJkAGq3y3kjcG4+pRD+HD2udE9XRvWHaGSQx35Xb+3EN++nlMS4nfnpvsY1zx2mEB+tsCi3
5Pfn3sWMFkuTQsLrdp41cJOgs/BYJpr07dpVKzPECmjMLqUau+3EFADbRA362ApzyxvSssFhoAbZ
EmdRe2dJehJvbTufYEaMdU30HCTKVWCUdHPHYm7gtA5WFVz2aqP+aubJxne8y12pN2aYo/PgYXwO
9lGIqoc6rse7rOzyQzSX8wWvByBaPfnRBZmpkLUayv0xVsiihYjs4cBm0VND1eDGlqUGY+ygfBCQ
NgB3dlxIrUqXF64lsLBpZM+JGrN9DKR0V9AU4E5qqB6tPGzvJT3TtmmTzjIcNRWsBPI8QEF1Gvxs
tT658Ktc/I2ymJeMJNssN5DiazBYpsatcFbke4SR0Z4c56OAVO9GFjUmcDECj+RieBDySEov12bS
6MIXXYfFdJnvzCRGB2EbFgA0qj5jCX1yJk38YkYGNsyWbbRbzpXOMUKreqFMX/+AUwdRqwk3Y4SO
NaX+5RZTmztz06oXUWZzjsaDKfEl1u97v24uS4B9NFqI6t7GGnZXcNQ6XSOZQGjG4WY26vBkS1Xj
qiGodQhx4mjpfnsHRXB8TvO4vknwfD7pVWHt88hKd40UxzuQldTEbJIKWopzrDmV4igoi+LKL6Tj
7DeAN/Ui1QmmauuY2wKLFspm+zzLxFVtR7iyB4Xusi9hIMaUfKrAQN5Zks2VwBLsREabcG8G/nZO
JZx/FB379DCSQMSqIJk5C4rLjqs/1lL2uNFUGotzS5Xc0GjaA5QofatLNjyEsoXYLeJqr/hq6nKt
FHu/qk3OjAVcOpg4i9pSsScVHV9XlDBga45ltkGZUD72gP1OUiaay8gvlBt4Ss1eCQf/OefcdBKD
ZTn3pNUBRAI8m5sBDKg5Qq6z073lj1BZIN4d7c6fQNkBZygzrN3rVBudJFaDfVKb1WUr5fZVM4bJ
jSqb0omVE3gNsM1Lq1ek69FOSaEACMS2q0p3o9U3D4M22sdWmuppE1RgEMK8r/90CCWuawBq32Yq
vi9UJ8DTFhT4rqWWz1o1pJaHg7a4qTF+vhEgv++gUJpeYdSV11M3/NankfZolm3/J66z+d5Qpwl+
I/A68s7gzBL5ucXK31XSYB4dQg0o9pAn+92YlsWPbpCMfZIY8cFv2/RSHTXtm990KDGxgq8cSQuN
/ahL+HaTwTlC0dGgh/A+bGNQOUnxN/MFZRk9U3EA1ibYKvgUmZvKNv1Ta8zDtZaB6NnkIbi3um/H
K1pVsmeCUazPo3zeqWAFNgEeYVQLYcglPY7Xw0Dr+RjwOyU9mC+CkielNzP34JSUFAvJbqaOmua8
EzVP471CwLXtaUR5MIc82OVqEambEVfqFyBwJVY5RpO+BJZakuJWdAxXlFidn+ua8EdLJBN7e12p
75o+mK8jJUm2Kjn+v0VcwVZT4B19K3Mu9c5sa9O8GRppuAr9CMPuSBbfhAKNAdfrzLXk1gph78T6
LV1a9SG1B5vtaGfXuMFXv3CrtVUnGFIMsOMpmEynz+v4W40hOECoMjtZii4w8jAQKei99qNTa3Fh
a6PINs2cWrtsKAkeStK7F3XZhX9LSvSoi5A5AFuIHT1pw60I+XJqsdJfxFDQ7rikK9tgiv3rWFiV
t7wCp9Ft+QI2kO9m9jTs83QMqcap/qM0l/5TNwf9RaUY9rbPGx9kVhFtrc5ID2ko9W7Bp9/rgqo4
UNZINlamR/sxlfMjoac4tBnPFKCG4Ad1AJFStXJGKgq3yTy3u05u2IF443euWWftRT33zYVqVaUr
xYr4Y0sy5zFF5Nk3cdJ+NdUORvy1QYu1F+3iuV0s7ts6FdBtWynVBZwFuJ5GAdqHqEwQ9BkDZgjJ
5P9UZDCBgAtCLI6DrOII0pJJKV1s0MeLqInA1YsoegS8hALdWFzC48UvvKaOe4vZevwjYqnvssVX
nA7M4CpZvMbjxXW81O2rynaUb/qrGzk/C8uAypiOGmyNTT+ksUOltie1tziYS/inc5AsvuZlFTd3
Y5km3+1X33N2y3wJ+IjFEMSNdYlWV99rOUDhZrFNl+MS9A6lNFJHtY58hFZU4ErN2P5sF+v1JuUG
utEUQjt/rH5nPg1XhWI1F8pi246Qo+DArZBoDK++7m3dNdlGX+zek7Fof9KChge8HJX4wVNpLJGb
xln9WLw6xpe53eTbWm80H/pHjWzk1V8eM7IOEIKUW9fSYkBfL1b08WJKT2cZ/vRzBtMJyYS4lhb7
+mExsi+UPv9Fyyju9opa289DPQHhGFV13MLraF+otfW7quMvjYtNfouP1S38Zbzzi3yU9qYxz89d
YlfYFMfVE+G//MsfbA0zuzzA+1wCMzWa1XhU8WjfzCHOLJ0WUaTuBYQ3qB9be4b6B4VL3cyThnPM
CNg0T1uYfOoc7yeR/B0CAtcgsC2q0ap4gkoPDaQfhx14n3EHeMhyKgni+FDktDQVrXbRFAFAe8gD
9wbXGi4+dX5pl4LJKmEag5ianHmsk1MrJdlVPsjDhTUp4WMbMUlS1QJP6EV5W3OTcNrSl72ZrLCn
yDgxysiNXDUh2BgbSMx6UpGn1mKA0U1t39CuGhyQpiSu5qNeRyoAuLQBmdYLaeQcAz8Uqoa9k2aL
UF0Z83s57PMDhT+sx6XMoHOe/zf32UWlXklbAd7TNYYo8AA4zj+tGOrfZHSjp9dyeWH3gLVNFWyZ
FbdEjU2l3ZUmRLI4rljpVVdu/YoOoWmuzHoTFQrtXlqj7QvTbp4rC4FWpofpjyg0OC3BQj02XRw+
cRHJtmqaDVwehPp3nPrpdyjhFsAOFcpto7XaXq51nmT2AfRpmX0PuinwDMX3911dYjY/WeSzh5ww
E/LQgTpw7MVKEP4RQ5N6kyQij2cfEEh3FXoTrma6o7DmcQePWO1+wDWNrhReXIj8xG3V2bpTpLq7
KJuciZ/SPLjSq1a+63ydogdX1e+wpOIdh6LiAGZ9gRpouDqUIsBfFk6Z/dzcqli07kVrRl4VKupV
Lhl9iVzEDJ00zUn7Iuqg90UxgsZBLqDet1MJfoy6/s6fTbhKbWvTbeRH30GPBcehq+vbQdaGP10l
usFR2yb70cldcZ0JzXwy2769nnpV3oMKtGUYxWK4ht8gfQvkMOl4pQLjw65FPKYNdXSPOKl44aLY
u72J7MSlsgU+2k/kb0CoLG3bvopb8FFUL4dOsX7kCDpcObbnrWTPIRKcOaeKTvzususar5YmstnA
VPHYnk2luJrRhHhTNbeJI41xdifmSXIVII+LhdoCSUb7dZToU32ZpoAuwLyZDwVrh6ic3lfTKCKw
D3IaOpIEDGikoHGaQz+9V1I0kpusiIOnPCkguutqtq1VAvtRqIZbTTNhnkyo7nRxDqKrUOJbSdVm
zCYDgRQqma5zsx+3McywHnzekOxqEry/LI7RQxG0NOqUsnays8o/+IE1HmCaoDgb4iG4lgPZ3vdZ
NP1tokzTN0RFBMHsWaR3xRyDrbFbzw7BT6BDnJnDV7IRN7TBy8EPPaSkX3Z+mYA0Ra1TptwmyL+h
fqIRZKF/w5hj+zpswWrbN8r8d5ar+SIqas2ZZIEXTFtI6m1pw7r3Vd3/A1qIqg19MyhdkiC4AzMX
7Kcqsf8ElkISQVIC24NrJ91XQgMnn1op1xa/eK7DWT0lo88NqyAv0BIDPChtTyiuT/a90VT2M9TY
4V6JyhAduR0g7ApKcWvKk+z2ciAAAOLkQLogI7Wf6ZoPjzKY1Z3cTynhiJ4Ae9WD9kcTFOmTXAag
V8qxfC7MvLiidzu4C8tQxUYHKiRRlzb8RemAXhMxnL7FuE36rcFlg2uIJA61Xh0AdPJVG/Wd2ZqX
rS7Pe5uy6B7/b/W70UKljew4v/a59Gy1zipPqDs0BV1MAgC8I1EBEFPZtbmiO3YYoZrIAmUG5wPJ
PJlS6VtVpJHEjXSSb8e+Gp6I+i0NCJQ64Ts0g2+0yHnh9lwcOqEHt/hvmjepD/9UTTXpplbycZvY
qnEb0xnyxEW240reK4co5a6ed7NxGhfd3jjqyhUXroi7uQ9Xlbaqm6oa+n1hy3jtBj5pLaG2/Ysq
Wushi9vwlspVeWtPRntKy9F6kgDd/Br7ToPr1MfpU2oN+j5uWgKCrG+DjeikxIOKqydLXiU4kWqL
Yc5ZYIn5UnnIJK0/BnDBnwVfoEdon91LAb/jF1bn4amHdbcNBbpG7qejh12W9gOOUrMbFg1jOcXl
IU3S8qrku+D5XToelLmYb9i54xWLmgDVtyeUKGO3hZjDPcx6FUbafqLu+6bJEremOfYwxLmoHRSM
2q6k0nw0lKD3kiTqrnB0j6DLaXLGHU3P/khmSOg2KSau61XrCjMeuXbxOdxEEq97Q+ZhfIlFPt90
nMjPhQ7cKp1mZT/6ln5r9xbY8i7S3VkjKSfkcHKaqdYeUvyqjrbap1fAHZHvqLnYdUJWHvvBX7CL
IBd37dSqP81u1p9tKxietdb3dyL1NRCfMZZAAebNm3CcGohFDTnEzkhu9G5mW0v1eJ/zQfyu9iST
oUNIWP2rymGu0PLOU5MfTQCED3ZliYOg1exOQ+36PYsL09HHJtiPsjSeauQLBwv5E3xKEUxAcfz5
Qs8gG5E6Vf5y7oU7ZZTi0xRb5mZKYEHB/By2BQPvpVKET1Gtykf0rfaNPajhTVMZloPybnycci09
GMOY0N1m0b5ajuTEQpld7EtJ7qrNJB1oHjCuWuLu36RScg7xoLxW86r1piEpb0jumv0mhld8Sdq3
/GlX/eJGknW3szLUv2qwURu9xzK6TgsOFDkeY0BcFn7eSqP+xOQ8OgbRkO36dgphx1aWvdFno9vO
kwGiQMk4BQU4V8EB7OllRpSyCISteha3LYrLG6XJmlskhgH2n3OyQZpVbtp54BLQ2f5BhsP3VKmg
mfHYQIfeThCu7EF7LAyr/9UMYrrJ4LCCRFf6LSWb7Mkwp/CSzFK0Kzo78TC9lT0rMNMXRZ9P9GqA
PevL6rKOW//YxXF0H/hEYVUZ4wsS8D28EgFp2SngMtoQn2OeOYnrsdSVzayl4ZEQy+aYRDPdSVq+
415EEC7X8+VEgvI6zKTEjatE9rq5tvbRSLYeyXp4KYcFyEJUpeoGp5D6qhrbfDcDjHUGJaZ4Hraj
5vRdJjCWFL11EWmlsm3C1N6g4pzdSrLh4ymh5CZxKe2jkuMMoXtw5AOY3TGPQB6lVEK0S6QYzUW6
s9PpbyHDdNMsKXmIVP1vPuhARLWxI2AfiHdtcK8zAsbL0Gq1S90cE6oGhHwHstTQa+UUPLQ0jk6Q
KeSba/BlU522EI2L7GD2cnnb13F5wmDFROIdNMB9VQnPa3Lw/SRkyge9yb06007tgJ+igmbazSAq
O1CwwbdXJphsK0cLEpnlzlDyP3EVIvmUjPq5bWdMCjsbObGut14Jm2ULkbXhXjj8VsGr70mGi00y
1/aVgpYGqpk0HCM56i9oT4h2piDzLZGVBEJdG7vRsAUccNE45Qi8D3+7RXKvzb7hLeLybRQW+UWX
6MNNLUu6l3KvdStzwBRWJbVep/VAVkRd7HgV/KZTu9p3Eu7svua3N6IN7aUtocd0vcYZOxLRTWfG
w74cZ/vC0EhNhaU6H4QwkjPipUVh8a5crVsoucFFASi3lwrs+zpyGbF6rYICr1XfyelNb7wUwt60
9e+2PzPSUsj9YqR1cb5PkYGk1GFYAL+LxTHg+7k615kBVgXQckYaYMYmA0j9bg6vNCS6QnVz82Uk
2eJnEsWLe93XHcns74dy/98Mb+vCWEzHFsXdaibbLOlsFa04Ph6XxeRfynwiyJQu9Ol5njYQ4q4i
H6E7KGiZT1TZeF//gk8mmA5JXVNf1X6auVQB32g5qLT5tUSZx9WVHO6mOvwO/OhMtf6T5SKwWFoK
sULlQVcF2MKsMFJrxtJF14piu7J+qq+A92Kf9cX3toYT+c8fCsabzh5adA5rRZaJ3+Psl0rhFmqa
gjRM96Ieb78e42OdnhemLtpEU2MHUD9/P3PyiGC9IpD7d4M+oGwn2+mevMULeH/OM/NDYfl1sKWd
FU2AaSqr11TaMoWscCxckZyK4TYVx1k/04n5QVOxDME/juTGNOBAr96SFvaV7KuLPND4Xca0qgR3
QX7kK7O1ZMltu3T39QR+9ANBQsplS1G1ZQZpwHo/gUUwU/0r08LtfwU/xa+FXUbv54HukC1NOonT
bUF6X5COvw5u8F/bhJ5/lbjNvfrNds+1ln/07lz9mGWfvNkHvh62/dDzYzCof1rEMf5uOJaHEmZJ
jkc4abwNUPLwanLVTXprXZx3Yf1kJ+rkJGTN0lEBKev1BD+YBhSNgpEdFA8oeL6H0Tmt0yeriMfU
ceVh4k1hr5ZsnoVlQN0Y8HpOH01/pSf3wRScUcl99hxvB1kt1XZuNJyugNOnyAJaC7ykfU4B98lS
5abBJOnIjTVFrAQlMBmMpB18gkx9/q0UGnZk5eTAKv2mN8BW5VL91dbymVPss0HZ5iYHyiIXWxu6
DUPQWJ1ghQxVI5wIVcQmaNOLYRj/BEV3ESnqU1+oZ75/Hx1OeGG2oaroZ/ivtaaASWkn2WlYLuLS
VkIBTVPQ3rgxrmEKnkiLyG62Dbb6mfPz7KjrrTlLNZpWRh1gprRUIVEX6lcjPgFEL/vmUF2TxDwz
v6/f8tW3nq4RJEIqT4rZ1/IC3mxBOOJKl05R5aYnyqwOJPOD2IX7enfOl/pjz/miRkL1Dj2Ynk/U
T+9HEm0mTbOsV68CyuFqeFyIif69jxlvts2ufefchC6f8Q+PxrUdc1GdVhxzNZ9NPtI9tDyatlus
Wclebxd93zmF9yf72+RSi/jeXI7WRdL/dganxOKOKzUVrWk9jvhFTKlksC7VGLjN14f3J5vBxIkD
QQYRoPaBrVOZkhxpZGrdQrYPaigeo3S4IsR9AIRD9DqjvW3rc278n5wsiBdVgeoYotQHWkksZ7Ms
UmYxUqYnX2RP8Sj2Xz/XZ0NQChT0QeOqqKzdMWO9ScAPF5Urwa+iK9Z+opJ/ZozP3tLbMVanV2+E
hRJFOV2KKjKYqDiGgDTPeTe8+u6ul5zKWlM5IjG1tVejSDbFR71LK1dUnXxT06D5Q6vy8mfcL2TJ
DEBx142DU41kaC2ljzwykKPb4LfnlOitjlY4UIhtEBiR7x+3SmuZkxPRQ2du0tikU6+1I93zh6na
G1IfnvxK1096OnYP9AzqlkOLpPySDbl+xeHW3+V1abktjXfePI7qZUIbY+ZMSi1toTAnjm7XjZMl
GZ/XIEEXrxi+1/i6sW2NJvhr0UV3EkXU/pHbUN4Htu7/6NswvGlJDHid72MRNkr+ptCT/DII7cJr
2ynfa4ofX0l1mdGDO2jyvZIPyo3f+JT+JWM+VlFQcztStAu1QO0BYSuji20QTtX0ljPVlf6igDp4
VCYNiU9Ax/W1SAdjb45Rf6fXhvKT/G38QPt47s4YIR6NKBY0wQao/BVKKZwG/XfYWqX3X6xRskj8
tAXZsxaIql2WG3bOm1WpLhYtkZp6Rn39UdvPAck+A3fHYaLSfvP+IJFy2iyNPKxwD0+u2pNwh13s
Gs8LVrb37L+BY+xpX3SnMyHhZ7vPwr2SOAftq7mYE7w9v3wJNHcp6aU7KNKPJm2OQzH+/nryPtt8
b4dYbYtSH2qhtQwhiSdrLBDx/ZqV7//FGByKtCloi93N+vOSVWPfJHbp+pnmGNmvOjE2Zn0uzvr0
SRan6sUaE8eGlW49tWiDkCiquylVxbbZhMp1EJ+55Hw6xmIFQWJRXT5e718IXcZ9FVpD6WJNsJm0
I825m8B4/Hq6Pvs40mqmmuhN+fKL1SBlHBLkCYzvlo+jsl8+juG+PPtx/GiBxKJ+O84qME3KUhq0
iglDZ5ceFnJzcTmDxFFvsh26AMc8IkaWt3AjtsM3BA/u14/52VzaS8oE8f3SObNaedT41DQheYVq
99S3tzUKkil5+HqM1y/8+tS3FT5fdMfwR6wWRRJ0WRzbWU64GNyN9DEUtwtny/yW7YJdQvHJpQ3W
I8xxZbfalo50SC/rbeAW506QZTK/+iGrrSz5WkfTMj9EXGdPvQs6dxP8ML3xOLjCmbboIHdYUJ+J
Sj6LW/F6sqzXO7kwX+0+3oSQkj0oiSw4txZLy+EJbvePft+Cyl3ar4SXetG2+Pb1lC+b+cODvhly
OdPeDEmVwzcSDbl+gAeTZL+Y8mNulRvN3k3+uUn9ZAlZWOHa3NEJ86y1vJyG6pQFXP9rp/jjITi2
e3/bH2k3QjZGR6SFZw5Wb2dW7vIIq0e0CMxJprCiVPxZ3j8i3hytplUMm0Oij/VjP53jnXx2/ba4
3GqcZ5z9HzKK0zBaDYodDppd+LCs29Qd9+Whu4o869BupMtFnLmZPXQ+16WDtdz+XJfAJ6cQw+qk
M7l+Y42zysTlpT/LhZyX6M5Cx0J6lhvUT5sedla3KcKfXRNcqka+/Xr1fPpGcQgXfCmM5c2+n1rN
IN7A8IT0W4XhQW3VO0B8izXIOT/Jz94hmR1U7AKdl7K2KUsGdLbjHC49OfUOie5pLIPD18+ifjqG
pQvBJ1yl/LI6fKK2UCNzZvf5P5QCjIzmILCTj+FDi4u+5JhAqzz1OuMgOsxevHFwX78iqeN9/TM+
TilLiAsCNXrCF5Kb76fUQpnp14FEY21nY2a/s7TByed/Sh9DxaaRrOcgl9UlVnk/iNkY1LJbkn9y
+Uu2+g1ePW4V/FMkxWqQ5RL25miRQ0gOdcogsX+J2cem0NBRJefIyp/OF/lDU+ULTGJ/NQpxOFGm
QNBla9YpD6KHuZEuyrPpk49dQMvTcDPVNFXVuHevvgi10qK5WZKyrRs/aLSOqBvFtb8lxwXCGjnp
T3ToYIFxdamd9tE8szg/CWnfD7/6/HZhZk1mz/DaLqfoCK9ldPNtf2G4xSm9q7bFYQGq44+bXZ/L
N3z8FhJGA9gkXCdQwyzr/XtUs9nUDDMrMNCjglcX2S8lDuh6qqjuaMOZE+WTwRaqAX1GRFP0x61W
pj7rMU4+onKt4olOmU2bPtTh6E3nLuOffGvpvn0z0GrdaG2iq1rFh2/c2r+okrkL8qbeN9vsIO3q
DXX+R/v311v7s5dI/CRoIjMVahby8vBvdkQm9WWK9SGJv9tW3fSkaVUSDVwaNdf/3R97z9hS0UN9
p+3sGP3e5uvxPwkhbcUk2lY02l8541aLSMitX1hWVLv+peVg/nI1eNGFsl2ch30+WLbTegvhx7pO
bpoblK1n4puPsQZ2OwINEcUazBfWdQ1fCZVCx1PGlYtfAilRi1DDLmu366+4dp4Z7JN8HKMtO5VI
g+/yumxTiWHkmzymbnpYkMnKXju0THB8PJe2+ujCxq7410s1DRPD+tWaRS1aawHldqLWEYaqhyYH
3+jRKUnIGaTazzUwnx1wtXarGqpAlTBgL7XeDKbLEOUWZYbbTLemTacPkNom9TfJ0O9MHyOyRt8p
Hdr/r9fTJ3v13XOvYo7A71QfzQ3OWTOXaXoV0i7whgSnNTk9M9RHivIyx8v3kBOYw36dggQ7Db07
qtPX0Bg/6c0SWcX3Jjj2nXbfe8LB5+lFkTaVd667+ezYS+DwZtvKc4ZMIGDs/ETgQUPhxtwmXrEr
PXFM79pdeLXsmqWx+lzo+ukMv3nqVTAQJZbeAwpNaSb51c/qptWQJSQ/O/v56zf5yUf03eyuDqYq
MXHd0RhnIrwySVmXkms1yrktKZiod5G4QVJSUPWwVVXlgreayGqQRZKLJPt3zTF0qh3aVbfd2Lt+
N+3PdQd/vE4yniqoQHABJzpeB8WJUUWxbGF48OqvLnnN3+5oAd8eKizJK2CL3aX/vCDlzOO4A2qh
6d6cHGq8hKWzTNkPh9/yW5BIa0TnhMvy6tmTsh/ydGnjjeinUO0QCBQdM8YRF6a9RK/iP3yhq9FW
C2fCbS+pZ7KkjczNsfZvMZC6i9rm/n8bZr1u6JcKa7WlIauPDwPKNuTyUgT3KPrz3wyEeSc5AZNA
b3XUhMkwjnU10uitXrf5U6seyvDX10N8jAiWOcMxiNykSlVuHRT3Cg3D/RxgbrlVKeCY1whSt4sp
iL+Xbsu7eJNsz93alpe+3hBvh1wd5ImspsoEABT/ufbJnCZyw+euaB+OkNVTrWYuluHcjBOWnT7G
d5hS8HL+qGid2vBcRu/MSMbq/lRS0LF7nfnr8j85q8C3nuKaVlTMCr9+U6/79otpW8figzlPgVUy
bY23vKPO2AT1Ztw2P+dDhH+8eiN2CzNxKXLTrnk9UmdMtuzwm96bMAiPtudYisskfvWDVoEVuw2Y
jcKj/wu5JnndVtqdR66dWS7rvHYfW2OVZbzLuFX+j7ozWXITCcLwE9EBYhG6zAGQLGncy9jtsMcX
or2BxCY2CXj6+UrdDqMSAw7PxcOlD60gqaqsrKzMP/+8PcCcfSza1fjcXp0EqAvpS1X4aLiJcho/
tf3DfgHuBK7W7tV8lnta2XxLjpTHjMsRmi3PmPCaCHfhEVoyS9UeDvW2zHXO1EXs5PHGONROYL7X
/fdh+S0wP45LGxgVNwoCFJTsgw+RD4KA+nIY3PaJdzg8dmbs2OGbeP5+XMaQ/UAI4RcoIiBKkK8u
ECXkUUoSyKPsrsscHb+6dM+8WG62idnjuAi7+ykX4TobTHRbxTuCHI0WKTSoYKZ73klYcKngNh+j
e8fXhuXEq4zWmc3a8Cq8IsB4IAofxoc6sNMvRErqHlL10+FaF2SL7sAwO13ReGbTOQtdWY5LGly4
3uCER9Eb3K6cKXkzh4Yi8sFYmncFaNe6mjjFhleuJ0U6m2kFCEdignrAgvnc2ZqO7Nyu13O39pon
/0/h24UT2Ijr25i0cGLsvbFVRptGagQLTN262RpGTi/BqUwpkdtmd8kywb8URHGVu4c71qNLhVdM
bPbri4T0CWKhe59A6TIwyfkJIpra6VbVJtqS5XTaD6QrhbKuJi230Axp23Pt5bGBvQCSkK5KEYBf
cK/skdlfauFkd8WKLo4rY3nYULXkaO+LtXKbdm77WpAXaUv/U7ic2jADtvriE6Qz12isivw+nxBv
nrttczeCwmXqVji4R3ojlc5ddVZTTQQdqmdkn03KaAquZdbOabKp3rmDW+SHIJmuiJbehwY8euJp
6t3s+HenPGiLYsJaD8oA7AZlFkR0xJgv9WTfzYxWLZEhkmlx/Pc+KZ0onIpPDO/DnhhJHQOr0c1T
jJjKOy3tCPgaZuwxduAKsyl4XqZbmppm8OxMDG94H/QES2oZNCbkJ+RWvfnb3Z25Er1nDKfZ6lsV
dyGYvMAP6kZPnKSCJ5uas6IW42z2t752n9ehl+9xZOoJBkHx3VfbrSdIUsLUbjq4CDBs9eEuLSK3
3WUrxX5I8sL1Q3NiFge8Ewr54VlQVZIhkFtdKokVWjF41gx6rkKlfIOKZ82csJnDekiegVyrMSPk
eylCtSl11w2Yl/Movm19811T2iurbLzxU2doJIJkDLQPCHfMlCQmo2VgLAIbFC+4OfzsOU2xx0UM
rQxXGc0mAg8U4ox/6VleqMlPxoESBC+FOt2JSvtejaqtYtqhVyqHTZlqm3GB11EMbH1foqR0sBro
udLhh4jNZcBFethor+nqfn9chzYZOB1URLhUvigPUxZ3aNX6kiUt3MfpIm+LBAuFe1I3j+X8UxRM
eHhnCLGs6j0hcnBx32onqza48aYfZlvDJXX81UjeqJxrbreEV/ttsILwPvDdoJpYyiFtAcsCynFG
aJVsyqW2pEFD9XXFJTim0ntzyo3kTk39ZsoGD1rHvhzJOp78hUZxRYqc1/U2PjodUc3yVXlrPZBh
bN3ood2EW3vCggwPziBaC60fLrT4f09Pw9SK2zo9lB51hdsg6TZNbq3HNXNwK5AQ/i5Cmr+FfTy2
R5PIyLydPVX2aa0HSuOqnX6/89ONZZRTaOlBfewJlCeyDRslSE5MZABzwynd7vXFZucvJrzk6wi0
2HEoBLxxM0j+ZM8cpNjcaqDyxzO3tuZapPI7twafMZWhGV6kH4IkswglAsRENoJKHYCLf6/FE0MZ
nrEfAiTTbrZ6C/SDY7iAdUpPNK+oPtl+NaEIU1IkXSsVIzEDK0sEPdEbCk9bQXOwVupqKmc4OF/0
pQEWZHBQye6MRsl1NheMfkX6OD/AUBUb3rhODw7FAiYJypRzSu6LpteUrNche7WDTy2uTm6p3Hf6
6VcsT0+KpMiHpoHmp8SkK2Gynpv5h8acApwNuSp6T4TkGZ3Ko1/qPsYtTOptWkaunuXbiv4F+qFe
js/Z4Kr0REkHlNUCk2xiLLixu42OiduQGRuXMGhpLFBa4IuhKJGhWiA3gqQ4MV8o11LV1gH5TE2B
5ah5auFvHhc2PJwfwqTFMaNdbBQ1wszF7QEUM6wd4wKGl4bsgIAc4nRJXoqZLBbRTuNYpfDDwaFg
c3Jb3QOjOR4nJu4aGyFM2YIyKNOitxJx2MtjYLbIWuIq7JjjirgGjEH7VfYu+oj74NH41klu564K
Kmr2oQDGEzePx3ci2hF+fEFH/I948Xsdta76ZD236nrponVuEfWY/dqPvregEu24rl/0won/3Hjr
c1anlWjjBdY67dPli7qSi65b5xede36NvSB+ojVY/YXGXIqm3pCs4BGZ4jgDPfHyD1O/maniwRE/
P8+ienNz/dHXfcZ+7TcX3/6vXccodQGuQAj6Z2ZAektvBmbmjcHmmgvwxfNzORE0JONkN6kKhP34
/Jwl/kYTwTEn8mL/bRp09QZaDZOc3eXwTe2GMw67QGr299QD0N9X7Sb+ZR+MaMH8RiDrIC3nz8sq
97eDYd/QdsUmJgr2Wzz4R0z4T2nBT/zopY/f5/jrU/HHPwAAAP//</cx:binary>
              </cx:geoCache>
            </cx:geography>
          </cx:layoutPr>
        </cx:series>
      </cx:plotAreaRegion>
    </cx:plotArea>
  </cx:chart>
  <cx:spPr>
    <a:noFill/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microsoft.com/office/2014/relationships/chartEx" Target="../charts/chartEx1.xml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sv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15</xdr:row>
      <xdr:rowOff>169334</xdr:rowOff>
    </xdr:from>
    <xdr:to>
      <xdr:col>23</xdr:col>
      <xdr:colOff>448733</xdr:colOff>
      <xdr:row>24</xdr:row>
      <xdr:rowOff>177800</xdr:rowOff>
    </xdr:to>
    <xdr:sp macro="" textlink="">
      <xdr:nvSpPr>
        <xdr:cNvPr id="46" name="Seta: para a Direita 45">
          <a:extLst>
            <a:ext uri="{FF2B5EF4-FFF2-40B4-BE49-F238E27FC236}">
              <a16:creationId xmlns:a16="http://schemas.microsoft.com/office/drawing/2014/main" id="{AF767E35-4EAB-B90B-EAB1-294F9C5D3508}"/>
            </a:ext>
          </a:extLst>
        </xdr:cNvPr>
        <xdr:cNvSpPr/>
      </xdr:nvSpPr>
      <xdr:spPr>
        <a:xfrm>
          <a:off x="939800" y="2963334"/>
          <a:ext cx="13529733" cy="1684866"/>
        </a:xfrm>
        <a:prstGeom prst="rightArrow">
          <a:avLst/>
        </a:prstGeom>
        <a:solidFill>
          <a:schemeClr val="tx1">
            <a:alpha val="13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210819</xdr:colOff>
      <xdr:row>6</xdr:row>
      <xdr:rowOff>167640</xdr:rowOff>
    </xdr:from>
    <xdr:to>
      <xdr:col>4</xdr:col>
      <xdr:colOff>84666</xdr:colOff>
      <xdr:row>13</xdr:row>
      <xdr:rowOff>4233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F1584F22-75BE-A150-41A7-4CEA87823E50}"/>
            </a:ext>
          </a:extLst>
        </xdr:cNvPr>
        <xdr:cNvSpPr/>
      </xdr:nvSpPr>
      <xdr:spPr>
        <a:xfrm>
          <a:off x="210819" y="1285240"/>
          <a:ext cx="2312247" cy="11404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Base</a:t>
          </a:r>
          <a:r>
            <a:rPr lang="en-US" sz="1100" baseline="0"/>
            <a:t> de Dados</a:t>
          </a:r>
          <a:br>
            <a:rPr lang="en-US" sz="1100" baseline="0"/>
          </a:br>
          <a:r>
            <a:rPr lang="en-US" sz="1100" baseline="0"/>
            <a:t>(Extraida de um Sistema)</a:t>
          </a:r>
          <a:endParaRPr lang="en-US" sz="1100"/>
        </a:p>
      </xdr:txBody>
    </xdr:sp>
    <xdr:clientData/>
  </xdr:twoCellAnchor>
  <xdr:twoCellAnchor>
    <xdr:from>
      <xdr:col>4</xdr:col>
      <xdr:colOff>298872</xdr:colOff>
      <xdr:row>10</xdr:row>
      <xdr:rowOff>97366</xdr:rowOff>
    </xdr:from>
    <xdr:to>
      <xdr:col>8</xdr:col>
      <xdr:colOff>457199</xdr:colOff>
      <xdr:row>19</xdr:row>
      <xdr:rowOff>169333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5710F6A9-060F-4A60-9DF0-AB6CD9C398CA}"/>
            </a:ext>
          </a:extLst>
        </xdr:cNvPr>
        <xdr:cNvSpPr/>
      </xdr:nvSpPr>
      <xdr:spPr>
        <a:xfrm>
          <a:off x="2737272" y="1960033"/>
          <a:ext cx="2596727" cy="1748367"/>
        </a:xfrm>
        <a:prstGeom prst="round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Limpeza</a:t>
          </a:r>
          <a:r>
            <a:rPr lang="en-US" sz="1100" b="1" baseline="0"/>
            <a:t> e </a:t>
          </a:r>
          <a:r>
            <a:rPr lang="en-US" sz="1100" b="1"/>
            <a:t>Tratamento</a:t>
          </a:r>
        </a:p>
        <a:p>
          <a:pPr algn="ctr"/>
          <a:r>
            <a:rPr lang="en-US" sz="1100" b="0"/>
            <a:t>Transformar em Tabela</a:t>
          </a:r>
        </a:p>
        <a:p>
          <a:pPr algn="ctr"/>
          <a:r>
            <a:rPr lang="en-US" sz="1100" b="0"/>
            <a:t>Formatação</a:t>
          </a:r>
          <a:r>
            <a:rPr lang="en-US" sz="1100" b="0" baseline="0"/>
            <a:t> Geral da Tabela</a:t>
          </a:r>
        </a:p>
        <a:p>
          <a:pPr algn="ctr"/>
          <a:r>
            <a:rPr lang="en-US" sz="1100" b="0" baseline="0"/>
            <a:t>Formatação dos Números</a:t>
          </a:r>
          <a:br>
            <a:rPr lang="en-US" sz="1100" b="0"/>
          </a:br>
          <a:r>
            <a:rPr lang="en-US" sz="1100" b="0"/>
            <a:t>Idade</a:t>
          </a:r>
          <a:r>
            <a:rPr lang="en-US" sz="1100" b="0" baseline="0"/>
            <a:t> das Pessoas</a:t>
          </a:r>
        </a:p>
        <a:p>
          <a:pPr algn="ctr"/>
          <a:r>
            <a:rPr lang="en-US" sz="1100" b="0" baseline="0"/>
            <a:t>Intervalo_Idade</a:t>
          </a:r>
        </a:p>
        <a:p>
          <a:pPr algn="ctr"/>
          <a:r>
            <a:rPr lang="en-US" sz="1100" b="0" baseline="0"/>
            <a:t>Separar coluna Produto-Preço</a:t>
          </a:r>
        </a:p>
        <a:p>
          <a:pPr algn="ctr"/>
          <a:endParaRPr lang="en-US" sz="1100"/>
        </a:p>
      </xdr:txBody>
    </xdr:sp>
    <xdr:clientData/>
  </xdr:twoCellAnchor>
  <xdr:twoCellAnchor>
    <xdr:from>
      <xdr:col>4</xdr:col>
      <xdr:colOff>84666</xdr:colOff>
      <xdr:row>9</xdr:row>
      <xdr:rowOff>179070</xdr:rowOff>
    </xdr:from>
    <xdr:to>
      <xdr:col>4</xdr:col>
      <xdr:colOff>298872</xdr:colOff>
      <xdr:row>15</xdr:row>
      <xdr:rowOff>40217</xdr:rowOff>
    </xdr:to>
    <xdr:cxnSp macro="">
      <xdr:nvCxnSpPr>
        <xdr:cNvPr id="5" name="Conector: Curvo 4">
          <a:extLst>
            <a:ext uri="{FF2B5EF4-FFF2-40B4-BE49-F238E27FC236}">
              <a16:creationId xmlns:a16="http://schemas.microsoft.com/office/drawing/2014/main" id="{133023E3-0F0C-FC6D-0EED-F50F945B27D6}"/>
            </a:ext>
          </a:extLst>
        </xdr:cNvPr>
        <xdr:cNvCxnSpPr>
          <a:stCxn id="2" idx="3"/>
          <a:endCxn id="3" idx="1"/>
        </xdr:cNvCxnSpPr>
      </xdr:nvCxnSpPr>
      <xdr:spPr>
        <a:xfrm>
          <a:off x="2523066" y="1855470"/>
          <a:ext cx="214206" cy="978747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127000</xdr:colOff>
      <xdr:row>15</xdr:row>
      <xdr:rowOff>2540</xdr:rowOff>
    </xdr:from>
    <xdr:to>
      <xdr:col>12</xdr:col>
      <xdr:colOff>187960</xdr:colOff>
      <xdr:row>21</xdr:row>
      <xdr:rowOff>25400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C4B35435-9BDC-40E6-A2AD-328328631808}"/>
            </a:ext>
          </a:extLst>
        </xdr:cNvPr>
        <xdr:cNvSpPr/>
      </xdr:nvSpPr>
      <xdr:spPr>
        <a:xfrm>
          <a:off x="5613400" y="2796540"/>
          <a:ext cx="1889760" cy="11404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Anáise de Dados</a:t>
          </a:r>
          <a:br>
            <a:rPr lang="en-US" sz="1100"/>
          </a:br>
          <a:r>
            <a:rPr lang="en-US" sz="1100"/>
            <a:t>(Tabela Dinâmica)</a:t>
          </a:r>
        </a:p>
      </xdr:txBody>
    </xdr:sp>
    <xdr:clientData/>
  </xdr:twoCellAnchor>
  <xdr:twoCellAnchor>
    <xdr:from>
      <xdr:col>8</xdr:col>
      <xdr:colOff>457199</xdr:colOff>
      <xdr:row>15</xdr:row>
      <xdr:rowOff>40217</xdr:rowOff>
    </xdr:from>
    <xdr:to>
      <xdr:col>9</xdr:col>
      <xdr:colOff>127000</xdr:colOff>
      <xdr:row>18</xdr:row>
      <xdr:rowOff>13970</xdr:rowOff>
    </xdr:to>
    <xdr:cxnSp macro="">
      <xdr:nvCxnSpPr>
        <xdr:cNvPr id="10" name="Conector: Curvo 9">
          <a:extLst>
            <a:ext uri="{FF2B5EF4-FFF2-40B4-BE49-F238E27FC236}">
              <a16:creationId xmlns:a16="http://schemas.microsoft.com/office/drawing/2014/main" id="{655DBCE8-16F9-4291-BDA5-80B2150C694D}"/>
            </a:ext>
          </a:extLst>
        </xdr:cNvPr>
        <xdr:cNvCxnSpPr>
          <a:stCxn id="3" idx="3"/>
          <a:endCxn id="9" idx="1"/>
        </xdr:cNvCxnSpPr>
      </xdr:nvCxnSpPr>
      <xdr:spPr>
        <a:xfrm>
          <a:off x="5333999" y="2834217"/>
          <a:ext cx="279401" cy="53255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109220</xdr:colOff>
      <xdr:row>3</xdr:row>
      <xdr:rowOff>126154</xdr:rowOff>
    </xdr:from>
    <xdr:to>
      <xdr:col>16</xdr:col>
      <xdr:colOff>170180</xdr:colOff>
      <xdr:row>9</xdr:row>
      <xdr:rowOff>149014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A38082FD-E2EF-4C50-A60D-9B377347541D}"/>
            </a:ext>
          </a:extLst>
        </xdr:cNvPr>
        <xdr:cNvSpPr/>
      </xdr:nvSpPr>
      <xdr:spPr>
        <a:xfrm>
          <a:off x="8034020" y="684954"/>
          <a:ext cx="1889760" cy="11404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Bases Totais</a:t>
          </a:r>
        </a:p>
      </xdr:txBody>
    </xdr:sp>
    <xdr:clientData/>
  </xdr:twoCellAnchor>
  <xdr:twoCellAnchor>
    <xdr:from>
      <xdr:col>13</xdr:col>
      <xdr:colOff>110914</xdr:colOff>
      <xdr:row>10</xdr:row>
      <xdr:rowOff>83820</xdr:rowOff>
    </xdr:from>
    <xdr:to>
      <xdr:col>16</xdr:col>
      <xdr:colOff>171874</xdr:colOff>
      <xdr:row>16</xdr:row>
      <xdr:rowOff>106680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9DE41B0D-8437-4195-93B5-D7EE258B9EB8}"/>
            </a:ext>
          </a:extLst>
        </xdr:cNvPr>
        <xdr:cNvSpPr/>
      </xdr:nvSpPr>
      <xdr:spPr>
        <a:xfrm>
          <a:off x="8035714" y="1946487"/>
          <a:ext cx="1889760" cy="11404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Faixa</a:t>
          </a:r>
          <a:r>
            <a:rPr lang="en-US" sz="1100" baseline="0"/>
            <a:t> Etária</a:t>
          </a:r>
          <a:r>
            <a:rPr lang="en-US" sz="1100"/>
            <a:t> e Gênero</a:t>
          </a:r>
        </a:p>
      </xdr:txBody>
    </xdr:sp>
    <xdr:clientData/>
  </xdr:twoCellAnchor>
  <xdr:twoCellAnchor>
    <xdr:from>
      <xdr:col>13</xdr:col>
      <xdr:colOff>106680</xdr:colOff>
      <xdr:row>17</xdr:row>
      <xdr:rowOff>129540</xdr:rowOff>
    </xdr:from>
    <xdr:to>
      <xdr:col>16</xdr:col>
      <xdr:colOff>167640</xdr:colOff>
      <xdr:row>23</xdr:row>
      <xdr:rowOff>152400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782705D6-8132-4372-8F3D-AE992F3CA695}"/>
            </a:ext>
          </a:extLst>
        </xdr:cNvPr>
        <xdr:cNvSpPr/>
      </xdr:nvSpPr>
      <xdr:spPr>
        <a:xfrm>
          <a:off x="8031480" y="3055620"/>
          <a:ext cx="1889760" cy="112014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Produtos Mais VEndidos</a:t>
          </a:r>
        </a:p>
      </xdr:txBody>
    </xdr:sp>
    <xdr:clientData/>
  </xdr:twoCellAnchor>
  <xdr:twoCellAnchor>
    <xdr:from>
      <xdr:col>13</xdr:col>
      <xdr:colOff>129540</xdr:colOff>
      <xdr:row>25</xdr:row>
      <xdr:rowOff>68580</xdr:rowOff>
    </xdr:from>
    <xdr:to>
      <xdr:col>16</xdr:col>
      <xdr:colOff>190500</xdr:colOff>
      <xdr:row>31</xdr:row>
      <xdr:rowOff>91440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B42CFC2A-AB8F-42B9-8A1A-595043209AF7}"/>
            </a:ext>
          </a:extLst>
        </xdr:cNvPr>
        <xdr:cNvSpPr/>
      </xdr:nvSpPr>
      <xdr:spPr>
        <a:xfrm>
          <a:off x="8054340" y="4457700"/>
          <a:ext cx="1889760" cy="112014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Avaliaçao</a:t>
          </a:r>
          <a:r>
            <a:rPr lang="en-US" sz="1100" baseline="0"/>
            <a:t> dos Clientes</a:t>
          </a:r>
          <a:endParaRPr lang="en-US" sz="1100"/>
        </a:p>
      </xdr:txBody>
    </xdr:sp>
    <xdr:clientData/>
  </xdr:twoCellAnchor>
  <xdr:twoCellAnchor>
    <xdr:from>
      <xdr:col>16</xdr:col>
      <xdr:colOff>358140</xdr:colOff>
      <xdr:row>3</xdr:row>
      <xdr:rowOff>53340</xdr:rowOff>
    </xdr:from>
    <xdr:to>
      <xdr:col>19</xdr:col>
      <xdr:colOff>419100</xdr:colOff>
      <xdr:row>9</xdr:row>
      <xdr:rowOff>76200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1EC024A6-47E1-46DB-B58E-9EE610592DA0}"/>
            </a:ext>
          </a:extLst>
        </xdr:cNvPr>
        <xdr:cNvSpPr/>
      </xdr:nvSpPr>
      <xdr:spPr>
        <a:xfrm>
          <a:off x="10111740" y="419100"/>
          <a:ext cx="1889760" cy="1120140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Cartão</a:t>
          </a:r>
        </a:p>
      </xdr:txBody>
    </xdr:sp>
    <xdr:clientData/>
  </xdr:twoCellAnchor>
  <xdr:twoCellAnchor>
    <xdr:from>
      <xdr:col>16</xdr:col>
      <xdr:colOff>342900</xdr:colOff>
      <xdr:row>10</xdr:row>
      <xdr:rowOff>53340</xdr:rowOff>
    </xdr:from>
    <xdr:to>
      <xdr:col>19</xdr:col>
      <xdr:colOff>403860</xdr:colOff>
      <xdr:row>16</xdr:row>
      <xdr:rowOff>76200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A94432F3-CEC2-4863-9669-55D9A8F4DC18}"/>
            </a:ext>
          </a:extLst>
        </xdr:cNvPr>
        <xdr:cNvSpPr/>
      </xdr:nvSpPr>
      <xdr:spPr>
        <a:xfrm>
          <a:off x="10096500" y="1699260"/>
          <a:ext cx="1889760" cy="1120140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Colunas</a:t>
          </a:r>
        </a:p>
      </xdr:txBody>
    </xdr:sp>
    <xdr:clientData/>
  </xdr:twoCellAnchor>
  <xdr:twoCellAnchor>
    <xdr:from>
      <xdr:col>16</xdr:col>
      <xdr:colOff>381000</xdr:colOff>
      <xdr:row>17</xdr:row>
      <xdr:rowOff>99060</xdr:rowOff>
    </xdr:from>
    <xdr:to>
      <xdr:col>19</xdr:col>
      <xdr:colOff>441960</xdr:colOff>
      <xdr:row>23</xdr:row>
      <xdr:rowOff>121920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13A9C658-9C5D-44BC-A0F4-29064A255745}"/>
            </a:ext>
          </a:extLst>
        </xdr:cNvPr>
        <xdr:cNvSpPr/>
      </xdr:nvSpPr>
      <xdr:spPr>
        <a:xfrm>
          <a:off x="10134600" y="3025140"/>
          <a:ext cx="1889760" cy="1120140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Barras</a:t>
          </a:r>
        </a:p>
      </xdr:txBody>
    </xdr:sp>
    <xdr:clientData/>
  </xdr:twoCellAnchor>
  <xdr:twoCellAnchor>
    <xdr:from>
      <xdr:col>16</xdr:col>
      <xdr:colOff>403860</xdr:colOff>
      <xdr:row>25</xdr:row>
      <xdr:rowOff>38100</xdr:rowOff>
    </xdr:from>
    <xdr:to>
      <xdr:col>19</xdr:col>
      <xdr:colOff>464820</xdr:colOff>
      <xdr:row>31</xdr:row>
      <xdr:rowOff>60960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BA69DFB5-E369-4634-85A6-3A0EC2D25AD3}"/>
            </a:ext>
          </a:extLst>
        </xdr:cNvPr>
        <xdr:cNvSpPr/>
      </xdr:nvSpPr>
      <xdr:spPr>
        <a:xfrm>
          <a:off x="10157460" y="4427220"/>
          <a:ext cx="1889760" cy="1120140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Lista</a:t>
          </a:r>
        </a:p>
      </xdr:txBody>
    </xdr:sp>
    <xdr:clientData/>
  </xdr:twoCellAnchor>
  <xdr:twoCellAnchor>
    <xdr:from>
      <xdr:col>12</xdr:col>
      <xdr:colOff>187960</xdr:colOff>
      <xdr:row>6</xdr:row>
      <xdr:rowOff>137584</xdr:rowOff>
    </xdr:from>
    <xdr:to>
      <xdr:col>13</xdr:col>
      <xdr:colOff>109220</xdr:colOff>
      <xdr:row>18</xdr:row>
      <xdr:rowOff>13970</xdr:rowOff>
    </xdr:to>
    <xdr:cxnSp macro="">
      <xdr:nvCxnSpPr>
        <xdr:cNvPr id="23" name="Conector: Curvo 22">
          <a:extLst>
            <a:ext uri="{FF2B5EF4-FFF2-40B4-BE49-F238E27FC236}">
              <a16:creationId xmlns:a16="http://schemas.microsoft.com/office/drawing/2014/main" id="{FB292D10-9CAB-4104-9043-AFCB7969F996}"/>
            </a:ext>
          </a:extLst>
        </xdr:cNvPr>
        <xdr:cNvCxnSpPr>
          <a:stCxn id="9" idx="3"/>
          <a:endCxn id="15" idx="1"/>
        </xdr:cNvCxnSpPr>
      </xdr:nvCxnSpPr>
      <xdr:spPr>
        <a:xfrm flipV="1">
          <a:off x="7503160" y="1255184"/>
          <a:ext cx="530860" cy="2111586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187960</xdr:colOff>
      <xdr:row>13</xdr:row>
      <xdr:rowOff>95250</xdr:rowOff>
    </xdr:from>
    <xdr:to>
      <xdr:col>13</xdr:col>
      <xdr:colOff>110914</xdr:colOff>
      <xdr:row>18</xdr:row>
      <xdr:rowOff>13970</xdr:rowOff>
    </xdr:to>
    <xdr:cxnSp macro="">
      <xdr:nvCxnSpPr>
        <xdr:cNvPr id="27" name="Conector: Curvo 26">
          <a:extLst>
            <a:ext uri="{FF2B5EF4-FFF2-40B4-BE49-F238E27FC236}">
              <a16:creationId xmlns:a16="http://schemas.microsoft.com/office/drawing/2014/main" id="{4B464CC8-02A2-4BA5-ABF6-552FCF5C1D06}"/>
            </a:ext>
          </a:extLst>
        </xdr:cNvPr>
        <xdr:cNvCxnSpPr>
          <a:stCxn id="9" idx="3"/>
          <a:endCxn id="16" idx="1"/>
        </xdr:cNvCxnSpPr>
      </xdr:nvCxnSpPr>
      <xdr:spPr>
        <a:xfrm flipV="1">
          <a:off x="7503160" y="2516717"/>
          <a:ext cx="532554" cy="85005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187960</xdr:colOff>
      <xdr:row>18</xdr:row>
      <xdr:rowOff>13970</xdr:rowOff>
    </xdr:from>
    <xdr:to>
      <xdr:col>13</xdr:col>
      <xdr:colOff>106680</xdr:colOff>
      <xdr:row>20</xdr:row>
      <xdr:rowOff>140970</xdr:rowOff>
    </xdr:to>
    <xdr:cxnSp macro="">
      <xdr:nvCxnSpPr>
        <xdr:cNvPr id="30" name="Conector: Curvo 29">
          <a:extLst>
            <a:ext uri="{FF2B5EF4-FFF2-40B4-BE49-F238E27FC236}">
              <a16:creationId xmlns:a16="http://schemas.microsoft.com/office/drawing/2014/main" id="{1DC70E08-B84E-4E7B-987A-28574C30F258}"/>
            </a:ext>
          </a:extLst>
        </xdr:cNvPr>
        <xdr:cNvCxnSpPr>
          <a:stCxn id="9" idx="3"/>
          <a:endCxn id="17" idx="1"/>
        </xdr:cNvCxnSpPr>
      </xdr:nvCxnSpPr>
      <xdr:spPr>
        <a:xfrm>
          <a:off x="7503160" y="3366770"/>
          <a:ext cx="528320" cy="49953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187960</xdr:colOff>
      <xdr:row>18</xdr:row>
      <xdr:rowOff>13970</xdr:rowOff>
    </xdr:from>
    <xdr:to>
      <xdr:col>13</xdr:col>
      <xdr:colOff>129540</xdr:colOff>
      <xdr:row>28</xdr:row>
      <xdr:rowOff>80010</xdr:rowOff>
    </xdr:to>
    <xdr:cxnSp macro="">
      <xdr:nvCxnSpPr>
        <xdr:cNvPr id="33" name="Conector: Curvo 32">
          <a:extLst>
            <a:ext uri="{FF2B5EF4-FFF2-40B4-BE49-F238E27FC236}">
              <a16:creationId xmlns:a16="http://schemas.microsoft.com/office/drawing/2014/main" id="{08E6F322-940B-4C78-A274-033FDBCD0B6C}"/>
            </a:ext>
          </a:extLst>
        </xdr:cNvPr>
        <xdr:cNvCxnSpPr>
          <a:stCxn id="9" idx="3"/>
          <a:endCxn id="18" idx="1"/>
        </xdr:cNvCxnSpPr>
      </xdr:nvCxnSpPr>
      <xdr:spPr>
        <a:xfrm>
          <a:off x="7503160" y="3366770"/>
          <a:ext cx="551180" cy="192870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160020</xdr:colOff>
      <xdr:row>32</xdr:row>
      <xdr:rowOff>60960</xdr:rowOff>
    </xdr:from>
    <xdr:to>
      <xdr:col>16</xdr:col>
      <xdr:colOff>220980</xdr:colOff>
      <xdr:row>38</xdr:row>
      <xdr:rowOff>83820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091019E8-4889-4A51-A951-8087368DB17C}"/>
            </a:ext>
          </a:extLst>
        </xdr:cNvPr>
        <xdr:cNvSpPr/>
      </xdr:nvSpPr>
      <xdr:spPr>
        <a:xfrm>
          <a:off x="8084820" y="5730240"/>
          <a:ext cx="1889760" cy="112014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REgião</a:t>
          </a:r>
        </a:p>
      </xdr:txBody>
    </xdr:sp>
    <xdr:clientData/>
  </xdr:twoCellAnchor>
  <xdr:twoCellAnchor>
    <xdr:from>
      <xdr:col>16</xdr:col>
      <xdr:colOff>434340</xdr:colOff>
      <xdr:row>32</xdr:row>
      <xdr:rowOff>30480</xdr:rowOff>
    </xdr:from>
    <xdr:to>
      <xdr:col>19</xdr:col>
      <xdr:colOff>495300</xdr:colOff>
      <xdr:row>38</xdr:row>
      <xdr:rowOff>53340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187C09EA-90EA-4779-9576-0EB34214C189}"/>
            </a:ext>
          </a:extLst>
        </xdr:cNvPr>
        <xdr:cNvSpPr/>
      </xdr:nvSpPr>
      <xdr:spPr>
        <a:xfrm>
          <a:off x="10187940" y="5699760"/>
          <a:ext cx="1889760" cy="1120140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Mapa</a:t>
          </a:r>
        </a:p>
      </xdr:txBody>
    </xdr:sp>
    <xdr:clientData/>
  </xdr:twoCellAnchor>
  <xdr:twoCellAnchor>
    <xdr:from>
      <xdr:col>12</xdr:col>
      <xdr:colOff>187960</xdr:colOff>
      <xdr:row>18</xdr:row>
      <xdr:rowOff>13970</xdr:rowOff>
    </xdr:from>
    <xdr:to>
      <xdr:col>13</xdr:col>
      <xdr:colOff>160020</xdr:colOff>
      <xdr:row>35</xdr:row>
      <xdr:rowOff>72390</xdr:rowOff>
    </xdr:to>
    <xdr:cxnSp macro="">
      <xdr:nvCxnSpPr>
        <xdr:cNvPr id="38" name="Conector: Curvo 37">
          <a:extLst>
            <a:ext uri="{FF2B5EF4-FFF2-40B4-BE49-F238E27FC236}">
              <a16:creationId xmlns:a16="http://schemas.microsoft.com/office/drawing/2014/main" id="{1501358F-3E17-4B08-9262-94CD0E2F417F}"/>
            </a:ext>
          </a:extLst>
        </xdr:cNvPr>
        <xdr:cNvCxnSpPr>
          <a:stCxn id="9" idx="3"/>
          <a:endCxn id="36" idx="1"/>
        </xdr:cNvCxnSpPr>
      </xdr:nvCxnSpPr>
      <xdr:spPr>
        <a:xfrm>
          <a:off x="7503160" y="3366770"/>
          <a:ext cx="581660" cy="322495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167640</xdr:colOff>
      <xdr:row>39</xdr:row>
      <xdr:rowOff>121920</xdr:rowOff>
    </xdr:from>
    <xdr:to>
      <xdr:col>16</xdr:col>
      <xdr:colOff>228600</xdr:colOff>
      <xdr:row>45</xdr:row>
      <xdr:rowOff>144780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3AA88FEF-1FED-4D56-85ED-02D38C6C0B69}"/>
            </a:ext>
          </a:extLst>
        </xdr:cNvPr>
        <xdr:cNvSpPr/>
      </xdr:nvSpPr>
      <xdr:spPr>
        <a:xfrm>
          <a:off x="8092440" y="7071360"/>
          <a:ext cx="1889760" cy="112014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Receita</a:t>
          </a:r>
          <a:r>
            <a:rPr lang="en-US" sz="1100" baseline="0"/>
            <a:t> Mensal e Anual</a:t>
          </a:r>
          <a:endParaRPr lang="en-US" sz="1100"/>
        </a:p>
      </xdr:txBody>
    </xdr:sp>
    <xdr:clientData/>
  </xdr:twoCellAnchor>
  <xdr:twoCellAnchor>
    <xdr:from>
      <xdr:col>12</xdr:col>
      <xdr:colOff>187960</xdr:colOff>
      <xdr:row>18</xdr:row>
      <xdr:rowOff>13970</xdr:rowOff>
    </xdr:from>
    <xdr:to>
      <xdr:col>13</xdr:col>
      <xdr:colOff>167640</xdr:colOff>
      <xdr:row>42</xdr:row>
      <xdr:rowOff>133350</xdr:rowOff>
    </xdr:to>
    <xdr:cxnSp macro="">
      <xdr:nvCxnSpPr>
        <xdr:cNvPr id="8" name="Conector: Curvo 7">
          <a:extLst>
            <a:ext uri="{FF2B5EF4-FFF2-40B4-BE49-F238E27FC236}">
              <a16:creationId xmlns:a16="http://schemas.microsoft.com/office/drawing/2014/main" id="{B4251901-5899-4D4D-B722-AED7FEE8DDE4}"/>
            </a:ext>
          </a:extLst>
        </xdr:cNvPr>
        <xdr:cNvCxnSpPr>
          <a:stCxn id="9" idx="3"/>
          <a:endCxn id="7" idx="1"/>
        </xdr:cNvCxnSpPr>
      </xdr:nvCxnSpPr>
      <xdr:spPr>
        <a:xfrm>
          <a:off x="7503160" y="3366770"/>
          <a:ext cx="589280" cy="458978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434340</xdr:colOff>
      <xdr:row>39</xdr:row>
      <xdr:rowOff>137160</xdr:rowOff>
    </xdr:from>
    <xdr:to>
      <xdr:col>19</xdr:col>
      <xdr:colOff>495300</xdr:colOff>
      <xdr:row>45</xdr:row>
      <xdr:rowOff>160020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CC108526-0F4E-40E2-B53A-832DF1FE8AD1}"/>
            </a:ext>
          </a:extLst>
        </xdr:cNvPr>
        <xdr:cNvSpPr/>
      </xdr:nvSpPr>
      <xdr:spPr>
        <a:xfrm>
          <a:off x="10187940" y="7086600"/>
          <a:ext cx="1889760" cy="1120140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Lista</a:t>
          </a:r>
        </a:p>
      </xdr:txBody>
    </xdr:sp>
    <xdr:clientData/>
  </xdr:twoCellAnchor>
  <xdr:twoCellAnchor>
    <xdr:from>
      <xdr:col>20</xdr:col>
      <xdr:colOff>436880</xdr:colOff>
      <xdr:row>3</xdr:row>
      <xdr:rowOff>33020</xdr:rowOff>
    </xdr:from>
    <xdr:to>
      <xdr:col>23</xdr:col>
      <xdr:colOff>497840</xdr:colOff>
      <xdr:row>9</xdr:row>
      <xdr:rowOff>59267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C3C54E05-33C1-406E-AA0B-F67A6CACBFF6}"/>
            </a:ext>
          </a:extLst>
        </xdr:cNvPr>
        <xdr:cNvSpPr/>
      </xdr:nvSpPr>
      <xdr:spPr>
        <a:xfrm>
          <a:off x="12628880" y="591820"/>
          <a:ext cx="1889760" cy="1143847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Dashboard</a:t>
          </a:r>
        </a:p>
      </xdr:txBody>
    </xdr:sp>
    <xdr:clientData/>
  </xdr:twoCellAnchor>
  <xdr:twoCellAnchor>
    <xdr:from>
      <xdr:col>20</xdr:col>
      <xdr:colOff>469053</xdr:colOff>
      <xdr:row>9</xdr:row>
      <xdr:rowOff>155786</xdr:rowOff>
    </xdr:from>
    <xdr:to>
      <xdr:col>23</xdr:col>
      <xdr:colOff>530013</xdr:colOff>
      <xdr:row>15</xdr:row>
      <xdr:rowOff>178646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4B5027AA-029A-4546-A354-AAF0E9DCF26D}"/>
            </a:ext>
          </a:extLst>
        </xdr:cNvPr>
        <xdr:cNvSpPr/>
      </xdr:nvSpPr>
      <xdr:spPr>
        <a:xfrm>
          <a:off x="12661053" y="1832186"/>
          <a:ext cx="1889760" cy="1140460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Segmentadores de dados</a:t>
          </a:r>
          <a:br>
            <a:rPr lang="en-US" sz="1100"/>
          </a:br>
          <a:r>
            <a:rPr lang="en-US" sz="1100"/>
            <a:t>(Produto)</a:t>
          </a:r>
          <a:br>
            <a:rPr lang="en-US" sz="1100"/>
          </a:br>
          <a:r>
            <a:rPr lang="en-US" sz="1100"/>
            <a:t>(Faixa</a:t>
          </a:r>
          <a:r>
            <a:rPr lang="en-US" sz="1100" baseline="0"/>
            <a:t> Etária)</a:t>
          </a:r>
        </a:p>
        <a:p>
          <a:pPr algn="ctr"/>
          <a:r>
            <a:rPr lang="en-US" sz="1100" baseline="0"/>
            <a:t>(Região)</a:t>
          </a:r>
          <a:br>
            <a:rPr lang="en-US" sz="1100" baseline="0"/>
          </a:br>
          <a:r>
            <a:rPr lang="en-US" sz="1100" baseline="0"/>
            <a:t>(Genero)</a:t>
          </a:r>
          <a:endParaRPr lang="en-US" sz="1100"/>
        </a:p>
      </xdr:txBody>
    </xdr:sp>
    <xdr:clientData/>
  </xdr:twoCellAnchor>
  <xdr:twoCellAnchor>
    <xdr:from>
      <xdr:col>0</xdr:col>
      <xdr:colOff>152400</xdr:colOff>
      <xdr:row>0</xdr:row>
      <xdr:rowOff>93134</xdr:rowOff>
    </xdr:from>
    <xdr:to>
      <xdr:col>4</xdr:col>
      <xdr:colOff>296333</xdr:colOff>
      <xdr:row>3</xdr:row>
      <xdr:rowOff>33868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376790C4-E655-E2EB-6E2C-D4159AADE88E}"/>
            </a:ext>
          </a:extLst>
        </xdr:cNvPr>
        <xdr:cNvSpPr/>
      </xdr:nvSpPr>
      <xdr:spPr>
        <a:xfrm>
          <a:off x="152400" y="93134"/>
          <a:ext cx="2582333" cy="499534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/>
            <a:t>Planejamento</a:t>
          </a:r>
        </a:p>
      </xdr:txBody>
    </xdr:sp>
    <xdr:clientData/>
  </xdr:twoCellAnchor>
  <xdr:twoCellAnchor>
    <xdr:from>
      <xdr:col>4</xdr:col>
      <xdr:colOff>347133</xdr:colOff>
      <xdr:row>0</xdr:row>
      <xdr:rowOff>110068</xdr:rowOff>
    </xdr:from>
    <xdr:to>
      <xdr:col>8</xdr:col>
      <xdr:colOff>364066</xdr:colOff>
      <xdr:row>3</xdr:row>
      <xdr:rowOff>50802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10D316EF-0ECD-438A-9610-DAD23ECEF46A}"/>
            </a:ext>
          </a:extLst>
        </xdr:cNvPr>
        <xdr:cNvSpPr/>
      </xdr:nvSpPr>
      <xdr:spPr>
        <a:xfrm>
          <a:off x="2785533" y="110068"/>
          <a:ext cx="2455333" cy="499534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/>
            <a:t>Limpeza</a:t>
          </a:r>
        </a:p>
      </xdr:txBody>
    </xdr:sp>
    <xdr:clientData/>
  </xdr:twoCellAnchor>
  <xdr:twoCellAnchor>
    <xdr:from>
      <xdr:col>8</xdr:col>
      <xdr:colOff>482599</xdr:colOff>
      <xdr:row>0</xdr:row>
      <xdr:rowOff>110068</xdr:rowOff>
    </xdr:from>
    <xdr:to>
      <xdr:col>16</xdr:col>
      <xdr:colOff>42332</xdr:colOff>
      <xdr:row>3</xdr:row>
      <xdr:rowOff>50802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BA1B99B3-EE0D-4840-8EC5-B2CCE06E7458}"/>
            </a:ext>
          </a:extLst>
        </xdr:cNvPr>
        <xdr:cNvSpPr/>
      </xdr:nvSpPr>
      <xdr:spPr>
        <a:xfrm>
          <a:off x="5359399" y="110068"/>
          <a:ext cx="4436533" cy="499534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/>
            <a:t>Análise</a:t>
          </a:r>
        </a:p>
      </xdr:txBody>
    </xdr:sp>
    <xdr:clientData/>
  </xdr:twoCellAnchor>
  <xdr:twoCellAnchor>
    <xdr:from>
      <xdr:col>16</xdr:col>
      <xdr:colOff>287866</xdr:colOff>
      <xdr:row>0</xdr:row>
      <xdr:rowOff>76201</xdr:rowOff>
    </xdr:from>
    <xdr:to>
      <xdr:col>23</xdr:col>
      <xdr:colOff>457199</xdr:colOff>
      <xdr:row>3</xdr:row>
      <xdr:rowOff>16935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260520EB-C094-4B49-AF56-BD63FC98B31F}"/>
            </a:ext>
          </a:extLst>
        </xdr:cNvPr>
        <xdr:cNvSpPr/>
      </xdr:nvSpPr>
      <xdr:spPr>
        <a:xfrm>
          <a:off x="10041466" y="76201"/>
          <a:ext cx="4436533" cy="499534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/>
            <a:t>Design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287540</xdr:colOff>
      <xdr:row>16</xdr:row>
      <xdr:rowOff>27992</xdr:rowOff>
    </xdr:from>
    <xdr:to>
      <xdr:col>19</xdr:col>
      <xdr:colOff>23327</xdr:colOff>
      <xdr:row>35</xdr:row>
      <xdr:rowOff>171061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829B99A1-1F9C-4C5D-970E-D71309F2C7C5}"/>
            </a:ext>
          </a:extLst>
        </xdr:cNvPr>
        <xdr:cNvSpPr/>
      </xdr:nvSpPr>
      <xdr:spPr>
        <a:xfrm>
          <a:off x="8778397" y="3013788"/>
          <a:ext cx="2768236" cy="3688702"/>
        </a:xfrm>
        <a:prstGeom prst="roundRect">
          <a:avLst>
            <a:gd name="adj" fmla="val 7778"/>
          </a:avLst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150689</xdr:colOff>
      <xdr:row>16</xdr:row>
      <xdr:rowOff>38871</xdr:rowOff>
    </xdr:from>
    <xdr:to>
      <xdr:col>14</xdr:col>
      <xdr:colOff>147734</xdr:colOff>
      <xdr:row>35</xdr:row>
      <xdr:rowOff>186611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D1814537-FB0D-3DFD-C451-AE8D093CCCF0}"/>
            </a:ext>
          </a:extLst>
        </xdr:cNvPr>
        <xdr:cNvSpPr/>
      </xdr:nvSpPr>
      <xdr:spPr>
        <a:xfrm>
          <a:off x="2576648" y="3024667"/>
          <a:ext cx="6061943" cy="3693373"/>
        </a:xfrm>
        <a:prstGeom prst="roundRect">
          <a:avLst>
            <a:gd name="adj" fmla="val 7778"/>
          </a:avLst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422834</xdr:colOff>
      <xdr:row>4</xdr:row>
      <xdr:rowOff>46654</xdr:rowOff>
    </xdr:from>
    <xdr:to>
      <xdr:col>14</xdr:col>
      <xdr:colOff>171062</xdr:colOff>
      <xdr:row>15</xdr:row>
      <xdr:rowOff>46653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86901CA-F13E-40F8-92B5-CFE1FE878A24}"/>
            </a:ext>
          </a:extLst>
        </xdr:cNvPr>
        <xdr:cNvSpPr/>
      </xdr:nvSpPr>
      <xdr:spPr>
        <a:xfrm>
          <a:off x="2242303" y="793103"/>
          <a:ext cx="6419616" cy="2052734"/>
        </a:xfrm>
        <a:prstGeom prst="roundRect">
          <a:avLst>
            <a:gd name="adj" fmla="val 7778"/>
          </a:avLst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107147</xdr:colOff>
      <xdr:row>0</xdr:row>
      <xdr:rowOff>76356</xdr:rowOff>
    </xdr:from>
    <xdr:to>
      <xdr:col>4</xdr:col>
      <xdr:colOff>69047</xdr:colOff>
      <xdr:row>36</xdr:row>
      <xdr:rowOff>15396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F6D734C-0741-D4B8-62F5-CABC4950528A}"/>
            </a:ext>
          </a:extLst>
        </xdr:cNvPr>
        <xdr:cNvSpPr/>
      </xdr:nvSpPr>
      <xdr:spPr>
        <a:xfrm>
          <a:off x="107147" y="76356"/>
          <a:ext cx="2387859" cy="6657081"/>
        </a:xfrm>
        <a:prstGeom prst="roundRect">
          <a:avLst>
            <a:gd name="adj" fmla="val 7778"/>
          </a:avLst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15551</xdr:colOff>
      <xdr:row>6</xdr:row>
      <xdr:rowOff>44944</xdr:rowOff>
    </xdr:from>
    <xdr:to>
      <xdr:col>7</xdr:col>
      <xdr:colOff>256298</xdr:colOff>
      <xdr:row>13</xdr:row>
      <xdr:rowOff>37324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FFE8708C-42EC-45F7-223E-37BFC0CFE7DE}"/>
            </a:ext>
          </a:extLst>
        </xdr:cNvPr>
        <xdr:cNvSpPr/>
      </xdr:nvSpPr>
      <xdr:spPr>
        <a:xfrm>
          <a:off x="2441510" y="1164617"/>
          <a:ext cx="2060217" cy="1298666"/>
        </a:xfrm>
        <a:prstGeom prst="roundRect">
          <a:avLst>
            <a:gd name="adj" fmla="val 13673"/>
          </a:avLst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101082</xdr:colOff>
      <xdr:row>0</xdr:row>
      <xdr:rowOff>132181</xdr:rowOff>
    </xdr:from>
    <xdr:to>
      <xdr:col>23</xdr:col>
      <xdr:colOff>536511</xdr:colOff>
      <xdr:row>4</xdr:row>
      <xdr:rowOff>7772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AD275048-CC49-4F42-7D98-6A7BC7B7A39A}"/>
            </a:ext>
          </a:extLst>
        </xdr:cNvPr>
        <xdr:cNvSpPr txBox="1"/>
      </xdr:nvSpPr>
      <xdr:spPr>
        <a:xfrm>
          <a:off x="2527041" y="132181"/>
          <a:ext cx="11958735" cy="622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400" b="1">
              <a:solidFill>
                <a:schemeClr val="bg1"/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+mn-lt"/>
            </a:rPr>
            <a:t>Análise Quantitativa de </a:t>
          </a:r>
          <a:r>
            <a:rPr lang="en-US" sz="3400" b="1" baseline="0">
              <a:solidFill>
                <a:schemeClr val="bg1"/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+mn-lt"/>
            </a:rPr>
            <a:t>Produtos por Assinatura Região Sul - </a:t>
          </a:r>
          <a:r>
            <a:rPr lang="en-US" sz="3400" b="1" baseline="0">
              <a:solidFill>
                <a:schemeClr val="accent1"/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+mn-lt"/>
            </a:rPr>
            <a:t>2024</a:t>
          </a:r>
          <a:endParaRPr lang="en-US" sz="3400" b="1">
            <a:solidFill>
              <a:schemeClr val="accent1"/>
            </a:solidFill>
            <a:effectLst>
              <a:glow rad="63500">
                <a:schemeClr val="accent2">
                  <a:satMod val="175000"/>
                  <a:alpha val="40000"/>
                </a:schemeClr>
              </a:glow>
            </a:effectLst>
            <a:latin typeface="+mn-lt"/>
          </a:endParaRPr>
        </a:p>
      </xdr:txBody>
    </xdr:sp>
    <xdr:clientData/>
  </xdr:twoCellAnchor>
  <xdr:twoCellAnchor>
    <xdr:from>
      <xdr:col>4</xdr:col>
      <xdr:colOff>51338</xdr:colOff>
      <xdr:row>6</xdr:row>
      <xdr:rowOff>77754</xdr:rowOff>
    </xdr:from>
    <xdr:to>
      <xdr:col>7</xdr:col>
      <xdr:colOff>575407</xdr:colOff>
      <xdr:row>8</xdr:row>
      <xdr:rowOff>155510</xdr:rowOff>
    </xdr:to>
    <xdr:sp macro="" textlink="#REF!">
      <xdr:nvSpPr>
        <xdr:cNvPr id="14" name="CaixaDeTexto 13">
          <a:extLst>
            <a:ext uri="{FF2B5EF4-FFF2-40B4-BE49-F238E27FC236}">
              <a16:creationId xmlns:a16="http://schemas.microsoft.com/office/drawing/2014/main" id="{90D0DB93-17CD-45AA-8B2F-7BCB50A562BF}"/>
            </a:ext>
          </a:extLst>
        </xdr:cNvPr>
        <xdr:cNvSpPr txBox="1"/>
      </xdr:nvSpPr>
      <xdr:spPr>
        <a:xfrm>
          <a:off x="2477297" y="1197427"/>
          <a:ext cx="2343539" cy="4509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 baseline="0">
              <a:solidFill>
                <a:schemeClr val="bg1"/>
              </a:solidFill>
              <a:latin typeface="+mn-lt"/>
            </a:rPr>
            <a:t>Base Assinantes</a:t>
          </a:r>
          <a:endParaRPr lang="en-US" sz="16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4</xdr:col>
      <xdr:colOff>93324</xdr:colOff>
      <xdr:row>6</xdr:row>
      <xdr:rowOff>186612</xdr:rowOff>
    </xdr:from>
    <xdr:to>
      <xdr:col>4</xdr:col>
      <xdr:colOff>93324</xdr:colOff>
      <xdr:row>8</xdr:row>
      <xdr:rowOff>29387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6FA36D93-3843-46AA-7B54-C7AF272D6007}"/>
            </a:ext>
          </a:extLst>
        </xdr:cNvPr>
        <xdr:cNvCxnSpPr/>
      </xdr:nvCxnSpPr>
      <xdr:spPr>
        <a:xfrm>
          <a:off x="2519283" y="1306285"/>
          <a:ext cx="0" cy="216000"/>
        </a:xfrm>
        <a:prstGeom prst="line">
          <a:avLst/>
        </a:prstGeom>
        <a:ln w="57150" cap="rnd">
          <a:solidFill>
            <a:schemeClr val="bg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351465</xdr:colOff>
      <xdr:row>16</xdr:row>
      <xdr:rowOff>69985</xdr:rowOff>
    </xdr:from>
    <xdr:to>
      <xdr:col>9</xdr:col>
      <xdr:colOff>147731</xdr:colOff>
      <xdr:row>18</xdr:row>
      <xdr:rowOff>90202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82CFA683-5084-4489-B17D-6194E45FE2D6}"/>
            </a:ext>
          </a:extLst>
        </xdr:cNvPr>
        <xdr:cNvSpPr txBox="1"/>
      </xdr:nvSpPr>
      <xdr:spPr>
        <a:xfrm>
          <a:off x="2777424" y="3055781"/>
          <a:ext cx="2828715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 i="0" u="none" strike="noStrike">
              <a:solidFill>
                <a:schemeClr val="bg1"/>
              </a:solidFill>
              <a:latin typeface="+mn-lt"/>
            </a:rPr>
            <a:t>Análise</a:t>
          </a:r>
          <a:r>
            <a:rPr lang="en-US" sz="1600" b="1" i="0" u="none" strike="noStrike" baseline="0">
              <a:solidFill>
                <a:schemeClr val="bg1"/>
              </a:solidFill>
              <a:latin typeface="+mn-lt"/>
            </a:rPr>
            <a:t> da Base de Assinantes </a:t>
          </a:r>
          <a:endParaRPr lang="en-US" sz="1600" b="1" i="0" u="none" strike="noStrike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4</xdr:col>
      <xdr:colOff>315696</xdr:colOff>
      <xdr:row>17</xdr:row>
      <xdr:rowOff>35773</xdr:rowOff>
    </xdr:from>
    <xdr:to>
      <xdr:col>4</xdr:col>
      <xdr:colOff>318794</xdr:colOff>
      <xdr:row>19</xdr:row>
      <xdr:rowOff>77761</xdr:rowOff>
    </xdr:to>
    <xdr:cxnSp macro="">
      <xdr:nvCxnSpPr>
        <xdr:cNvPr id="24" name="Conector reto 23">
          <a:extLst>
            <a:ext uri="{FF2B5EF4-FFF2-40B4-BE49-F238E27FC236}">
              <a16:creationId xmlns:a16="http://schemas.microsoft.com/office/drawing/2014/main" id="{4FC5F7B2-9665-44AB-BA85-89D84EC331BB}"/>
            </a:ext>
          </a:extLst>
        </xdr:cNvPr>
        <xdr:cNvCxnSpPr/>
      </xdr:nvCxnSpPr>
      <xdr:spPr>
        <a:xfrm>
          <a:off x="2741655" y="3208181"/>
          <a:ext cx="3098" cy="415213"/>
        </a:xfrm>
        <a:prstGeom prst="line">
          <a:avLst/>
        </a:prstGeom>
        <a:ln w="57150" cap="rnd"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348356</xdr:colOff>
      <xdr:row>17</xdr:row>
      <xdr:rowOff>113528</xdr:rowOff>
    </xdr:from>
    <xdr:to>
      <xdr:col>7</xdr:col>
      <xdr:colOff>505406</xdr:colOff>
      <xdr:row>19</xdr:row>
      <xdr:rowOff>133744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D5A49CF1-C81D-4D13-8B71-A401ED822089}"/>
            </a:ext>
          </a:extLst>
        </xdr:cNvPr>
        <xdr:cNvSpPr txBox="1"/>
      </xdr:nvSpPr>
      <xdr:spPr>
        <a:xfrm>
          <a:off x="2774315" y="3285936"/>
          <a:ext cx="1976520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0" i="0" u="none" strike="noStrike" baseline="0">
              <a:solidFill>
                <a:schemeClr val="bg1"/>
              </a:solidFill>
              <a:latin typeface="+mn-lt"/>
            </a:rPr>
            <a:t>por</a:t>
          </a:r>
          <a:r>
            <a:rPr lang="en-US" sz="1400" b="1" i="0" u="none" strike="noStrike" baseline="0">
              <a:solidFill>
                <a:schemeClr val="bg1"/>
              </a:solidFill>
              <a:latin typeface="+mn-lt"/>
            </a:rPr>
            <a:t> </a:t>
          </a:r>
          <a:r>
            <a:rPr lang="en-US" sz="1400" b="1" i="0" u="none" strike="noStrike" baseline="0">
              <a:solidFill>
                <a:schemeClr val="accent2"/>
              </a:solidFill>
              <a:latin typeface="+mn-lt"/>
            </a:rPr>
            <a:t>gênero</a:t>
          </a:r>
          <a:r>
            <a:rPr lang="en-US" sz="1400" b="1" i="0" u="none" strike="noStrike" baseline="0">
              <a:solidFill>
                <a:schemeClr val="bg1"/>
              </a:solidFill>
              <a:latin typeface="+mn-lt"/>
            </a:rPr>
            <a:t> </a:t>
          </a:r>
          <a:r>
            <a:rPr lang="en-US" sz="1400" b="0" i="0" u="none" strike="noStrike" baseline="0">
              <a:solidFill>
                <a:schemeClr val="bg1"/>
              </a:solidFill>
              <a:latin typeface="+mn-lt"/>
            </a:rPr>
            <a:t>e</a:t>
          </a:r>
          <a:r>
            <a:rPr lang="en-US" sz="1400" b="1" i="0" u="none" strike="noStrike" baseline="0">
              <a:solidFill>
                <a:schemeClr val="bg1"/>
              </a:solidFill>
              <a:latin typeface="+mn-lt"/>
            </a:rPr>
            <a:t> </a:t>
          </a:r>
          <a:r>
            <a:rPr lang="en-US" sz="1400" b="1" i="0" u="none" strike="noStrike" baseline="0">
              <a:solidFill>
                <a:schemeClr val="accent2"/>
              </a:solidFill>
              <a:latin typeface="+mn-lt"/>
            </a:rPr>
            <a:t>faixa etária </a:t>
          </a:r>
          <a:endParaRPr lang="en-US" sz="1400" b="1" i="0" u="none" strike="noStrike">
            <a:solidFill>
              <a:schemeClr val="accent2"/>
            </a:solidFill>
            <a:latin typeface="+mn-lt"/>
          </a:endParaRPr>
        </a:p>
      </xdr:txBody>
    </xdr:sp>
    <xdr:clientData/>
  </xdr:twoCellAnchor>
  <xdr:twoCellAnchor>
    <xdr:from>
      <xdr:col>19</xdr:col>
      <xdr:colOff>231724</xdr:colOff>
      <xdr:row>16</xdr:row>
      <xdr:rowOff>66883</xdr:rowOff>
    </xdr:from>
    <xdr:to>
      <xdr:col>23</xdr:col>
      <xdr:colOff>559836</xdr:colOff>
      <xdr:row>18</xdr:row>
      <xdr:rowOff>87100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9D940992-3116-4700-B511-62960D4CE6F4}"/>
            </a:ext>
          </a:extLst>
        </xdr:cNvPr>
        <xdr:cNvSpPr txBox="1"/>
      </xdr:nvSpPr>
      <xdr:spPr>
        <a:xfrm>
          <a:off x="11755030" y="3052679"/>
          <a:ext cx="2754071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 i="0" u="none" strike="noStrike">
              <a:solidFill>
                <a:schemeClr val="bg1"/>
              </a:solidFill>
              <a:latin typeface="+mn-lt"/>
            </a:rPr>
            <a:t>Análise</a:t>
          </a:r>
          <a:r>
            <a:rPr lang="en-US" sz="1600" b="1" i="0" u="none" strike="noStrike" baseline="0">
              <a:solidFill>
                <a:schemeClr val="bg1"/>
              </a:solidFill>
              <a:latin typeface="+mn-lt"/>
            </a:rPr>
            <a:t> da Base de Assinantes </a:t>
          </a:r>
          <a:endParaRPr lang="en-US" sz="1600" b="1" i="0" u="none" strike="noStrike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19</xdr:col>
      <xdr:colOff>195955</xdr:colOff>
      <xdr:row>16</xdr:row>
      <xdr:rowOff>164851</xdr:rowOff>
    </xdr:from>
    <xdr:to>
      <xdr:col>19</xdr:col>
      <xdr:colOff>199053</xdr:colOff>
      <xdr:row>19</xdr:row>
      <xdr:rowOff>20227</xdr:rowOff>
    </xdr:to>
    <xdr:cxnSp macro="">
      <xdr:nvCxnSpPr>
        <xdr:cNvPr id="35" name="Conector reto 34">
          <a:extLst>
            <a:ext uri="{FF2B5EF4-FFF2-40B4-BE49-F238E27FC236}">
              <a16:creationId xmlns:a16="http://schemas.microsoft.com/office/drawing/2014/main" id="{9EB3452C-5B5B-4631-BB58-91B684880E7C}"/>
            </a:ext>
          </a:extLst>
        </xdr:cNvPr>
        <xdr:cNvCxnSpPr/>
      </xdr:nvCxnSpPr>
      <xdr:spPr>
        <a:xfrm>
          <a:off x="11719261" y="3150647"/>
          <a:ext cx="3098" cy="415213"/>
        </a:xfrm>
        <a:prstGeom prst="line">
          <a:avLst/>
        </a:prstGeom>
        <a:ln w="57150" cap="rnd"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251942</xdr:colOff>
      <xdr:row>17</xdr:row>
      <xdr:rowOff>102651</xdr:rowOff>
    </xdr:from>
    <xdr:to>
      <xdr:col>22</xdr:col>
      <xdr:colOff>408992</xdr:colOff>
      <xdr:row>19</xdr:row>
      <xdr:rowOff>122867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6D05C3AF-4FC5-43EC-8044-C356DB8B9ABA}"/>
            </a:ext>
          </a:extLst>
        </xdr:cNvPr>
        <xdr:cNvSpPr txBox="1"/>
      </xdr:nvSpPr>
      <xdr:spPr>
        <a:xfrm>
          <a:off x="11775248" y="3275059"/>
          <a:ext cx="1976520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0" i="0" u="none" strike="noStrike" baseline="0">
              <a:solidFill>
                <a:schemeClr val="bg1"/>
              </a:solidFill>
              <a:latin typeface="+mn-lt"/>
            </a:rPr>
            <a:t>por</a:t>
          </a:r>
          <a:r>
            <a:rPr lang="en-US" sz="1400" b="1" i="0" u="none" strike="noStrike" baseline="0">
              <a:solidFill>
                <a:schemeClr val="bg1"/>
              </a:solidFill>
              <a:latin typeface="+mn-lt"/>
            </a:rPr>
            <a:t> </a:t>
          </a:r>
          <a:r>
            <a:rPr lang="en-US" sz="1400" b="1" i="0" u="none" strike="noStrike" baseline="0">
              <a:solidFill>
                <a:schemeClr val="accent2"/>
              </a:solidFill>
              <a:latin typeface="+mn-lt"/>
            </a:rPr>
            <a:t>estado</a:t>
          </a:r>
          <a:endParaRPr lang="en-US" sz="1400" b="1" i="0" u="none" strike="noStrike">
            <a:solidFill>
              <a:schemeClr val="accent2"/>
            </a:solidFill>
            <a:latin typeface="+mn-lt"/>
          </a:endParaRPr>
        </a:p>
      </xdr:txBody>
    </xdr:sp>
    <xdr:clientData/>
  </xdr:twoCellAnchor>
  <xdr:twoCellAnchor>
    <xdr:from>
      <xdr:col>14</xdr:col>
      <xdr:colOff>492972</xdr:colOff>
      <xdr:row>4</xdr:row>
      <xdr:rowOff>102639</xdr:rowOff>
    </xdr:from>
    <xdr:to>
      <xdr:col>22</xdr:col>
      <xdr:colOff>311020</xdr:colOff>
      <xdr:row>6</xdr:row>
      <xdr:rowOff>122856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CCF85253-1199-4F3A-895B-19BF24F2CF3E}"/>
            </a:ext>
          </a:extLst>
        </xdr:cNvPr>
        <xdr:cNvSpPr txBox="1"/>
      </xdr:nvSpPr>
      <xdr:spPr>
        <a:xfrm>
          <a:off x="8983829" y="849088"/>
          <a:ext cx="4669967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u="none" strike="noStrike">
              <a:solidFill>
                <a:schemeClr val="bg1"/>
              </a:solidFill>
              <a:latin typeface="+mn-lt"/>
            </a:rPr>
            <a:t>Análise</a:t>
          </a:r>
          <a:r>
            <a:rPr lang="en-US" sz="1600" b="1" i="0" u="none" strike="noStrike" baseline="0">
              <a:solidFill>
                <a:schemeClr val="bg1"/>
              </a:solidFill>
              <a:latin typeface="+mn-lt"/>
            </a:rPr>
            <a:t> de Assinantes </a:t>
          </a:r>
          <a:r>
            <a:rPr lang="en-US" sz="16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por</a:t>
          </a:r>
          <a:r>
            <a:rPr lang="en-US" sz="16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produto vendido</a:t>
          </a:r>
          <a:endParaRPr lang="en-US" sz="1600">
            <a:solidFill>
              <a:schemeClr val="accent2"/>
            </a:solidFill>
            <a:effectLst/>
          </a:endParaRPr>
        </a:p>
        <a:p>
          <a:pPr algn="l"/>
          <a:endParaRPr lang="en-US" sz="1600" b="1" i="0" u="none" strike="noStrike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14</xdr:col>
      <xdr:colOff>503857</xdr:colOff>
      <xdr:row>4</xdr:row>
      <xdr:rowOff>130631</xdr:rowOff>
    </xdr:from>
    <xdr:to>
      <xdr:col>14</xdr:col>
      <xdr:colOff>506955</xdr:colOff>
      <xdr:row>6</xdr:row>
      <xdr:rowOff>172620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6FABDB41-8A34-4208-8ED0-EDBC97906459}"/>
            </a:ext>
          </a:extLst>
        </xdr:cNvPr>
        <xdr:cNvCxnSpPr/>
      </xdr:nvCxnSpPr>
      <xdr:spPr>
        <a:xfrm>
          <a:off x="8994714" y="877080"/>
          <a:ext cx="3098" cy="415213"/>
        </a:xfrm>
        <a:prstGeom prst="line">
          <a:avLst/>
        </a:prstGeom>
        <a:ln w="57150" cap="rnd"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374791</xdr:colOff>
      <xdr:row>5</xdr:row>
      <xdr:rowOff>183493</xdr:rowOff>
    </xdr:from>
    <xdr:to>
      <xdr:col>12</xdr:col>
      <xdr:colOff>536510</xdr:colOff>
      <xdr:row>8</xdr:row>
      <xdr:rowOff>74637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BEBB8496-A147-477B-BD17-3E74D51F635F}"/>
            </a:ext>
          </a:extLst>
        </xdr:cNvPr>
        <xdr:cNvSpPr txBox="1"/>
      </xdr:nvSpPr>
      <xdr:spPr>
        <a:xfrm>
          <a:off x="4620220" y="1116554"/>
          <a:ext cx="3194168" cy="4509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 i="0" u="none" strike="noStrike">
              <a:solidFill>
                <a:schemeClr val="bg1"/>
              </a:solidFill>
              <a:latin typeface="+mn-lt"/>
            </a:rPr>
            <a:t>Receita</a:t>
          </a:r>
          <a:r>
            <a:rPr lang="en-US" sz="1600" b="1" i="0" u="none" strike="noStrike" baseline="0">
              <a:solidFill>
                <a:schemeClr val="bg1"/>
              </a:solidFill>
              <a:latin typeface="+mn-lt"/>
            </a:rPr>
            <a:t> de produtos por assinatura</a:t>
          </a:r>
          <a:endParaRPr lang="en-US" sz="1600" b="1" i="0" u="none" strike="noStrike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8</xdr:col>
      <xdr:colOff>517073</xdr:colOff>
      <xdr:row>9</xdr:row>
      <xdr:rowOff>62196</xdr:rowOff>
    </xdr:from>
    <xdr:to>
      <xdr:col>12</xdr:col>
      <xdr:colOff>165349</xdr:colOff>
      <xdr:row>9</xdr:row>
      <xdr:rowOff>85523</xdr:rowOff>
    </xdr:to>
    <xdr:cxnSp macro="">
      <xdr:nvCxnSpPr>
        <xdr:cNvPr id="45" name="Conector: Angulado 44">
          <a:extLst>
            <a:ext uri="{FF2B5EF4-FFF2-40B4-BE49-F238E27FC236}">
              <a16:creationId xmlns:a16="http://schemas.microsoft.com/office/drawing/2014/main" id="{36632698-F4C6-46DB-0629-49AB5CA9B6B1}"/>
            </a:ext>
          </a:extLst>
        </xdr:cNvPr>
        <xdr:cNvCxnSpPr>
          <a:cxnSpLocks/>
        </xdr:cNvCxnSpPr>
      </xdr:nvCxnSpPr>
      <xdr:spPr>
        <a:xfrm rot="16200000" flipH="1">
          <a:off x="6394445" y="716252"/>
          <a:ext cx="23327" cy="2074236"/>
        </a:xfrm>
        <a:prstGeom prst="bentConnector3">
          <a:avLst>
            <a:gd name="adj1" fmla="val -579989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317253</xdr:colOff>
      <xdr:row>11</xdr:row>
      <xdr:rowOff>48199</xdr:rowOff>
    </xdr:from>
    <xdr:to>
      <xdr:col>10</xdr:col>
      <xdr:colOff>46653</xdr:colOff>
      <xdr:row>13</xdr:row>
      <xdr:rowOff>125956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EDD47780-C23B-4B79-B3F0-84697B7A8B13}"/>
            </a:ext>
          </a:extLst>
        </xdr:cNvPr>
        <xdr:cNvSpPr txBox="1"/>
      </xdr:nvSpPr>
      <xdr:spPr>
        <a:xfrm>
          <a:off x="4562682" y="2100934"/>
          <a:ext cx="1548869" cy="4509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 u="none" strike="noStrike">
              <a:solidFill>
                <a:schemeClr val="accent1"/>
              </a:solidFill>
              <a:latin typeface="+mn-lt"/>
            </a:rPr>
            <a:t>(MENSALIDADE)</a:t>
          </a:r>
        </a:p>
      </xdr:txBody>
    </xdr:sp>
    <xdr:clientData/>
  </xdr:twoCellAnchor>
  <xdr:twoCellAnchor>
    <xdr:from>
      <xdr:col>11</xdr:col>
      <xdr:colOff>49775</xdr:colOff>
      <xdr:row>11</xdr:row>
      <xdr:rowOff>76191</xdr:rowOff>
    </xdr:from>
    <xdr:to>
      <xdr:col>13</xdr:col>
      <xdr:colOff>385665</xdr:colOff>
      <xdr:row>13</xdr:row>
      <xdr:rowOff>153948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1317D8D1-904E-498B-87D8-4C9D8D82629B}"/>
            </a:ext>
          </a:extLst>
        </xdr:cNvPr>
        <xdr:cNvSpPr txBox="1"/>
      </xdr:nvSpPr>
      <xdr:spPr>
        <a:xfrm>
          <a:off x="6721163" y="2128926"/>
          <a:ext cx="1548869" cy="4509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 u="none" strike="noStrike">
              <a:solidFill>
                <a:schemeClr val="accent1"/>
              </a:solidFill>
              <a:latin typeface="+mn-lt"/>
            </a:rPr>
            <a:t>(PREVISÃO</a:t>
          </a:r>
          <a:r>
            <a:rPr lang="en-US" sz="1200" b="1" i="0" u="none" strike="noStrike" baseline="0">
              <a:solidFill>
                <a:schemeClr val="accent1"/>
              </a:solidFill>
              <a:latin typeface="+mn-lt"/>
            </a:rPr>
            <a:t> </a:t>
          </a:r>
          <a:r>
            <a:rPr lang="en-US" sz="1200" b="1" i="0" u="none" strike="noStrike">
              <a:solidFill>
                <a:schemeClr val="accent1"/>
              </a:solidFill>
              <a:latin typeface="+mn-lt"/>
            </a:rPr>
            <a:t>ANUAL )</a:t>
          </a:r>
        </a:p>
      </xdr:txBody>
    </xdr:sp>
    <xdr:clientData/>
  </xdr:twoCellAnchor>
  <xdr:twoCellAnchor>
    <xdr:from>
      <xdr:col>9</xdr:col>
      <xdr:colOff>513184</xdr:colOff>
      <xdr:row>7</xdr:row>
      <xdr:rowOff>163278</xdr:rowOff>
    </xdr:from>
    <xdr:to>
      <xdr:col>11</xdr:col>
      <xdr:colOff>186611</xdr:colOff>
      <xdr:row>9</xdr:row>
      <xdr:rowOff>38871</xdr:rowOff>
    </xdr:to>
    <xdr:sp macro="" textlink="">
      <xdr:nvSpPr>
        <xdr:cNvPr id="50" name="Elipse 49">
          <a:extLst>
            <a:ext uri="{FF2B5EF4-FFF2-40B4-BE49-F238E27FC236}">
              <a16:creationId xmlns:a16="http://schemas.microsoft.com/office/drawing/2014/main" id="{2F8AC325-86CE-EDF3-11E7-F7C1F0DEB7D1}"/>
            </a:ext>
          </a:extLst>
        </xdr:cNvPr>
        <xdr:cNvSpPr/>
      </xdr:nvSpPr>
      <xdr:spPr>
        <a:xfrm>
          <a:off x="5971592" y="1469564"/>
          <a:ext cx="886407" cy="2488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x12</a:t>
          </a:r>
        </a:p>
      </xdr:txBody>
    </xdr:sp>
    <xdr:clientData/>
  </xdr:twoCellAnchor>
  <xdr:twoCellAnchor>
    <xdr:from>
      <xdr:col>14</xdr:col>
      <xdr:colOff>461879</xdr:colOff>
      <xdr:row>16</xdr:row>
      <xdr:rowOff>71548</xdr:rowOff>
    </xdr:from>
    <xdr:to>
      <xdr:col>19</xdr:col>
      <xdr:colOff>15551</xdr:colOff>
      <xdr:row>18</xdr:row>
      <xdr:rowOff>91765</xdr:rowOff>
    </xdr:to>
    <xdr:sp macro="" textlink="">
      <xdr:nvSpPr>
        <xdr:cNvPr id="70" name="CaixaDeTexto 69">
          <a:extLst>
            <a:ext uri="{FF2B5EF4-FFF2-40B4-BE49-F238E27FC236}">
              <a16:creationId xmlns:a16="http://schemas.microsoft.com/office/drawing/2014/main" id="{C41738B1-694A-417E-829B-B24776F9A011}"/>
            </a:ext>
          </a:extLst>
        </xdr:cNvPr>
        <xdr:cNvSpPr txBox="1"/>
      </xdr:nvSpPr>
      <xdr:spPr>
        <a:xfrm>
          <a:off x="8952736" y="3057344"/>
          <a:ext cx="2586121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 i="0" u="none" strike="noStrike">
              <a:solidFill>
                <a:schemeClr val="bg1"/>
              </a:solidFill>
              <a:latin typeface="+mn-lt"/>
            </a:rPr>
            <a:t>Avaliação</a:t>
          </a:r>
          <a:r>
            <a:rPr lang="en-US" sz="1600" b="1" i="0" u="none" strike="noStrike" baseline="0">
              <a:solidFill>
                <a:schemeClr val="bg1"/>
              </a:solidFill>
              <a:latin typeface="+mn-lt"/>
            </a:rPr>
            <a:t> dos Clientes</a:t>
          </a:r>
          <a:endParaRPr lang="en-US" sz="1600" b="1" i="0" u="none" strike="noStrike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14</xdr:col>
      <xdr:colOff>426110</xdr:colOff>
      <xdr:row>16</xdr:row>
      <xdr:rowOff>177292</xdr:rowOff>
    </xdr:from>
    <xdr:to>
      <xdr:col>14</xdr:col>
      <xdr:colOff>429208</xdr:colOff>
      <xdr:row>19</xdr:row>
      <xdr:rowOff>32668</xdr:rowOff>
    </xdr:to>
    <xdr:cxnSp macro="">
      <xdr:nvCxnSpPr>
        <xdr:cNvPr id="71" name="Conector reto 70">
          <a:extLst>
            <a:ext uri="{FF2B5EF4-FFF2-40B4-BE49-F238E27FC236}">
              <a16:creationId xmlns:a16="http://schemas.microsoft.com/office/drawing/2014/main" id="{CE3926E9-404C-474C-B799-99B05705D549}"/>
            </a:ext>
          </a:extLst>
        </xdr:cNvPr>
        <xdr:cNvCxnSpPr/>
      </xdr:nvCxnSpPr>
      <xdr:spPr>
        <a:xfrm>
          <a:off x="8916967" y="3163088"/>
          <a:ext cx="3098" cy="415213"/>
        </a:xfrm>
        <a:prstGeom prst="line">
          <a:avLst/>
        </a:prstGeom>
        <a:ln w="57150" cap="rnd"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482097</xdr:colOff>
      <xdr:row>17</xdr:row>
      <xdr:rowOff>107316</xdr:rowOff>
    </xdr:from>
    <xdr:to>
      <xdr:col>18</xdr:col>
      <xdr:colOff>32658</xdr:colOff>
      <xdr:row>19</xdr:row>
      <xdr:rowOff>127532</xdr:rowOff>
    </xdr:to>
    <xdr:sp macro="" textlink="">
      <xdr:nvSpPr>
        <xdr:cNvPr id="72" name="CaixaDeTexto 71">
          <a:extLst>
            <a:ext uri="{FF2B5EF4-FFF2-40B4-BE49-F238E27FC236}">
              <a16:creationId xmlns:a16="http://schemas.microsoft.com/office/drawing/2014/main" id="{A5E47039-8A40-4DDD-AF1B-F271D754D760}"/>
            </a:ext>
          </a:extLst>
        </xdr:cNvPr>
        <xdr:cNvSpPr txBox="1"/>
      </xdr:nvSpPr>
      <xdr:spPr>
        <a:xfrm>
          <a:off x="8972954" y="3279724"/>
          <a:ext cx="1976520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i="0" u="none" strike="noStrike">
              <a:solidFill>
                <a:schemeClr val="accent2"/>
              </a:solidFill>
              <a:latin typeface="+mn-lt"/>
            </a:rPr>
            <a:t>pergunta do site</a:t>
          </a:r>
        </a:p>
      </xdr:txBody>
    </xdr:sp>
    <xdr:clientData/>
  </xdr:twoCellAnchor>
  <xdr:twoCellAnchor>
    <xdr:from>
      <xdr:col>0</xdr:col>
      <xdr:colOff>550518</xdr:colOff>
      <xdr:row>1</xdr:row>
      <xdr:rowOff>59099</xdr:rowOff>
    </xdr:from>
    <xdr:to>
      <xdr:col>2</xdr:col>
      <xdr:colOff>217714</xdr:colOff>
      <xdr:row>3</xdr:row>
      <xdr:rowOff>79315</xdr:rowOff>
    </xdr:to>
    <xdr:sp macro="" textlink="">
      <xdr:nvSpPr>
        <xdr:cNvPr id="78" name="CaixaDeTexto 77">
          <a:extLst>
            <a:ext uri="{FF2B5EF4-FFF2-40B4-BE49-F238E27FC236}">
              <a16:creationId xmlns:a16="http://schemas.microsoft.com/office/drawing/2014/main" id="{98ABA3FA-B758-443B-984A-DED581905821}"/>
            </a:ext>
          </a:extLst>
        </xdr:cNvPr>
        <xdr:cNvSpPr txBox="1"/>
      </xdr:nvSpPr>
      <xdr:spPr>
        <a:xfrm>
          <a:off x="550518" y="245711"/>
          <a:ext cx="880176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bg1"/>
              </a:solidFill>
              <a:latin typeface="+mn-lt"/>
            </a:rPr>
            <a:t>Filtros</a:t>
          </a:r>
        </a:p>
      </xdr:txBody>
    </xdr:sp>
    <xdr:clientData/>
  </xdr:twoCellAnchor>
  <xdr:twoCellAnchor editAs="oneCell">
    <xdr:from>
      <xdr:col>12</xdr:col>
      <xdr:colOff>505407</xdr:colOff>
      <xdr:row>5</xdr:row>
      <xdr:rowOff>93306</xdr:rowOff>
    </xdr:from>
    <xdr:to>
      <xdr:col>13</xdr:col>
      <xdr:colOff>575387</xdr:colOff>
      <xdr:row>9</xdr:row>
      <xdr:rowOff>23326</xdr:rowOff>
    </xdr:to>
    <xdr:pic>
      <xdr:nvPicPr>
        <xdr:cNvPr id="85" name="Gráfico 84" descr="Moedas com preenchimento sólido">
          <a:extLst>
            <a:ext uri="{FF2B5EF4-FFF2-40B4-BE49-F238E27FC236}">
              <a16:creationId xmlns:a16="http://schemas.microsoft.com/office/drawing/2014/main" id="{EDE7D249-67BB-B243-5E90-2CADFAC2B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783285" y="1026367"/>
          <a:ext cx="676469" cy="676469"/>
        </a:xfrm>
        <a:prstGeom prst="rect">
          <a:avLst/>
        </a:prstGeom>
      </xdr:spPr>
    </xdr:pic>
    <xdr:clientData/>
  </xdr:twoCellAnchor>
  <xdr:twoCellAnchor editAs="oneCell">
    <xdr:from>
      <xdr:col>4</xdr:col>
      <xdr:colOff>118898</xdr:colOff>
      <xdr:row>8</xdr:row>
      <xdr:rowOff>15551</xdr:rowOff>
    </xdr:from>
    <xdr:to>
      <xdr:col>5</xdr:col>
      <xdr:colOff>111122</xdr:colOff>
      <xdr:row>11</xdr:row>
      <xdr:rowOff>54428</xdr:rowOff>
    </xdr:to>
    <xdr:pic>
      <xdr:nvPicPr>
        <xdr:cNvPr id="87" name="Gráfico 86" descr="Grupo de homens com preenchimento sólido">
          <a:extLst>
            <a:ext uri="{FF2B5EF4-FFF2-40B4-BE49-F238E27FC236}">
              <a16:creationId xmlns:a16="http://schemas.microsoft.com/office/drawing/2014/main" id="{984D6336-7198-13C8-ED91-28C899F62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4857" y="1508449"/>
          <a:ext cx="598714" cy="598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222245</xdr:colOff>
      <xdr:row>1</xdr:row>
      <xdr:rowOff>4530</xdr:rowOff>
    </xdr:from>
    <xdr:to>
      <xdr:col>1</xdr:col>
      <xdr:colOff>54429</xdr:colOff>
      <xdr:row>3</xdr:row>
      <xdr:rowOff>69979</xdr:rowOff>
    </xdr:to>
    <xdr:pic>
      <xdr:nvPicPr>
        <xdr:cNvPr id="89" name="Gráfico 88" descr="Filtro com preenchimento sólido">
          <a:extLst>
            <a:ext uri="{FF2B5EF4-FFF2-40B4-BE49-F238E27FC236}">
              <a16:creationId xmlns:a16="http://schemas.microsoft.com/office/drawing/2014/main" id="{8CCA3E9E-8A3D-423E-18B9-63367B47E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22245" y="191142"/>
          <a:ext cx="438674" cy="438674"/>
        </a:xfrm>
        <a:prstGeom prst="rect">
          <a:avLst/>
        </a:prstGeom>
      </xdr:spPr>
    </xdr:pic>
    <xdr:clientData/>
  </xdr:twoCellAnchor>
  <xdr:twoCellAnchor>
    <xdr:from>
      <xdr:col>4</xdr:col>
      <xdr:colOff>513184</xdr:colOff>
      <xdr:row>8</xdr:row>
      <xdr:rowOff>171061</xdr:rowOff>
    </xdr:from>
    <xdr:to>
      <xdr:col>7</xdr:col>
      <xdr:colOff>287694</xdr:colOff>
      <xdr:row>13</xdr:row>
      <xdr:rowOff>163286</xdr:rowOff>
    </xdr:to>
    <xdr:sp macro="" textlink="Análise!C13">
      <xdr:nvSpPr>
        <xdr:cNvPr id="8" name="CaixaDeTexto 7">
          <a:extLst>
            <a:ext uri="{FF2B5EF4-FFF2-40B4-BE49-F238E27FC236}">
              <a16:creationId xmlns:a16="http://schemas.microsoft.com/office/drawing/2014/main" id="{8B6F8C6B-A45C-61E9-93D9-DA147A399F55}"/>
            </a:ext>
          </a:extLst>
        </xdr:cNvPr>
        <xdr:cNvSpPr txBox="1"/>
      </xdr:nvSpPr>
      <xdr:spPr>
        <a:xfrm>
          <a:off x="2939143" y="1663959"/>
          <a:ext cx="1593980" cy="925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C6F2C577-C843-47AD-A8A6-CD3B53FEFB48}" type="TxLink">
            <a:rPr lang="en-US" sz="6000" b="1" i="0" u="none" strike="noStrike">
              <a:solidFill>
                <a:schemeClr val="bg1"/>
              </a:solidFill>
              <a:latin typeface="Aptos Narrow"/>
            </a:rPr>
            <a:pPr algn="r"/>
            <a:t>168</a:t>
          </a:fld>
          <a:endParaRPr lang="pt-BR" sz="6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295470</xdr:colOff>
      <xdr:row>21</xdr:row>
      <xdr:rowOff>132184</xdr:rowOff>
    </xdr:from>
    <xdr:to>
      <xdr:col>14</xdr:col>
      <xdr:colOff>69980</xdr:colOff>
      <xdr:row>35</xdr:row>
      <xdr:rowOff>124407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78D424-41C1-44D9-9D43-51EECD3B5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311020</xdr:colOff>
      <xdr:row>17</xdr:row>
      <xdr:rowOff>62202</xdr:rowOff>
    </xdr:from>
    <xdr:to>
      <xdr:col>13</xdr:col>
      <xdr:colOff>405061</xdr:colOff>
      <xdr:row>19</xdr:row>
      <xdr:rowOff>156977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A8A01D-093B-4BC5-B20C-2F14C1512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311020</xdr:colOff>
      <xdr:row>19</xdr:row>
      <xdr:rowOff>93307</xdr:rowOff>
    </xdr:from>
    <xdr:to>
      <xdr:col>13</xdr:col>
      <xdr:colOff>405061</xdr:colOff>
      <xdr:row>22</xdr:row>
      <xdr:rowOff>1471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C8CD140-6C32-4054-B565-2900EDFE2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356132</xdr:colOff>
      <xdr:row>16</xdr:row>
      <xdr:rowOff>129080</xdr:rowOff>
    </xdr:from>
    <xdr:to>
      <xdr:col>11</xdr:col>
      <xdr:colOff>209940</xdr:colOff>
      <xdr:row>18</xdr:row>
      <xdr:rowOff>149297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75257912-0028-4004-AD47-B85FFB342F51}"/>
            </a:ext>
          </a:extLst>
        </xdr:cNvPr>
        <xdr:cNvSpPr txBox="1"/>
      </xdr:nvSpPr>
      <xdr:spPr>
        <a:xfrm>
          <a:off x="5814540" y="3114876"/>
          <a:ext cx="1066788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i="0" u="none" strike="noStrike">
              <a:solidFill>
                <a:schemeClr val="bg1"/>
              </a:solidFill>
              <a:latin typeface="+mn-lt"/>
            </a:rPr>
            <a:t>Feminino</a:t>
          </a:r>
        </a:p>
      </xdr:txBody>
    </xdr:sp>
    <xdr:clientData/>
  </xdr:twoCellAnchor>
  <xdr:twoCellAnchor>
    <xdr:from>
      <xdr:col>9</xdr:col>
      <xdr:colOff>360798</xdr:colOff>
      <xdr:row>18</xdr:row>
      <xdr:rowOff>164848</xdr:rowOff>
    </xdr:from>
    <xdr:to>
      <xdr:col>11</xdr:col>
      <xdr:colOff>214606</xdr:colOff>
      <xdr:row>20</xdr:row>
      <xdr:rowOff>185064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CE38DB00-8EE4-40EE-94D7-3766E11B65AC}"/>
            </a:ext>
          </a:extLst>
        </xdr:cNvPr>
        <xdr:cNvSpPr txBox="1"/>
      </xdr:nvSpPr>
      <xdr:spPr>
        <a:xfrm>
          <a:off x="5819206" y="3523868"/>
          <a:ext cx="1066788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i="0" u="none" strike="noStrike">
              <a:solidFill>
                <a:schemeClr val="bg1"/>
              </a:solidFill>
              <a:latin typeface="+mn-lt"/>
            </a:rPr>
            <a:t>Masculino</a:t>
          </a:r>
        </a:p>
      </xdr:txBody>
    </xdr:sp>
    <xdr:clientData/>
  </xdr:twoCellAnchor>
  <xdr:twoCellAnchor>
    <xdr:from>
      <xdr:col>12</xdr:col>
      <xdr:colOff>357673</xdr:colOff>
      <xdr:row>16</xdr:row>
      <xdr:rowOff>155511</xdr:rowOff>
    </xdr:from>
    <xdr:to>
      <xdr:col>13</xdr:col>
      <xdr:colOff>323462</xdr:colOff>
      <xdr:row>18</xdr:row>
      <xdr:rowOff>116634</xdr:rowOff>
    </xdr:to>
    <xdr:sp macro="" textlink="Análise!C11">
      <xdr:nvSpPr>
        <xdr:cNvPr id="13" name="CaixaDeTexto 12">
          <a:extLst>
            <a:ext uri="{FF2B5EF4-FFF2-40B4-BE49-F238E27FC236}">
              <a16:creationId xmlns:a16="http://schemas.microsoft.com/office/drawing/2014/main" id="{B58AD883-2117-408E-BD9A-E209E2191EB6}"/>
            </a:ext>
          </a:extLst>
        </xdr:cNvPr>
        <xdr:cNvSpPr txBox="1"/>
      </xdr:nvSpPr>
      <xdr:spPr>
        <a:xfrm>
          <a:off x="7635551" y="3141307"/>
          <a:ext cx="572278" cy="334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F0B2026D-4693-45F9-BE20-687886D85161}" type="TxLink">
            <a:rPr lang="en-US" sz="1400" b="1" i="0" u="none" strike="noStrike">
              <a:solidFill>
                <a:schemeClr val="bg1"/>
              </a:solidFill>
              <a:latin typeface="Aptos Narrow"/>
            </a:rPr>
            <a:pPr algn="r"/>
            <a:t>66</a:t>
          </a:fld>
          <a:endParaRPr lang="en-US" sz="1800" b="1" i="0" u="none" strike="noStrike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12</xdr:col>
      <xdr:colOff>370114</xdr:colOff>
      <xdr:row>19</xdr:row>
      <xdr:rowOff>4666</xdr:rowOff>
    </xdr:from>
    <xdr:to>
      <xdr:col>13</xdr:col>
      <xdr:colOff>335903</xdr:colOff>
      <xdr:row>20</xdr:row>
      <xdr:rowOff>152401</xdr:rowOff>
    </xdr:to>
    <xdr:sp macro="" textlink="Análise!C12">
      <xdr:nvSpPr>
        <xdr:cNvPr id="15" name="CaixaDeTexto 14">
          <a:extLst>
            <a:ext uri="{FF2B5EF4-FFF2-40B4-BE49-F238E27FC236}">
              <a16:creationId xmlns:a16="http://schemas.microsoft.com/office/drawing/2014/main" id="{CB1C1C3A-669A-4B67-ABC7-96853D75EF13}"/>
            </a:ext>
          </a:extLst>
        </xdr:cNvPr>
        <xdr:cNvSpPr txBox="1"/>
      </xdr:nvSpPr>
      <xdr:spPr>
        <a:xfrm>
          <a:off x="7647992" y="3550299"/>
          <a:ext cx="572278" cy="334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61484174-284F-4A2C-97F5-CBBEF1FC6B80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r"/>
            <a:t>102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136850</xdr:colOff>
      <xdr:row>17</xdr:row>
      <xdr:rowOff>113524</xdr:rowOff>
    </xdr:from>
    <xdr:to>
      <xdr:col>14</xdr:col>
      <xdr:colOff>102638</xdr:colOff>
      <xdr:row>19</xdr:row>
      <xdr:rowOff>74646</xdr:rowOff>
    </xdr:to>
    <xdr:sp macro="" textlink="Análise!D11">
      <xdr:nvSpPr>
        <xdr:cNvPr id="16" name="CaixaDeTexto 15">
          <a:extLst>
            <a:ext uri="{FF2B5EF4-FFF2-40B4-BE49-F238E27FC236}">
              <a16:creationId xmlns:a16="http://schemas.microsoft.com/office/drawing/2014/main" id="{920BDF91-78F1-4E95-9BC7-4CA8EC583D27}"/>
            </a:ext>
          </a:extLst>
        </xdr:cNvPr>
        <xdr:cNvSpPr txBox="1"/>
      </xdr:nvSpPr>
      <xdr:spPr>
        <a:xfrm>
          <a:off x="8021217" y="3285932"/>
          <a:ext cx="572278" cy="334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D4749334-C491-4B20-A475-3E4219605BA6}" type="TxLink">
            <a:rPr lang="en-US" sz="12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r"/>
            <a:t>39%</a:t>
          </a:fld>
          <a:endParaRPr lang="en-US" sz="12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149291</xdr:colOff>
      <xdr:row>19</xdr:row>
      <xdr:rowOff>133740</xdr:rowOff>
    </xdr:from>
    <xdr:to>
      <xdr:col>14</xdr:col>
      <xdr:colOff>115079</xdr:colOff>
      <xdr:row>21</xdr:row>
      <xdr:rowOff>94863</xdr:rowOff>
    </xdr:to>
    <xdr:sp macro="" textlink="Análise!D12">
      <xdr:nvSpPr>
        <xdr:cNvPr id="18" name="CaixaDeTexto 17">
          <a:extLst>
            <a:ext uri="{FF2B5EF4-FFF2-40B4-BE49-F238E27FC236}">
              <a16:creationId xmlns:a16="http://schemas.microsoft.com/office/drawing/2014/main" id="{48207142-7E36-46FC-9984-BBDADA4248B9}"/>
            </a:ext>
          </a:extLst>
        </xdr:cNvPr>
        <xdr:cNvSpPr txBox="1"/>
      </xdr:nvSpPr>
      <xdr:spPr>
        <a:xfrm>
          <a:off x="8033658" y="3679373"/>
          <a:ext cx="572278" cy="334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B401DC8B-0F04-4E44-BB6A-BBF4B48B9057}" type="TxLink">
            <a:rPr lang="en-US" sz="12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r"/>
            <a:t>61%</a:t>
          </a:fld>
          <a:endParaRPr lang="en-US" sz="12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559836</xdr:colOff>
      <xdr:row>6</xdr:row>
      <xdr:rowOff>15551</xdr:rowOff>
    </xdr:from>
    <xdr:to>
      <xdr:col>23</xdr:col>
      <xdr:colOff>303245</xdr:colOff>
      <xdr:row>16</xdr:row>
      <xdr:rowOff>69980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93EF9B9F-0619-4608-8B3B-608F2AA37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303243</xdr:colOff>
      <xdr:row>13</xdr:row>
      <xdr:rowOff>155510</xdr:rowOff>
    </xdr:from>
    <xdr:to>
      <xdr:col>23</xdr:col>
      <xdr:colOff>225489</xdr:colOff>
      <xdr:row>15</xdr:row>
      <xdr:rowOff>155510</xdr:rowOff>
    </xdr:to>
    <xdr:sp macro="" textlink="Análise!P12">
      <xdr:nvSpPr>
        <xdr:cNvPr id="20" name="CaixaDeTexto 19">
          <a:extLst>
            <a:ext uri="{FF2B5EF4-FFF2-40B4-BE49-F238E27FC236}">
              <a16:creationId xmlns:a16="http://schemas.microsoft.com/office/drawing/2014/main" id="{033AD618-9302-EDB7-C5B9-650532E2E41D}"/>
            </a:ext>
          </a:extLst>
        </xdr:cNvPr>
        <xdr:cNvSpPr txBox="1"/>
      </xdr:nvSpPr>
      <xdr:spPr>
        <a:xfrm>
          <a:off x="13646019" y="2581469"/>
          <a:ext cx="528735" cy="373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6390514D-8EDD-48FB-8EF2-2B7AB6006A93}" type="TxLink">
            <a:rPr lang="en-US" sz="1400" b="1" i="0" u="none" strike="noStrike">
              <a:solidFill>
                <a:schemeClr val="bg1"/>
              </a:solidFill>
              <a:latin typeface="Aptos Narrow"/>
            </a:rPr>
            <a:pPr algn="r"/>
            <a:t>802</a:t>
          </a:fld>
          <a:endParaRPr lang="pt-BR" sz="14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396550</xdr:colOff>
      <xdr:row>13</xdr:row>
      <xdr:rowOff>144623</xdr:rowOff>
    </xdr:from>
    <xdr:to>
      <xdr:col>22</xdr:col>
      <xdr:colOff>463417</xdr:colOff>
      <xdr:row>15</xdr:row>
      <xdr:rowOff>144623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870A683-845E-4733-9D20-4020D58B45F3}"/>
            </a:ext>
          </a:extLst>
        </xdr:cNvPr>
        <xdr:cNvSpPr txBox="1"/>
      </xdr:nvSpPr>
      <xdr:spPr>
        <a:xfrm>
          <a:off x="13132836" y="2570582"/>
          <a:ext cx="673357" cy="373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 i="0" u="none" strike="noStrike">
              <a:solidFill>
                <a:schemeClr val="bg1"/>
              </a:solidFill>
              <a:latin typeface="Aptos Narrow"/>
            </a:rPr>
            <a:t>Total:</a:t>
          </a:r>
        </a:p>
      </xdr:txBody>
    </xdr:sp>
    <xdr:clientData/>
  </xdr:twoCellAnchor>
  <xdr:twoCellAnchor>
    <xdr:from>
      <xdr:col>14</xdr:col>
      <xdr:colOff>303258</xdr:colOff>
      <xdr:row>19</xdr:row>
      <xdr:rowOff>115090</xdr:rowOff>
    </xdr:from>
    <xdr:to>
      <xdr:col>17</xdr:col>
      <xdr:colOff>583163</xdr:colOff>
      <xdr:row>21</xdr:row>
      <xdr:rowOff>135307</xdr:rowOff>
    </xdr:to>
    <xdr:sp macro="" textlink="Análise!AA16">
      <xdr:nvSpPr>
        <xdr:cNvPr id="33" name="CaixaDeTexto 32">
          <a:extLst>
            <a:ext uri="{FF2B5EF4-FFF2-40B4-BE49-F238E27FC236}">
              <a16:creationId xmlns:a16="http://schemas.microsoft.com/office/drawing/2014/main" id="{9EAB6672-CF20-41CD-B36F-72D306087873}"/>
            </a:ext>
          </a:extLst>
        </xdr:cNvPr>
        <xdr:cNvSpPr txBox="1"/>
      </xdr:nvSpPr>
      <xdr:spPr>
        <a:xfrm>
          <a:off x="8794115" y="3660723"/>
          <a:ext cx="2099375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1E8BCD6-0C57-4489-951A-CB58EF6AA6B9}" type="TxLink">
            <a:rPr lang="en-US" sz="16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l"/>
            <a:t>Produto Excelente</a:t>
          </a:fld>
          <a:endParaRPr lang="en-US" sz="16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303258</xdr:colOff>
      <xdr:row>21</xdr:row>
      <xdr:rowOff>97540</xdr:rowOff>
    </xdr:from>
    <xdr:to>
      <xdr:col>17</xdr:col>
      <xdr:colOff>586273</xdr:colOff>
      <xdr:row>23</xdr:row>
      <xdr:rowOff>117756</xdr:rowOff>
    </xdr:to>
    <xdr:sp macro="" textlink="Análise!AA17">
      <xdr:nvSpPr>
        <xdr:cNvPr id="37" name="CaixaDeTexto 36">
          <a:extLst>
            <a:ext uri="{FF2B5EF4-FFF2-40B4-BE49-F238E27FC236}">
              <a16:creationId xmlns:a16="http://schemas.microsoft.com/office/drawing/2014/main" id="{F8E8FA9A-1D92-4F78-AAD9-C880FD0F53FE}"/>
            </a:ext>
          </a:extLst>
        </xdr:cNvPr>
        <xdr:cNvSpPr txBox="1"/>
      </xdr:nvSpPr>
      <xdr:spPr>
        <a:xfrm>
          <a:off x="8794115" y="4016397"/>
          <a:ext cx="2102485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3615C34-DD00-4D1E-A48E-0F85D4ED338D}" type="TxLink">
            <a:rPr lang="en-US" sz="16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l"/>
            <a:t>Atendimento Bom</a:t>
          </a:fld>
          <a:endParaRPr lang="en-US" sz="16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303258</xdr:colOff>
      <xdr:row>23</xdr:row>
      <xdr:rowOff>79989</xdr:rowOff>
    </xdr:from>
    <xdr:to>
      <xdr:col>17</xdr:col>
      <xdr:colOff>604934</xdr:colOff>
      <xdr:row>25</xdr:row>
      <xdr:rowOff>100206</xdr:rowOff>
    </xdr:to>
    <xdr:sp macro="" textlink="Análise!AA18">
      <xdr:nvSpPr>
        <xdr:cNvPr id="40" name="CaixaDeTexto 39">
          <a:extLst>
            <a:ext uri="{FF2B5EF4-FFF2-40B4-BE49-F238E27FC236}">
              <a16:creationId xmlns:a16="http://schemas.microsoft.com/office/drawing/2014/main" id="{0A4C759B-A234-4C0C-973A-7B818403BD1A}"/>
            </a:ext>
          </a:extLst>
        </xdr:cNvPr>
        <xdr:cNvSpPr txBox="1"/>
      </xdr:nvSpPr>
      <xdr:spPr>
        <a:xfrm>
          <a:off x="8794115" y="4372071"/>
          <a:ext cx="2121146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38E96AD-4272-4BE9-BB18-9C705DEDA9FA}" type="TxLink">
            <a:rPr lang="en-US" sz="16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l"/>
            <a:t>Suporte Ruim</a:t>
          </a:fld>
          <a:endParaRPr lang="en-US" sz="16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303258</xdr:colOff>
      <xdr:row>25</xdr:row>
      <xdr:rowOff>62439</xdr:rowOff>
    </xdr:from>
    <xdr:to>
      <xdr:col>18</xdr:col>
      <xdr:colOff>1555</xdr:colOff>
      <xdr:row>27</xdr:row>
      <xdr:rowOff>82655</xdr:rowOff>
    </xdr:to>
    <xdr:sp macro="" textlink="Análise!AA19">
      <xdr:nvSpPr>
        <xdr:cNvPr id="41" name="CaixaDeTexto 40">
          <a:extLst>
            <a:ext uri="{FF2B5EF4-FFF2-40B4-BE49-F238E27FC236}">
              <a16:creationId xmlns:a16="http://schemas.microsoft.com/office/drawing/2014/main" id="{E210E2C6-8F9B-496A-BDED-940575664E67}"/>
            </a:ext>
          </a:extLst>
        </xdr:cNvPr>
        <xdr:cNvSpPr txBox="1"/>
      </xdr:nvSpPr>
      <xdr:spPr>
        <a:xfrm>
          <a:off x="8794115" y="4727745"/>
          <a:ext cx="2124256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BB20A22-C188-4DB1-98B6-227C2D48812B}" type="TxLink">
            <a:rPr lang="en-US" sz="16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l"/>
            <a:t>Atraso na Entrega</a:t>
          </a:fld>
          <a:endParaRPr lang="en-US" sz="16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303258</xdr:colOff>
      <xdr:row>27</xdr:row>
      <xdr:rowOff>44888</xdr:rowOff>
    </xdr:from>
    <xdr:to>
      <xdr:col>18</xdr:col>
      <xdr:colOff>51317</xdr:colOff>
      <xdr:row>29</xdr:row>
      <xdr:rowOff>65105</xdr:rowOff>
    </xdr:to>
    <xdr:sp macro="" textlink="Análise!AA20">
      <xdr:nvSpPr>
        <xdr:cNvPr id="42" name="CaixaDeTexto 41">
          <a:extLst>
            <a:ext uri="{FF2B5EF4-FFF2-40B4-BE49-F238E27FC236}">
              <a16:creationId xmlns:a16="http://schemas.microsoft.com/office/drawing/2014/main" id="{5416D396-17AD-42E5-BD53-DFC2B82E5F4C}"/>
            </a:ext>
          </a:extLst>
        </xdr:cNvPr>
        <xdr:cNvSpPr txBox="1"/>
      </xdr:nvSpPr>
      <xdr:spPr>
        <a:xfrm>
          <a:off x="8794115" y="5083419"/>
          <a:ext cx="2174018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E95AE0C-15D7-4178-AF91-419F88EB42B7}" type="TxLink">
            <a:rPr lang="en-US" sz="16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l"/>
            <a:t>Faltando Item</a:t>
          </a:fld>
          <a:endParaRPr lang="en-US" sz="16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303258</xdr:colOff>
      <xdr:row>29</xdr:row>
      <xdr:rowOff>27338</xdr:rowOff>
    </xdr:from>
    <xdr:to>
      <xdr:col>18</xdr:col>
      <xdr:colOff>85530</xdr:colOff>
      <xdr:row>31</xdr:row>
      <xdr:rowOff>47554</xdr:rowOff>
    </xdr:to>
    <xdr:sp macro="" textlink="Análise!AA21">
      <xdr:nvSpPr>
        <xdr:cNvPr id="44" name="CaixaDeTexto 43">
          <a:extLst>
            <a:ext uri="{FF2B5EF4-FFF2-40B4-BE49-F238E27FC236}">
              <a16:creationId xmlns:a16="http://schemas.microsoft.com/office/drawing/2014/main" id="{A556F04D-FDC4-4AD1-A332-C344D724F4DF}"/>
            </a:ext>
          </a:extLst>
        </xdr:cNvPr>
        <xdr:cNvSpPr txBox="1"/>
      </xdr:nvSpPr>
      <xdr:spPr>
        <a:xfrm>
          <a:off x="8794115" y="5439093"/>
          <a:ext cx="2208231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B46EF34-2275-45B0-AE35-1D3CDEB906F5}" type="TxLink">
            <a:rPr lang="en-US" sz="16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l"/>
            <a:t>Embalagem Danificada</a:t>
          </a:fld>
          <a:endParaRPr lang="en-US" sz="16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303258</xdr:colOff>
      <xdr:row>31</xdr:row>
      <xdr:rowOff>9787</xdr:rowOff>
    </xdr:from>
    <xdr:to>
      <xdr:col>18</xdr:col>
      <xdr:colOff>77755</xdr:colOff>
      <xdr:row>33</xdr:row>
      <xdr:rowOff>30004</xdr:rowOff>
    </xdr:to>
    <xdr:sp macro="" textlink="Análise!AA22">
      <xdr:nvSpPr>
        <xdr:cNvPr id="46" name="CaixaDeTexto 45">
          <a:extLst>
            <a:ext uri="{FF2B5EF4-FFF2-40B4-BE49-F238E27FC236}">
              <a16:creationId xmlns:a16="http://schemas.microsoft.com/office/drawing/2014/main" id="{F07026A5-5510-48E3-AE23-FFB5D84425B5}"/>
            </a:ext>
          </a:extLst>
        </xdr:cNvPr>
        <xdr:cNvSpPr txBox="1"/>
      </xdr:nvSpPr>
      <xdr:spPr>
        <a:xfrm>
          <a:off x="8794115" y="5794767"/>
          <a:ext cx="2200456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A213AF1-709A-4C51-93D1-20E6AF4F2CA5}" type="TxLink">
            <a:rPr lang="en-US" sz="16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l"/>
            <a:t>Boa qualidade</a:t>
          </a:fld>
          <a:endParaRPr lang="en-US" sz="16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303258</xdr:colOff>
      <xdr:row>32</xdr:row>
      <xdr:rowOff>178848</xdr:rowOff>
    </xdr:from>
    <xdr:to>
      <xdr:col>17</xdr:col>
      <xdr:colOff>597158</xdr:colOff>
      <xdr:row>35</xdr:row>
      <xdr:rowOff>12452</xdr:rowOff>
    </xdr:to>
    <xdr:sp macro="" textlink="Análise!AA23">
      <xdr:nvSpPr>
        <xdr:cNvPr id="49" name="CaixaDeTexto 48">
          <a:extLst>
            <a:ext uri="{FF2B5EF4-FFF2-40B4-BE49-F238E27FC236}">
              <a16:creationId xmlns:a16="http://schemas.microsoft.com/office/drawing/2014/main" id="{BEC253A8-6937-43A6-9BAC-CE3FD7939475}"/>
            </a:ext>
          </a:extLst>
        </xdr:cNvPr>
        <xdr:cNvSpPr txBox="1"/>
      </xdr:nvSpPr>
      <xdr:spPr>
        <a:xfrm>
          <a:off x="8794115" y="6150440"/>
          <a:ext cx="2113370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5821D06-A2F3-47E9-8729-465BA960D07C}" type="TxLink">
            <a:rPr lang="en-US" sz="16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l"/>
            <a:t>Produto com defeito</a:t>
          </a:fld>
          <a:endParaRPr lang="en-US" sz="16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63769</xdr:colOff>
      <xdr:row>19</xdr:row>
      <xdr:rowOff>115090</xdr:rowOff>
    </xdr:from>
    <xdr:to>
      <xdr:col>19</xdr:col>
      <xdr:colOff>20214</xdr:colOff>
      <xdr:row>21</xdr:row>
      <xdr:rowOff>135307</xdr:rowOff>
    </xdr:to>
    <xdr:sp macro="" textlink="Análise!AB16">
      <xdr:nvSpPr>
        <xdr:cNvPr id="52" name="CaixaDeTexto 51">
          <a:extLst>
            <a:ext uri="{FF2B5EF4-FFF2-40B4-BE49-F238E27FC236}">
              <a16:creationId xmlns:a16="http://schemas.microsoft.com/office/drawing/2014/main" id="{1CC380E9-2A1B-4E73-83F7-BF191E168E59}"/>
            </a:ext>
          </a:extLst>
        </xdr:cNvPr>
        <xdr:cNvSpPr txBox="1"/>
      </xdr:nvSpPr>
      <xdr:spPr>
        <a:xfrm>
          <a:off x="10980585" y="3660723"/>
          <a:ext cx="562935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A9D36588-CF36-4A56-B311-2922B94EFF92}" type="TxLink">
            <a:rPr lang="en-US" sz="16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r"/>
            <a:t>67</a:t>
          </a:fld>
          <a:endParaRPr lang="en-US" sz="16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63769</xdr:colOff>
      <xdr:row>21</xdr:row>
      <xdr:rowOff>97540</xdr:rowOff>
    </xdr:from>
    <xdr:to>
      <xdr:col>19</xdr:col>
      <xdr:colOff>20214</xdr:colOff>
      <xdr:row>23</xdr:row>
      <xdr:rowOff>117756</xdr:rowOff>
    </xdr:to>
    <xdr:sp macro="" textlink="Análise!AB17">
      <xdr:nvSpPr>
        <xdr:cNvPr id="53" name="CaixaDeTexto 52">
          <a:extLst>
            <a:ext uri="{FF2B5EF4-FFF2-40B4-BE49-F238E27FC236}">
              <a16:creationId xmlns:a16="http://schemas.microsoft.com/office/drawing/2014/main" id="{4B86FF2C-1055-4177-8285-D277DCC4AF66}"/>
            </a:ext>
          </a:extLst>
        </xdr:cNvPr>
        <xdr:cNvSpPr txBox="1"/>
      </xdr:nvSpPr>
      <xdr:spPr>
        <a:xfrm>
          <a:off x="10980585" y="4016397"/>
          <a:ext cx="562935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456B36B-7514-4C9C-8D95-6A8316430CF3}" type="TxLink">
            <a:rPr lang="en-US" sz="16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r"/>
            <a:t>40</a:t>
          </a:fld>
          <a:endParaRPr lang="en-US" sz="16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63769</xdr:colOff>
      <xdr:row>23</xdr:row>
      <xdr:rowOff>79989</xdr:rowOff>
    </xdr:from>
    <xdr:to>
      <xdr:col>19</xdr:col>
      <xdr:colOff>20214</xdr:colOff>
      <xdr:row>25</xdr:row>
      <xdr:rowOff>100206</xdr:rowOff>
    </xdr:to>
    <xdr:sp macro="" textlink="Análise!AB18">
      <xdr:nvSpPr>
        <xdr:cNvPr id="54" name="CaixaDeTexto 53">
          <a:extLst>
            <a:ext uri="{FF2B5EF4-FFF2-40B4-BE49-F238E27FC236}">
              <a16:creationId xmlns:a16="http://schemas.microsoft.com/office/drawing/2014/main" id="{AB64B64A-3C51-4DEE-A1A0-79D05DE0AF58}"/>
            </a:ext>
          </a:extLst>
        </xdr:cNvPr>
        <xdr:cNvSpPr txBox="1"/>
      </xdr:nvSpPr>
      <xdr:spPr>
        <a:xfrm>
          <a:off x="10980585" y="4372071"/>
          <a:ext cx="562935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BF11A0E6-EC21-4C3B-B886-A49803EB7B6A}" type="TxLink">
            <a:rPr lang="en-US" sz="16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r"/>
            <a:t>15</a:t>
          </a:fld>
          <a:endParaRPr lang="en-US" sz="16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63769</xdr:colOff>
      <xdr:row>25</xdr:row>
      <xdr:rowOff>62439</xdr:rowOff>
    </xdr:from>
    <xdr:to>
      <xdr:col>19</xdr:col>
      <xdr:colOff>20214</xdr:colOff>
      <xdr:row>27</xdr:row>
      <xdr:rowOff>82655</xdr:rowOff>
    </xdr:to>
    <xdr:sp macro="" textlink="Análise!AB19">
      <xdr:nvSpPr>
        <xdr:cNvPr id="55" name="CaixaDeTexto 54">
          <a:extLst>
            <a:ext uri="{FF2B5EF4-FFF2-40B4-BE49-F238E27FC236}">
              <a16:creationId xmlns:a16="http://schemas.microsoft.com/office/drawing/2014/main" id="{A5F62207-B0D2-4328-86FA-D637E39F8A97}"/>
            </a:ext>
          </a:extLst>
        </xdr:cNvPr>
        <xdr:cNvSpPr txBox="1"/>
      </xdr:nvSpPr>
      <xdr:spPr>
        <a:xfrm>
          <a:off x="10980585" y="4727745"/>
          <a:ext cx="562935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96F40652-1FF7-4EB6-8DDE-C20949182818}" type="TxLink">
            <a:rPr lang="en-US" sz="16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r"/>
            <a:t>15</a:t>
          </a:fld>
          <a:endParaRPr lang="en-US" sz="16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63769</xdr:colOff>
      <xdr:row>27</xdr:row>
      <xdr:rowOff>44888</xdr:rowOff>
    </xdr:from>
    <xdr:to>
      <xdr:col>19</xdr:col>
      <xdr:colOff>20214</xdr:colOff>
      <xdr:row>29</xdr:row>
      <xdr:rowOff>65105</xdr:rowOff>
    </xdr:to>
    <xdr:sp macro="" textlink="Análise!AB20">
      <xdr:nvSpPr>
        <xdr:cNvPr id="56" name="CaixaDeTexto 55">
          <a:extLst>
            <a:ext uri="{FF2B5EF4-FFF2-40B4-BE49-F238E27FC236}">
              <a16:creationId xmlns:a16="http://schemas.microsoft.com/office/drawing/2014/main" id="{DA96F121-6A2C-4099-ACB7-6F3B80297691}"/>
            </a:ext>
          </a:extLst>
        </xdr:cNvPr>
        <xdr:cNvSpPr txBox="1"/>
      </xdr:nvSpPr>
      <xdr:spPr>
        <a:xfrm>
          <a:off x="10980585" y="5083419"/>
          <a:ext cx="562935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359EFC34-43B8-4E1E-A0E0-B5BC428D169D}" type="TxLink">
            <a:rPr lang="en-US" sz="16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r"/>
            <a:t>15</a:t>
          </a:fld>
          <a:endParaRPr lang="en-US" sz="16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63769</xdr:colOff>
      <xdr:row>29</xdr:row>
      <xdr:rowOff>27338</xdr:rowOff>
    </xdr:from>
    <xdr:to>
      <xdr:col>19</xdr:col>
      <xdr:colOff>20214</xdr:colOff>
      <xdr:row>31</xdr:row>
      <xdr:rowOff>47554</xdr:rowOff>
    </xdr:to>
    <xdr:sp macro="" textlink="Análise!AB21">
      <xdr:nvSpPr>
        <xdr:cNvPr id="57" name="CaixaDeTexto 56">
          <a:extLst>
            <a:ext uri="{FF2B5EF4-FFF2-40B4-BE49-F238E27FC236}">
              <a16:creationId xmlns:a16="http://schemas.microsoft.com/office/drawing/2014/main" id="{6C38DA74-87A1-42B2-ABF4-27D8067B48B9}"/>
            </a:ext>
          </a:extLst>
        </xdr:cNvPr>
        <xdr:cNvSpPr txBox="1"/>
      </xdr:nvSpPr>
      <xdr:spPr>
        <a:xfrm>
          <a:off x="10980585" y="5439093"/>
          <a:ext cx="562935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96F55263-E616-443D-AA5D-2CDA4F92D865}" type="TxLink">
            <a:rPr lang="en-US" sz="16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r"/>
            <a:t>9</a:t>
          </a:fld>
          <a:endParaRPr lang="en-US" sz="16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63769</xdr:colOff>
      <xdr:row>31</xdr:row>
      <xdr:rowOff>9787</xdr:rowOff>
    </xdr:from>
    <xdr:to>
      <xdr:col>19</xdr:col>
      <xdr:colOff>20214</xdr:colOff>
      <xdr:row>33</xdr:row>
      <xdr:rowOff>30004</xdr:rowOff>
    </xdr:to>
    <xdr:sp macro="" textlink="Análise!AB22">
      <xdr:nvSpPr>
        <xdr:cNvPr id="58" name="CaixaDeTexto 57">
          <a:extLst>
            <a:ext uri="{FF2B5EF4-FFF2-40B4-BE49-F238E27FC236}">
              <a16:creationId xmlns:a16="http://schemas.microsoft.com/office/drawing/2014/main" id="{E7160AC2-6840-4FD1-A5AA-7591B7D2BEB0}"/>
            </a:ext>
          </a:extLst>
        </xdr:cNvPr>
        <xdr:cNvSpPr txBox="1"/>
      </xdr:nvSpPr>
      <xdr:spPr>
        <a:xfrm>
          <a:off x="10980585" y="5794767"/>
          <a:ext cx="562935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AC16707E-2791-4795-8E8B-44FF5396BE58}" type="TxLink">
            <a:rPr lang="en-US" sz="16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r"/>
            <a:t>4</a:t>
          </a:fld>
          <a:endParaRPr lang="en-US" sz="16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63769</xdr:colOff>
      <xdr:row>32</xdr:row>
      <xdr:rowOff>178848</xdr:rowOff>
    </xdr:from>
    <xdr:to>
      <xdr:col>19</xdr:col>
      <xdr:colOff>20214</xdr:colOff>
      <xdr:row>35</xdr:row>
      <xdr:rowOff>12452</xdr:rowOff>
    </xdr:to>
    <xdr:sp macro="" textlink="Análise!AB23">
      <xdr:nvSpPr>
        <xdr:cNvPr id="59" name="CaixaDeTexto 58">
          <a:extLst>
            <a:ext uri="{FF2B5EF4-FFF2-40B4-BE49-F238E27FC236}">
              <a16:creationId xmlns:a16="http://schemas.microsoft.com/office/drawing/2014/main" id="{8BF668B0-21D4-4F0E-B3BD-6E23B9B13D46}"/>
            </a:ext>
          </a:extLst>
        </xdr:cNvPr>
        <xdr:cNvSpPr txBox="1"/>
      </xdr:nvSpPr>
      <xdr:spPr>
        <a:xfrm>
          <a:off x="10980585" y="6150440"/>
          <a:ext cx="562935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A324CBA-6E17-4F0C-A76D-397C47279C1E}" type="TxLink">
            <a:rPr lang="en-US" sz="16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r"/>
            <a:t>3</a:t>
          </a:fld>
          <a:endParaRPr lang="en-US" sz="16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318795</xdr:colOff>
      <xdr:row>19</xdr:row>
      <xdr:rowOff>163285</xdr:rowOff>
    </xdr:from>
    <xdr:to>
      <xdr:col>18</xdr:col>
      <xdr:colOff>592836</xdr:colOff>
      <xdr:row>21</xdr:row>
      <xdr:rowOff>85531</xdr:rowOff>
    </xdr:to>
    <xdr:sp macro="" textlink="">
      <xdr:nvSpPr>
        <xdr:cNvPr id="60" name="Retângulo: Cantos Arredondados 59">
          <a:extLst>
            <a:ext uri="{FF2B5EF4-FFF2-40B4-BE49-F238E27FC236}">
              <a16:creationId xmlns:a16="http://schemas.microsoft.com/office/drawing/2014/main" id="{53FB1C7A-6F10-A675-5101-DB46EF7A4656}"/>
            </a:ext>
          </a:extLst>
        </xdr:cNvPr>
        <xdr:cNvSpPr/>
      </xdr:nvSpPr>
      <xdr:spPr>
        <a:xfrm>
          <a:off x="8809652" y="3708918"/>
          <a:ext cx="2700000" cy="295470"/>
        </a:xfrm>
        <a:prstGeom prst="roundRect">
          <a:avLst>
            <a:gd name="adj" fmla="val 50000"/>
          </a:avLst>
        </a:prstGeom>
        <a:solidFill>
          <a:schemeClr val="accent1">
            <a:alpha val="30000"/>
          </a:schemeClr>
        </a:solidFill>
        <a:ln w="5080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307909</xdr:colOff>
      <xdr:row>33</xdr:row>
      <xdr:rowOff>35767</xdr:rowOff>
    </xdr:from>
    <xdr:to>
      <xdr:col>18</xdr:col>
      <xdr:colOff>581950</xdr:colOff>
      <xdr:row>34</xdr:row>
      <xdr:rowOff>144625</xdr:rowOff>
    </xdr:to>
    <xdr:sp macro="" textlink="">
      <xdr:nvSpPr>
        <xdr:cNvPr id="61" name="Retângulo: Cantos Arredondados 60">
          <a:extLst>
            <a:ext uri="{FF2B5EF4-FFF2-40B4-BE49-F238E27FC236}">
              <a16:creationId xmlns:a16="http://schemas.microsoft.com/office/drawing/2014/main" id="{39FDFFE0-2EFE-4FBD-9973-945FDEB06FAC}"/>
            </a:ext>
          </a:extLst>
        </xdr:cNvPr>
        <xdr:cNvSpPr/>
      </xdr:nvSpPr>
      <xdr:spPr>
        <a:xfrm>
          <a:off x="8798766" y="6193971"/>
          <a:ext cx="2700000" cy="295470"/>
        </a:xfrm>
        <a:prstGeom prst="roundRect">
          <a:avLst>
            <a:gd name="adj" fmla="val 50000"/>
          </a:avLst>
        </a:prstGeom>
        <a:solidFill>
          <a:schemeClr val="accent2">
            <a:alpha val="30000"/>
          </a:schemeClr>
        </a:solidFill>
        <a:ln w="508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101082</xdr:colOff>
      <xdr:row>19</xdr:row>
      <xdr:rowOff>93305</xdr:rowOff>
    </xdr:from>
    <xdr:to>
      <xdr:col>24</xdr:col>
      <xdr:colOff>7776</xdr:colOff>
      <xdr:row>36</xdr:row>
      <xdr:rowOff>116633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2" name="Gráfico 61">
              <a:extLst>
                <a:ext uri="{FF2B5EF4-FFF2-40B4-BE49-F238E27FC236}">
                  <a16:creationId xmlns:a16="http://schemas.microsoft.com/office/drawing/2014/main" id="{8551781E-F4B7-4307-853B-AC9E841517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21757" y="3531830"/>
              <a:ext cx="3335694" cy="30999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150858</xdr:colOff>
      <xdr:row>21</xdr:row>
      <xdr:rowOff>1570</xdr:rowOff>
    </xdr:from>
    <xdr:to>
      <xdr:col>23</xdr:col>
      <xdr:colOff>93306</xdr:colOff>
      <xdr:row>24</xdr:row>
      <xdr:rowOff>1</xdr:rowOff>
    </xdr:to>
    <xdr:sp macro="" textlink="Análise!W12">
      <xdr:nvSpPr>
        <xdr:cNvPr id="63" name="CaixaDeTexto 62">
          <a:extLst>
            <a:ext uri="{FF2B5EF4-FFF2-40B4-BE49-F238E27FC236}">
              <a16:creationId xmlns:a16="http://schemas.microsoft.com/office/drawing/2014/main" id="{B7CBD683-F981-46C1-860A-A62A1598F8AB}"/>
            </a:ext>
          </a:extLst>
        </xdr:cNvPr>
        <xdr:cNvSpPr txBox="1"/>
      </xdr:nvSpPr>
      <xdr:spPr>
        <a:xfrm>
          <a:off x="12887144" y="3920427"/>
          <a:ext cx="1155427" cy="558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730914E-FF8A-4FE7-B8BC-6640EA8D99D1}" type="TxLink">
            <a:rPr lang="en-US" sz="4000" b="1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pPr marL="0" indent="0" algn="l"/>
            <a:t>15%</a:t>
          </a:fld>
          <a:endParaRPr lang="en-US" sz="4000" b="1" i="0" u="none" strike="noStrik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552074</xdr:colOff>
      <xdr:row>25</xdr:row>
      <xdr:rowOff>68439</xdr:rowOff>
    </xdr:from>
    <xdr:to>
      <xdr:col>23</xdr:col>
      <xdr:colOff>494522</xdr:colOff>
      <xdr:row>28</xdr:row>
      <xdr:rowOff>66870</xdr:rowOff>
    </xdr:to>
    <xdr:sp macro="" textlink="Análise!W14">
      <xdr:nvSpPr>
        <xdr:cNvPr id="64" name="CaixaDeTexto 63">
          <a:extLst>
            <a:ext uri="{FF2B5EF4-FFF2-40B4-BE49-F238E27FC236}">
              <a16:creationId xmlns:a16="http://schemas.microsoft.com/office/drawing/2014/main" id="{6FADEA58-D4BB-498A-B1E2-D8A600227E34}"/>
            </a:ext>
          </a:extLst>
        </xdr:cNvPr>
        <xdr:cNvSpPr txBox="1"/>
      </xdr:nvSpPr>
      <xdr:spPr>
        <a:xfrm>
          <a:off x="13288360" y="4733745"/>
          <a:ext cx="1155427" cy="558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DF33D23-1D8D-49BB-9EF0-6B09494E23B3}" type="TxLink">
            <a:rPr lang="en-US" sz="4000" b="1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pPr marL="0" indent="0" algn="l"/>
            <a:t>23%</a:t>
          </a:fld>
          <a:endParaRPr lang="en-US" sz="4000" b="1" i="0" u="none" strike="noStrik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416780</xdr:colOff>
      <xdr:row>29</xdr:row>
      <xdr:rowOff>18675</xdr:rowOff>
    </xdr:from>
    <xdr:to>
      <xdr:col>22</xdr:col>
      <xdr:colOff>359227</xdr:colOff>
      <xdr:row>32</xdr:row>
      <xdr:rowOff>17106</xdr:rowOff>
    </xdr:to>
    <xdr:sp macro="" textlink="Análise!W13">
      <xdr:nvSpPr>
        <xdr:cNvPr id="65" name="CaixaDeTexto 64">
          <a:extLst>
            <a:ext uri="{FF2B5EF4-FFF2-40B4-BE49-F238E27FC236}">
              <a16:creationId xmlns:a16="http://schemas.microsoft.com/office/drawing/2014/main" id="{4F92A683-750A-416A-BD28-B18AB5E7B2B9}"/>
            </a:ext>
          </a:extLst>
        </xdr:cNvPr>
        <xdr:cNvSpPr txBox="1"/>
      </xdr:nvSpPr>
      <xdr:spPr>
        <a:xfrm>
          <a:off x="12546576" y="5430430"/>
          <a:ext cx="1155427" cy="558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AE20E07-87B1-46A8-9E3C-57D611A7030F}" type="TxLink">
            <a:rPr lang="en-US" sz="4000" b="1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pPr marL="0" indent="0" algn="l"/>
            <a:t>61%</a:t>
          </a:fld>
          <a:endParaRPr lang="en-US" sz="4000" b="1" i="0" u="none" strike="noStrik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334346</xdr:colOff>
      <xdr:row>9</xdr:row>
      <xdr:rowOff>69979</xdr:rowOff>
    </xdr:from>
    <xdr:to>
      <xdr:col>10</xdr:col>
      <xdr:colOff>171061</xdr:colOff>
      <xdr:row>12</xdr:row>
      <xdr:rowOff>51317</xdr:rowOff>
    </xdr:to>
    <xdr:sp macro="" textlink="Análise!AG6">
      <xdr:nvSpPr>
        <xdr:cNvPr id="66" name="CaixaDeTexto 65">
          <a:extLst>
            <a:ext uri="{FF2B5EF4-FFF2-40B4-BE49-F238E27FC236}">
              <a16:creationId xmlns:a16="http://schemas.microsoft.com/office/drawing/2014/main" id="{61973AB9-975B-4E6E-9508-82AD369E279F}"/>
            </a:ext>
          </a:extLst>
        </xdr:cNvPr>
        <xdr:cNvSpPr txBox="1"/>
      </xdr:nvSpPr>
      <xdr:spPr>
        <a:xfrm>
          <a:off x="4579775" y="1749489"/>
          <a:ext cx="1656184" cy="541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ADB3CFB-FBBB-432F-907D-E07BE0E29CCD}" type="TxLink">
            <a:rPr lang="en-US" sz="32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ctr"/>
            <a:t>R$ 6 k</a:t>
          </a:fld>
          <a:endParaRPr lang="en-US" sz="32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572278</xdr:colOff>
      <xdr:row>9</xdr:row>
      <xdr:rowOff>82420</xdr:rowOff>
    </xdr:from>
    <xdr:to>
      <xdr:col>13</xdr:col>
      <xdr:colOff>408993</xdr:colOff>
      <xdr:row>12</xdr:row>
      <xdr:rowOff>63758</xdr:rowOff>
    </xdr:to>
    <xdr:sp macro="" textlink="Análise!AH6">
      <xdr:nvSpPr>
        <xdr:cNvPr id="67" name="CaixaDeTexto 66">
          <a:extLst>
            <a:ext uri="{FF2B5EF4-FFF2-40B4-BE49-F238E27FC236}">
              <a16:creationId xmlns:a16="http://schemas.microsoft.com/office/drawing/2014/main" id="{64463C50-B5BA-4B51-881F-16E72F315CE6}"/>
            </a:ext>
          </a:extLst>
        </xdr:cNvPr>
        <xdr:cNvSpPr txBox="1"/>
      </xdr:nvSpPr>
      <xdr:spPr>
        <a:xfrm>
          <a:off x="6637176" y="1761930"/>
          <a:ext cx="1656184" cy="541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DE1625D-9454-4730-A49A-17EA20C668D2}" type="TxLink">
            <a:rPr lang="en-US" sz="32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ctr"/>
            <a:t>R$ 72 k</a:t>
          </a:fld>
          <a:endParaRPr lang="pt-BR" sz="32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181402</xdr:colOff>
      <xdr:row>27</xdr:row>
      <xdr:rowOff>170285</xdr:rowOff>
    </xdr:from>
    <xdr:to>
      <xdr:col>3</xdr:col>
      <xdr:colOff>575933</xdr:colOff>
      <xdr:row>34</xdr:row>
      <xdr:rowOff>139960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Região">
              <a:extLst>
                <a:ext uri="{FF2B5EF4-FFF2-40B4-BE49-F238E27FC236}">
                  <a16:creationId xmlns:a16="http://schemas.microsoft.com/office/drawing/2014/main" id="{C9DB0594-E03A-4F09-8675-1A6E181FCD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402" y="5208816"/>
              <a:ext cx="2214000" cy="1275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181402</xdr:colOff>
      <xdr:row>9</xdr:row>
      <xdr:rowOff>4511</xdr:rowOff>
    </xdr:from>
    <xdr:to>
      <xdr:col>3</xdr:col>
      <xdr:colOff>575933</xdr:colOff>
      <xdr:row>17</xdr:row>
      <xdr:rowOff>36546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9" name="Assinatura">
              <a:extLst>
                <a:ext uri="{FF2B5EF4-FFF2-40B4-BE49-F238E27FC236}">
                  <a16:creationId xmlns:a16="http://schemas.microsoft.com/office/drawing/2014/main" id="{E41D38EB-61BA-4747-9D02-0CBE9DD7FD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ssina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402" y="1684021"/>
              <a:ext cx="2214000" cy="15249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181402</xdr:colOff>
      <xdr:row>18</xdr:row>
      <xdr:rowOff>95486</xdr:rowOff>
    </xdr:from>
    <xdr:to>
      <xdr:col>3</xdr:col>
      <xdr:colOff>575933</xdr:colOff>
      <xdr:row>26</xdr:row>
      <xdr:rowOff>111346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3" name="Faixa-Etária">
              <a:extLst>
                <a:ext uri="{FF2B5EF4-FFF2-40B4-BE49-F238E27FC236}">
                  <a16:creationId xmlns:a16="http://schemas.microsoft.com/office/drawing/2014/main" id="{EA84230A-8A45-4FB1-A068-62109BB240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-Etá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402" y="3454506"/>
              <a:ext cx="2214000" cy="15087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181402</xdr:colOff>
      <xdr:row>4</xdr:row>
      <xdr:rowOff>7775</xdr:rowOff>
    </xdr:from>
    <xdr:to>
      <xdr:col>3</xdr:col>
      <xdr:colOff>575933</xdr:colOff>
      <xdr:row>7</xdr:row>
      <xdr:rowOff>132183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4" name="Gênero">
              <a:extLst>
                <a:ext uri="{FF2B5EF4-FFF2-40B4-BE49-F238E27FC236}">
                  <a16:creationId xmlns:a16="http://schemas.microsoft.com/office/drawing/2014/main" id="{C8B65D9C-DD2E-43CD-89F6-E44BC918A2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ên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402" y="754224"/>
              <a:ext cx="2214000" cy="6842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hael" refreshedDate="45418.620701157408" createdVersion="8" refreshedVersion="8" minRefreshableVersion="3" recordCount="802" xr:uid="{FF231224-231D-439F-8F66-CBD132F6E2D9}">
  <cacheSource type="worksheet">
    <worksheetSource name="tBase"/>
  </cacheSource>
  <cacheFields count="12">
    <cacheField name="CPF" numFmtId="164">
      <sharedItems containsSemiMixedTypes="0" containsString="0" containsNumber="1" containsInteger="1" minValue="22251128276" maxValue="99687496489"/>
    </cacheField>
    <cacheField name="Nome" numFmtId="0">
      <sharedItems/>
    </cacheField>
    <cacheField name="Gênero" numFmtId="0">
      <sharedItems count="2">
        <s v="Masculino"/>
        <s v="Feminino"/>
      </sharedItems>
    </cacheField>
    <cacheField name="Nivel de Estudos" numFmtId="0">
      <sharedItems count="5">
        <s v="Ensino Médio"/>
        <s v="Superior"/>
        <s v="Mestrado"/>
        <s v="Pós-Graduação"/>
        <s v="Doutorado"/>
      </sharedItems>
    </cacheField>
    <cacheField name="Interesse/Hobbie" numFmtId="0">
      <sharedItems/>
    </cacheField>
    <cacheField name="Região" numFmtId="0">
      <sharedItems count="3">
        <s v="Rio Grande do Sul"/>
        <s v="Paraná"/>
        <s v="Santa Catarina"/>
      </sharedItems>
    </cacheField>
    <cacheField name="Data Nascimento" numFmtId="14">
      <sharedItems containsSemiMixedTypes="0" containsNonDate="0" containsDate="1" containsString="0" minDate="1955-01-01T00:00:00" maxDate="1999-12-17T00:00:00"/>
    </cacheField>
    <cacheField name="Avaliação" numFmtId="14">
      <sharedItems count="8">
        <s v="Produto Excelente"/>
        <s v="Suporte Ruim"/>
        <s v="Embalagem Danificada"/>
        <s v="Atendimento Bom"/>
        <s v="Faltando Item"/>
        <s v="Atraso na Entrega"/>
        <s v="Produto com defeito"/>
        <s v="Boa qualidade"/>
      </sharedItems>
    </cacheField>
    <cacheField name="Assinatura" numFmtId="0">
      <sharedItems count="4">
        <s v="Safe Watch"/>
        <s v="Deluxe Box"/>
        <s v="Magic Box"/>
        <s v="Premium X"/>
      </sharedItems>
    </cacheField>
    <cacheField name="Mensalidades" numFmtId="165">
      <sharedItems containsSemiMixedTypes="0" containsString="0" containsNumber="1" minValue="9.9" maxValue="79.900000000000006"/>
    </cacheField>
    <cacheField name="Idade" numFmtId="0">
      <sharedItems containsSemiMixedTypes="0" containsString="0" containsNumber="1" containsInteger="1" minValue="24" maxValue="69"/>
    </cacheField>
    <cacheField name="Faixa-Etária" numFmtId="0">
      <sharedItems count="4">
        <s v="54-70"/>
        <s v="24-34"/>
        <s v="44 - 54"/>
        <s v="35 - 44"/>
      </sharedItems>
    </cacheField>
  </cacheFields>
  <extLst>
    <ext xmlns:x14="http://schemas.microsoft.com/office/spreadsheetml/2009/9/main" uri="{725AE2AE-9491-48be-B2B4-4EB974FC3084}">
      <x14:pivotCacheDefinition pivotCacheId="15331329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2">
  <r>
    <n v="22251128276"/>
    <s v="William Fernandes"/>
    <x v="0"/>
    <x v="0"/>
    <s v="Esportes"/>
    <x v="0"/>
    <d v="1957-10-25T00:00:00"/>
    <x v="0"/>
    <x v="0"/>
    <n v="29.9"/>
    <n v="66"/>
    <x v="0"/>
  </r>
  <r>
    <n v="22261045848"/>
    <s v="Emma Johnson"/>
    <x v="1"/>
    <x v="1"/>
    <s v="Agronegócio"/>
    <x v="0"/>
    <d v="1991-05-18T00:00:00"/>
    <x v="0"/>
    <x v="1"/>
    <n v="35.9"/>
    <n v="32"/>
    <x v="1"/>
  </r>
  <r>
    <n v="22319593464"/>
    <s v="Ava Davis"/>
    <x v="1"/>
    <x v="0"/>
    <s v="Economia"/>
    <x v="1"/>
    <d v="1962-06-05T00:00:00"/>
    <x v="0"/>
    <x v="1"/>
    <n v="35.9"/>
    <n v="61"/>
    <x v="0"/>
  </r>
  <r>
    <n v="22502656506"/>
    <s v="Robert Watson"/>
    <x v="0"/>
    <x v="0"/>
    <s v="Finanças"/>
    <x v="0"/>
    <d v="1993-03-07T00:00:00"/>
    <x v="0"/>
    <x v="0"/>
    <n v="29.9"/>
    <n v="31"/>
    <x v="1"/>
  </r>
  <r>
    <n v="22545488634"/>
    <s v="Sandra Martins"/>
    <x v="1"/>
    <x v="0"/>
    <s v="Esportes"/>
    <x v="0"/>
    <d v="1961-08-31T00:00:00"/>
    <x v="0"/>
    <x v="2"/>
    <n v="9.9"/>
    <n v="62"/>
    <x v="0"/>
  </r>
  <r>
    <n v="22730255729"/>
    <s v="Abigail Clark"/>
    <x v="0"/>
    <x v="0"/>
    <s v="Agronegócio"/>
    <x v="0"/>
    <d v="1956-06-27T00:00:00"/>
    <x v="0"/>
    <x v="2"/>
    <n v="9.9"/>
    <n v="67"/>
    <x v="0"/>
  </r>
  <r>
    <n v="22915442664"/>
    <s v="Maria Elena Herrera"/>
    <x v="1"/>
    <x v="1"/>
    <s v="Negócios"/>
    <x v="0"/>
    <d v="1971-09-14T00:00:00"/>
    <x v="0"/>
    <x v="2"/>
    <n v="9.9"/>
    <n v="52"/>
    <x v="2"/>
  </r>
  <r>
    <n v="23003948004"/>
    <s v="Jose Luis Cardenas"/>
    <x v="0"/>
    <x v="1"/>
    <s v="Agronegócio"/>
    <x v="0"/>
    <d v="1995-06-29T00:00:00"/>
    <x v="0"/>
    <x v="1"/>
    <n v="35.9"/>
    <n v="28"/>
    <x v="1"/>
  </r>
  <r>
    <n v="23076469898"/>
    <s v="Giovanna Oliveira"/>
    <x v="1"/>
    <x v="2"/>
    <s v="Finanças"/>
    <x v="0"/>
    <d v="1972-08-23T00:00:00"/>
    <x v="0"/>
    <x v="0"/>
    <n v="29.9"/>
    <n v="51"/>
    <x v="2"/>
  </r>
  <r>
    <n v="23247585094"/>
    <s v="Rafael Costa"/>
    <x v="0"/>
    <x v="1"/>
    <s v="Esportes"/>
    <x v="2"/>
    <d v="1987-02-01T00:00:00"/>
    <x v="1"/>
    <x v="2"/>
    <n v="9.9"/>
    <n v="37"/>
    <x v="3"/>
  </r>
  <r>
    <n v="23305930384"/>
    <s v="Diana Lopez"/>
    <x v="1"/>
    <x v="0"/>
    <s v="Negócios"/>
    <x v="1"/>
    <d v="1959-11-30T00:00:00"/>
    <x v="2"/>
    <x v="3"/>
    <n v="79.900000000000006"/>
    <n v="64"/>
    <x v="0"/>
  </r>
  <r>
    <n v="23327518189"/>
    <s v="Michael Hall"/>
    <x v="0"/>
    <x v="0"/>
    <s v="Economia"/>
    <x v="1"/>
    <d v="1958-06-30T00:00:00"/>
    <x v="3"/>
    <x v="0"/>
    <n v="29.9"/>
    <n v="65"/>
    <x v="0"/>
  </r>
  <r>
    <n v="23347171291"/>
    <s v="Luis Reyes"/>
    <x v="0"/>
    <x v="2"/>
    <s v="Finanças"/>
    <x v="0"/>
    <d v="1978-06-04T00:00:00"/>
    <x v="3"/>
    <x v="2"/>
    <n v="9.9"/>
    <n v="45"/>
    <x v="2"/>
  </r>
  <r>
    <n v="23396488132"/>
    <s v="Rafael Ferreira Lima"/>
    <x v="0"/>
    <x v="0"/>
    <s v="Economia"/>
    <x v="0"/>
    <d v="1994-02-25T00:00:00"/>
    <x v="3"/>
    <x v="1"/>
    <n v="35.9"/>
    <n v="30"/>
    <x v="1"/>
  </r>
  <r>
    <n v="23474418720"/>
    <s v="Daniel Pereira"/>
    <x v="0"/>
    <x v="1"/>
    <s v="Esportes"/>
    <x v="0"/>
    <d v="1964-06-12T00:00:00"/>
    <x v="3"/>
    <x v="0"/>
    <n v="29.9"/>
    <n v="59"/>
    <x v="0"/>
  </r>
  <r>
    <n v="23495363597"/>
    <s v="Eliza Hayes"/>
    <x v="1"/>
    <x v="0"/>
    <s v="Esportes"/>
    <x v="0"/>
    <d v="1972-11-07T00:00:00"/>
    <x v="3"/>
    <x v="2"/>
    <n v="9.9"/>
    <n v="51"/>
    <x v="2"/>
  </r>
  <r>
    <n v="23710915067"/>
    <s v="Ruby Perry"/>
    <x v="0"/>
    <x v="3"/>
    <s v="Esportes"/>
    <x v="0"/>
    <d v="1963-11-26T00:00:00"/>
    <x v="3"/>
    <x v="0"/>
    <n v="29.9"/>
    <n v="60"/>
    <x v="0"/>
  </r>
  <r>
    <n v="23744776016"/>
    <s v="Renata Fernandes"/>
    <x v="1"/>
    <x v="1"/>
    <s v="Agronegócio"/>
    <x v="2"/>
    <d v="1980-11-30T00:00:00"/>
    <x v="4"/>
    <x v="2"/>
    <n v="9.9"/>
    <n v="43"/>
    <x v="3"/>
  </r>
  <r>
    <n v="23811464512"/>
    <s v="Sofia Velez"/>
    <x v="1"/>
    <x v="4"/>
    <s v="Finanças"/>
    <x v="0"/>
    <d v="1979-08-30T00:00:00"/>
    <x v="0"/>
    <x v="0"/>
    <n v="29.9"/>
    <n v="44"/>
    <x v="2"/>
  </r>
  <r>
    <n v="23812290184"/>
    <s v="Caleb Reed"/>
    <x v="0"/>
    <x v="3"/>
    <s v="Negócios"/>
    <x v="0"/>
    <d v="1992-07-03T00:00:00"/>
    <x v="0"/>
    <x v="0"/>
    <n v="29.9"/>
    <n v="31"/>
    <x v="1"/>
  </r>
  <r>
    <n v="23826850226"/>
    <s v="Juliana de Souza Oliveira"/>
    <x v="1"/>
    <x v="1"/>
    <s v="Negócios"/>
    <x v="1"/>
    <d v="1970-01-24T00:00:00"/>
    <x v="0"/>
    <x v="2"/>
    <n v="9.9"/>
    <n v="54"/>
    <x v="0"/>
  </r>
  <r>
    <n v="23832649809"/>
    <s v="Rita Santos"/>
    <x v="1"/>
    <x v="0"/>
    <s v="Política"/>
    <x v="1"/>
    <d v="1960-02-23T00:00:00"/>
    <x v="0"/>
    <x v="3"/>
    <n v="79.900000000000006"/>
    <n v="64"/>
    <x v="0"/>
  </r>
  <r>
    <n v="23901903684"/>
    <s v="Emerson Oliveira"/>
    <x v="0"/>
    <x v="2"/>
    <s v="Negócios"/>
    <x v="0"/>
    <d v="1985-03-27T00:00:00"/>
    <x v="0"/>
    <x v="1"/>
    <n v="35.9"/>
    <n v="39"/>
    <x v="3"/>
  </r>
  <r>
    <n v="23955738155"/>
    <s v="Eliana Ramirez"/>
    <x v="1"/>
    <x v="3"/>
    <s v="Negócios"/>
    <x v="1"/>
    <d v="1971-04-22T00:00:00"/>
    <x v="5"/>
    <x v="0"/>
    <n v="29.9"/>
    <n v="53"/>
    <x v="2"/>
  </r>
  <r>
    <n v="23985916849"/>
    <s v="Camila Torres"/>
    <x v="1"/>
    <x v="1"/>
    <s v="Economia"/>
    <x v="0"/>
    <d v="1990-11-04T00:00:00"/>
    <x v="1"/>
    <x v="1"/>
    <n v="35.9"/>
    <n v="33"/>
    <x v="1"/>
  </r>
  <r>
    <n v="24132591017"/>
    <s v="Rita Silva"/>
    <x v="1"/>
    <x v="3"/>
    <s v="Agronegócio"/>
    <x v="0"/>
    <d v="1978-01-14T00:00:00"/>
    <x v="6"/>
    <x v="3"/>
    <n v="79.900000000000006"/>
    <n v="46"/>
    <x v="2"/>
  </r>
  <r>
    <n v="24163969033"/>
    <s v="James Lee"/>
    <x v="0"/>
    <x v="1"/>
    <s v="Negócios"/>
    <x v="1"/>
    <d v="1993-11-21T00:00:00"/>
    <x v="2"/>
    <x v="2"/>
    <n v="9.9"/>
    <n v="30"/>
    <x v="1"/>
  </r>
  <r>
    <n v="24287997573"/>
    <s v="Amanda Costa"/>
    <x v="1"/>
    <x v="1"/>
    <s v="Negócios"/>
    <x v="0"/>
    <d v="1980-03-18T00:00:00"/>
    <x v="7"/>
    <x v="2"/>
    <n v="9.9"/>
    <n v="44"/>
    <x v="2"/>
  </r>
  <r>
    <n v="24399783131"/>
    <s v="Olivia Brown"/>
    <x v="1"/>
    <x v="3"/>
    <s v="Esportes"/>
    <x v="1"/>
    <d v="1958-09-05T00:00:00"/>
    <x v="5"/>
    <x v="2"/>
    <n v="9.9"/>
    <n v="65"/>
    <x v="0"/>
  </r>
  <r>
    <n v="24476290628"/>
    <s v="Ricardo Barbosa"/>
    <x v="0"/>
    <x v="1"/>
    <s v="Esportes"/>
    <x v="2"/>
    <d v="1974-10-15T00:00:00"/>
    <x v="4"/>
    <x v="2"/>
    <n v="9.9"/>
    <n v="49"/>
    <x v="2"/>
  </r>
  <r>
    <n v="24501506609"/>
    <s v="Laura Ribeiro"/>
    <x v="1"/>
    <x v="1"/>
    <s v="Política"/>
    <x v="1"/>
    <d v="1968-03-06T00:00:00"/>
    <x v="3"/>
    <x v="3"/>
    <n v="79.900000000000006"/>
    <n v="56"/>
    <x v="0"/>
  </r>
  <r>
    <n v="24571944346"/>
    <s v="Emily Wright"/>
    <x v="1"/>
    <x v="1"/>
    <s v="Esportes"/>
    <x v="2"/>
    <d v="1959-04-13T00:00:00"/>
    <x v="5"/>
    <x v="2"/>
    <n v="9.9"/>
    <n v="65"/>
    <x v="0"/>
  </r>
  <r>
    <n v="24787984175"/>
    <s v="Henry Adams"/>
    <x v="0"/>
    <x v="4"/>
    <s v="Finanças"/>
    <x v="0"/>
    <d v="1995-06-17T00:00:00"/>
    <x v="4"/>
    <x v="0"/>
    <n v="29.9"/>
    <n v="28"/>
    <x v="1"/>
  </r>
  <r>
    <n v="25119128692"/>
    <s v="Chloe Coleman"/>
    <x v="1"/>
    <x v="1"/>
    <s v="Agronegócio"/>
    <x v="0"/>
    <d v="1983-03-09T00:00:00"/>
    <x v="3"/>
    <x v="1"/>
    <n v="35.9"/>
    <n v="41"/>
    <x v="3"/>
  </r>
  <r>
    <n v="25186825602"/>
    <s v="Lucy Brooks"/>
    <x v="0"/>
    <x v="1"/>
    <s v="Economia"/>
    <x v="0"/>
    <d v="1963-04-23T00:00:00"/>
    <x v="0"/>
    <x v="0"/>
    <n v="29.9"/>
    <n v="61"/>
    <x v="0"/>
  </r>
  <r>
    <n v="25259510243"/>
    <s v="Isabela Martins Pereira"/>
    <x v="1"/>
    <x v="1"/>
    <s v="Finanças"/>
    <x v="1"/>
    <d v="1973-03-18T00:00:00"/>
    <x v="0"/>
    <x v="2"/>
    <n v="9.9"/>
    <n v="51"/>
    <x v="2"/>
  </r>
  <r>
    <n v="25299040876"/>
    <s v="Vilma Pereira"/>
    <x v="1"/>
    <x v="0"/>
    <s v="Finanças"/>
    <x v="0"/>
    <d v="1960-03-27T00:00:00"/>
    <x v="0"/>
    <x v="2"/>
    <n v="9.9"/>
    <n v="64"/>
    <x v="0"/>
  </r>
  <r>
    <n v="25585315115"/>
    <s v="Autumn Brooks"/>
    <x v="0"/>
    <x v="3"/>
    <s v="Economia"/>
    <x v="1"/>
    <d v="1977-08-18T00:00:00"/>
    <x v="0"/>
    <x v="2"/>
    <n v="9.9"/>
    <n v="46"/>
    <x v="2"/>
  </r>
  <r>
    <n v="25620590447"/>
    <s v="Isabela Carvalho"/>
    <x v="1"/>
    <x v="1"/>
    <s v="Política"/>
    <x v="1"/>
    <d v="1989-12-02T00:00:00"/>
    <x v="0"/>
    <x v="3"/>
    <n v="79.900000000000006"/>
    <n v="34"/>
    <x v="1"/>
  </r>
  <r>
    <n v="25690893853"/>
    <s v="Lily Cooper"/>
    <x v="1"/>
    <x v="0"/>
    <s v="Esportes"/>
    <x v="0"/>
    <d v="1962-04-22T00:00:00"/>
    <x v="0"/>
    <x v="2"/>
    <n v="9.9"/>
    <n v="62"/>
    <x v="0"/>
  </r>
  <r>
    <n v="25770108240"/>
    <s v="Bruno Santos"/>
    <x v="0"/>
    <x v="0"/>
    <s v="Economia"/>
    <x v="0"/>
    <d v="1984-09-12T00:00:00"/>
    <x v="0"/>
    <x v="2"/>
    <n v="9.9"/>
    <n v="39"/>
    <x v="3"/>
  </r>
  <r>
    <n v="26133183584"/>
    <s v="Ethan White"/>
    <x v="0"/>
    <x v="2"/>
    <s v="Negócios"/>
    <x v="0"/>
    <d v="1989-08-21T00:00:00"/>
    <x v="0"/>
    <x v="2"/>
    <n v="9.9"/>
    <n v="34"/>
    <x v="1"/>
  </r>
  <r>
    <n v="26552662070"/>
    <s v="Mariana Rodrigues"/>
    <x v="1"/>
    <x v="0"/>
    <s v="Política"/>
    <x v="0"/>
    <d v="1958-01-07T00:00:00"/>
    <x v="0"/>
    <x v="3"/>
    <n v="79.900000000000006"/>
    <n v="66"/>
    <x v="0"/>
  </r>
  <r>
    <n v="26642966334"/>
    <s v="Lucas Oliveira"/>
    <x v="0"/>
    <x v="0"/>
    <s v="Esportes"/>
    <x v="0"/>
    <d v="1974-04-17T00:00:00"/>
    <x v="1"/>
    <x v="2"/>
    <n v="9.9"/>
    <n v="50"/>
    <x v="2"/>
  </r>
  <r>
    <n v="26713299497"/>
    <s v="Aaron Perry"/>
    <x v="0"/>
    <x v="2"/>
    <s v="Negócios"/>
    <x v="0"/>
    <d v="1963-08-08T00:00:00"/>
    <x v="2"/>
    <x v="1"/>
    <n v="35.9"/>
    <n v="60"/>
    <x v="0"/>
  </r>
  <r>
    <n v="26748985558"/>
    <s v="José da Silva"/>
    <x v="0"/>
    <x v="2"/>
    <s v="Agronegócio"/>
    <x v="2"/>
    <d v="1961-02-10T00:00:00"/>
    <x v="3"/>
    <x v="2"/>
    <n v="9.9"/>
    <n v="63"/>
    <x v="0"/>
  </r>
  <r>
    <n v="26768816675"/>
    <s v="Mariana Oliveira"/>
    <x v="1"/>
    <x v="1"/>
    <s v="Negócios"/>
    <x v="1"/>
    <d v="1989-07-23T00:00:00"/>
    <x v="3"/>
    <x v="2"/>
    <n v="9.9"/>
    <n v="34"/>
    <x v="1"/>
  </r>
  <r>
    <n v="26864897176"/>
    <s v="Antonio Pacheco"/>
    <x v="0"/>
    <x v="3"/>
    <s v="Finanças"/>
    <x v="0"/>
    <d v="1965-03-30T00:00:00"/>
    <x v="3"/>
    <x v="0"/>
    <n v="29.9"/>
    <n v="59"/>
    <x v="0"/>
  </r>
  <r>
    <n v="26887944990"/>
    <s v="Rosa Molina"/>
    <x v="0"/>
    <x v="0"/>
    <s v="Agronegócio"/>
    <x v="0"/>
    <d v="1970-11-25T00:00:00"/>
    <x v="3"/>
    <x v="1"/>
    <n v="35.9"/>
    <n v="53"/>
    <x v="2"/>
  </r>
  <r>
    <n v="27177199946"/>
    <s v="Leah Sanders"/>
    <x v="1"/>
    <x v="1"/>
    <s v="Economia"/>
    <x v="0"/>
    <d v="1995-05-12T00:00:00"/>
    <x v="3"/>
    <x v="1"/>
    <n v="35.9"/>
    <n v="29"/>
    <x v="1"/>
  </r>
  <r>
    <n v="27285805125"/>
    <s v="Landon Gray"/>
    <x v="1"/>
    <x v="1"/>
    <s v="Negócios"/>
    <x v="1"/>
    <d v="1987-03-12T00:00:00"/>
    <x v="3"/>
    <x v="0"/>
    <n v="29.9"/>
    <n v="37"/>
    <x v="3"/>
  </r>
  <r>
    <n v="27448464474"/>
    <s v="Rita Gomes"/>
    <x v="1"/>
    <x v="0"/>
    <s v="Negócios"/>
    <x v="1"/>
    <d v="1972-06-28T00:00:00"/>
    <x v="4"/>
    <x v="2"/>
    <n v="9.9"/>
    <n v="51"/>
    <x v="2"/>
  </r>
  <r>
    <n v="27575618320"/>
    <s v="Nora Collins"/>
    <x v="1"/>
    <x v="1"/>
    <s v="Esportes"/>
    <x v="0"/>
    <d v="1994-10-27T00:00:00"/>
    <x v="0"/>
    <x v="2"/>
    <n v="9.9"/>
    <n v="29"/>
    <x v="1"/>
  </r>
  <r>
    <n v="27679793781"/>
    <s v="Clara Almeida"/>
    <x v="1"/>
    <x v="3"/>
    <s v="Finanças"/>
    <x v="2"/>
    <d v="1961-02-10T00:00:00"/>
    <x v="0"/>
    <x v="0"/>
    <n v="29.9"/>
    <n v="63"/>
    <x v="0"/>
  </r>
  <r>
    <n v="27696929974"/>
    <s v="Marcelo Fernandes"/>
    <x v="0"/>
    <x v="3"/>
    <s v="Negócios"/>
    <x v="0"/>
    <d v="1963-07-13T00:00:00"/>
    <x v="0"/>
    <x v="2"/>
    <n v="9.9"/>
    <n v="60"/>
    <x v="0"/>
  </r>
  <r>
    <n v="27712009563"/>
    <s v="Henrique Freitas"/>
    <x v="0"/>
    <x v="1"/>
    <s v="Negócios"/>
    <x v="2"/>
    <d v="1966-08-10T00:00:00"/>
    <x v="0"/>
    <x v="0"/>
    <n v="29.9"/>
    <n v="57"/>
    <x v="0"/>
  </r>
  <r>
    <n v="27720063292"/>
    <s v="Laura Pineda"/>
    <x v="1"/>
    <x v="1"/>
    <s v="Negócios"/>
    <x v="0"/>
    <d v="1989-12-22T00:00:00"/>
    <x v="0"/>
    <x v="0"/>
    <n v="29.9"/>
    <n v="34"/>
    <x v="1"/>
  </r>
  <r>
    <n v="27733422032"/>
    <s v="Sandra Gomes"/>
    <x v="1"/>
    <x v="1"/>
    <s v="Finanças"/>
    <x v="1"/>
    <d v="1988-07-19T00:00:00"/>
    <x v="5"/>
    <x v="0"/>
    <n v="29.9"/>
    <n v="35"/>
    <x v="3"/>
  </r>
  <r>
    <n v="27882905440"/>
    <s v="William Allen"/>
    <x v="0"/>
    <x v="1"/>
    <s v="Negócios"/>
    <x v="1"/>
    <d v="1984-03-29T00:00:00"/>
    <x v="1"/>
    <x v="1"/>
    <n v="35.9"/>
    <n v="40"/>
    <x v="3"/>
  </r>
  <r>
    <n v="27972353916"/>
    <s v="José Rodrigues"/>
    <x v="0"/>
    <x v="0"/>
    <s v="Economia"/>
    <x v="0"/>
    <d v="1972-05-01T00:00:00"/>
    <x v="6"/>
    <x v="0"/>
    <n v="29.9"/>
    <n v="52"/>
    <x v="2"/>
  </r>
  <r>
    <n v="28013158370"/>
    <s v="Carolina Valenzuela"/>
    <x v="1"/>
    <x v="1"/>
    <s v="Negócios"/>
    <x v="1"/>
    <d v="1957-09-13T00:00:00"/>
    <x v="2"/>
    <x v="3"/>
    <n v="79.900000000000006"/>
    <n v="66"/>
    <x v="0"/>
  </r>
  <r>
    <n v="28054126958"/>
    <s v="Pedro Torres"/>
    <x v="0"/>
    <x v="1"/>
    <s v="Economia"/>
    <x v="2"/>
    <d v="1981-09-01T00:00:00"/>
    <x v="7"/>
    <x v="1"/>
    <n v="35.9"/>
    <n v="42"/>
    <x v="3"/>
  </r>
  <r>
    <n v="28153849933"/>
    <s v="Daniel Baker"/>
    <x v="0"/>
    <x v="3"/>
    <s v="Negócios"/>
    <x v="2"/>
    <d v="1974-10-13T00:00:00"/>
    <x v="5"/>
    <x v="3"/>
    <n v="79.900000000000006"/>
    <n v="49"/>
    <x v="2"/>
  </r>
  <r>
    <n v="28166551614"/>
    <s v="Renata Rodrigues"/>
    <x v="1"/>
    <x v="3"/>
    <s v="Política"/>
    <x v="2"/>
    <d v="1983-12-06T00:00:00"/>
    <x v="4"/>
    <x v="3"/>
    <n v="79.900000000000006"/>
    <n v="40"/>
    <x v="3"/>
  </r>
  <r>
    <n v="28200818797"/>
    <s v="Amelia Garcia"/>
    <x v="1"/>
    <x v="0"/>
    <s v="Esportes"/>
    <x v="2"/>
    <d v="1979-03-08T00:00:00"/>
    <x v="3"/>
    <x v="0"/>
    <n v="29.9"/>
    <n v="45"/>
    <x v="2"/>
  </r>
  <r>
    <n v="28435465592"/>
    <s v="Maria das Graças Silva"/>
    <x v="1"/>
    <x v="0"/>
    <s v="Finanças"/>
    <x v="0"/>
    <d v="1993-06-12T00:00:00"/>
    <x v="5"/>
    <x v="0"/>
    <n v="29.9"/>
    <n v="30"/>
    <x v="1"/>
  </r>
  <r>
    <n v="28452088771"/>
    <s v="Zoey Ramirez"/>
    <x v="0"/>
    <x v="0"/>
    <s v="Economia"/>
    <x v="0"/>
    <d v="1983-07-04T00:00:00"/>
    <x v="4"/>
    <x v="2"/>
    <n v="9.9"/>
    <n v="40"/>
    <x v="3"/>
  </r>
  <r>
    <n v="28472708104"/>
    <s v="Grace Hill"/>
    <x v="1"/>
    <x v="1"/>
    <s v="Economia"/>
    <x v="0"/>
    <d v="1980-01-21T00:00:00"/>
    <x v="3"/>
    <x v="1"/>
    <n v="35.9"/>
    <n v="44"/>
    <x v="2"/>
  </r>
  <r>
    <n v="28577291217"/>
    <s v="Benjamin Moore"/>
    <x v="0"/>
    <x v="0"/>
    <s v="Negócios"/>
    <x v="0"/>
    <d v="1983-04-17T00:00:00"/>
    <x v="0"/>
    <x v="0"/>
    <n v="29.9"/>
    <n v="41"/>
    <x v="3"/>
  </r>
  <r>
    <n v="28722728237"/>
    <s v="Estefania Velasco"/>
    <x v="1"/>
    <x v="3"/>
    <s v="Política"/>
    <x v="2"/>
    <d v="1989-03-21T00:00:00"/>
    <x v="0"/>
    <x v="3"/>
    <n v="79.900000000000006"/>
    <n v="35"/>
    <x v="3"/>
  </r>
  <r>
    <n v="28746452670"/>
    <s v="Rafael Almeida"/>
    <x v="0"/>
    <x v="3"/>
    <s v="Negócios"/>
    <x v="2"/>
    <d v="1993-08-13T00:00:00"/>
    <x v="0"/>
    <x v="3"/>
    <n v="79.900000000000006"/>
    <n v="30"/>
    <x v="1"/>
  </r>
  <r>
    <n v="28755892068"/>
    <s v="Isabella Taylor"/>
    <x v="1"/>
    <x v="1"/>
    <s v="Economia"/>
    <x v="0"/>
    <d v="1958-02-07T00:00:00"/>
    <x v="0"/>
    <x v="2"/>
    <n v="9.9"/>
    <n v="66"/>
    <x v="0"/>
  </r>
  <r>
    <n v="28940705644"/>
    <s v="André Lima"/>
    <x v="0"/>
    <x v="0"/>
    <s v="Economia"/>
    <x v="0"/>
    <d v="1969-11-20T00:00:00"/>
    <x v="0"/>
    <x v="1"/>
    <n v="35.9"/>
    <n v="54"/>
    <x v="0"/>
  </r>
  <r>
    <n v="29031986542"/>
    <s v="Mariana Fernandes"/>
    <x v="1"/>
    <x v="0"/>
    <s v="Agronegócio"/>
    <x v="0"/>
    <d v="1957-07-25T00:00:00"/>
    <x v="0"/>
    <x v="2"/>
    <n v="9.9"/>
    <n v="66"/>
    <x v="0"/>
  </r>
  <r>
    <n v="29058531849"/>
    <s v="Harper Reed"/>
    <x v="0"/>
    <x v="3"/>
    <s v="Economia"/>
    <x v="1"/>
    <d v="1964-08-10T00:00:00"/>
    <x v="0"/>
    <x v="1"/>
    <n v="35.9"/>
    <n v="59"/>
    <x v="0"/>
  </r>
  <r>
    <n v="29062765488"/>
    <s v="Sandra Fernandes"/>
    <x v="1"/>
    <x v="1"/>
    <s v="Agronegócio"/>
    <x v="2"/>
    <d v="1957-07-27T00:00:00"/>
    <x v="0"/>
    <x v="1"/>
    <n v="35.9"/>
    <n v="66"/>
    <x v="0"/>
  </r>
  <r>
    <n v="29127263778"/>
    <s v="José Costa"/>
    <x v="0"/>
    <x v="1"/>
    <s v="Agronegócio"/>
    <x v="0"/>
    <d v="1980-01-24T00:00:00"/>
    <x v="0"/>
    <x v="1"/>
    <n v="35.9"/>
    <n v="44"/>
    <x v="2"/>
  </r>
  <r>
    <n v="29151032854"/>
    <s v="Bruno Silva"/>
    <x v="0"/>
    <x v="1"/>
    <s v="Negócios"/>
    <x v="0"/>
    <d v="1963-09-25T00:00:00"/>
    <x v="1"/>
    <x v="2"/>
    <n v="9.9"/>
    <n v="60"/>
    <x v="0"/>
  </r>
  <r>
    <n v="29200736829"/>
    <s v="Pedro Rodrigues Martins"/>
    <x v="0"/>
    <x v="3"/>
    <s v="Esportes"/>
    <x v="0"/>
    <d v="1967-06-05T00:00:00"/>
    <x v="2"/>
    <x v="0"/>
    <n v="29.9"/>
    <n v="56"/>
    <x v="0"/>
  </r>
  <r>
    <n v="29210849513"/>
    <s v="Eduardo Medina"/>
    <x v="0"/>
    <x v="3"/>
    <s v="Economia"/>
    <x v="1"/>
    <d v="1962-02-27T00:00:00"/>
    <x v="3"/>
    <x v="1"/>
    <n v="35.9"/>
    <n v="62"/>
    <x v="0"/>
  </r>
  <r>
    <n v="29324777441"/>
    <s v="Bernardo Rodrigues"/>
    <x v="0"/>
    <x v="1"/>
    <s v="Economia"/>
    <x v="2"/>
    <d v="1968-06-23T00:00:00"/>
    <x v="3"/>
    <x v="2"/>
    <n v="9.9"/>
    <n v="55"/>
    <x v="0"/>
  </r>
  <r>
    <n v="29416954094"/>
    <s v="Adrian Brooks"/>
    <x v="0"/>
    <x v="0"/>
    <s v="Negócios"/>
    <x v="0"/>
    <d v="1981-10-12T00:00:00"/>
    <x v="3"/>
    <x v="3"/>
    <n v="79.900000000000006"/>
    <n v="42"/>
    <x v="3"/>
  </r>
  <r>
    <n v="29550625936"/>
    <s v="Samantha Price"/>
    <x v="1"/>
    <x v="0"/>
    <s v="Negócios"/>
    <x v="0"/>
    <d v="1979-10-27T00:00:00"/>
    <x v="3"/>
    <x v="0"/>
    <n v="29.9"/>
    <n v="44"/>
    <x v="2"/>
  </r>
  <r>
    <n v="29608724794"/>
    <s v="Pedro Rodrigues"/>
    <x v="0"/>
    <x v="0"/>
    <s v="Economia"/>
    <x v="0"/>
    <d v="1982-03-22T00:00:00"/>
    <x v="3"/>
    <x v="2"/>
    <n v="9.9"/>
    <n v="42"/>
    <x v="3"/>
  </r>
  <r>
    <n v="29617727732"/>
    <s v="Amanda Souza"/>
    <x v="1"/>
    <x v="1"/>
    <s v="Economia"/>
    <x v="1"/>
    <d v="1987-09-11T00:00:00"/>
    <x v="3"/>
    <x v="0"/>
    <n v="29.9"/>
    <n v="36"/>
    <x v="3"/>
  </r>
  <r>
    <n v="29665927499"/>
    <s v="Ana Pereira"/>
    <x v="1"/>
    <x v="3"/>
    <s v="Finanças"/>
    <x v="0"/>
    <d v="1970-10-31T00:00:00"/>
    <x v="4"/>
    <x v="0"/>
    <n v="29.9"/>
    <n v="53"/>
    <x v="2"/>
  </r>
  <r>
    <n v="29773455762"/>
    <s v="Christopher Ross"/>
    <x v="0"/>
    <x v="1"/>
    <s v="Finanças"/>
    <x v="1"/>
    <d v="1982-05-12T00:00:00"/>
    <x v="0"/>
    <x v="0"/>
    <n v="29.9"/>
    <n v="42"/>
    <x v="3"/>
  </r>
  <r>
    <n v="29806175798"/>
    <s v="Fabiana Oliveira"/>
    <x v="1"/>
    <x v="0"/>
    <s v="Negócios"/>
    <x v="0"/>
    <d v="1974-03-08T00:00:00"/>
    <x v="0"/>
    <x v="3"/>
    <n v="79.900000000000006"/>
    <n v="50"/>
    <x v="2"/>
  </r>
  <r>
    <n v="29958942950"/>
    <s v="Naomi Carter"/>
    <x v="1"/>
    <x v="1"/>
    <s v="Economia"/>
    <x v="0"/>
    <d v="1986-01-24T00:00:00"/>
    <x v="0"/>
    <x v="2"/>
    <n v="9.9"/>
    <n v="38"/>
    <x v="3"/>
  </r>
  <r>
    <n v="29997693161"/>
    <s v="José Pereira"/>
    <x v="0"/>
    <x v="1"/>
    <s v="Economia"/>
    <x v="2"/>
    <d v="1978-10-15T00:00:00"/>
    <x v="0"/>
    <x v="2"/>
    <n v="9.9"/>
    <n v="45"/>
    <x v="2"/>
  </r>
  <r>
    <n v="30056943664"/>
    <s v="Francisco Chavez"/>
    <x v="0"/>
    <x v="1"/>
    <s v="Economia"/>
    <x v="0"/>
    <d v="1958-04-06T00:00:00"/>
    <x v="0"/>
    <x v="1"/>
    <n v="35.9"/>
    <n v="66"/>
    <x v="0"/>
  </r>
  <r>
    <n v="30135605541"/>
    <s v="Mason Anderson"/>
    <x v="1"/>
    <x v="0"/>
    <s v="Finanças"/>
    <x v="0"/>
    <d v="1960-01-13T00:00:00"/>
    <x v="5"/>
    <x v="0"/>
    <n v="29.9"/>
    <n v="64"/>
    <x v="0"/>
  </r>
  <r>
    <n v="30221046505"/>
    <s v="Sandra Rodrigues"/>
    <x v="1"/>
    <x v="3"/>
    <s v="Negócios"/>
    <x v="0"/>
    <d v="1984-07-01T00:00:00"/>
    <x v="1"/>
    <x v="1"/>
    <n v="35.9"/>
    <n v="39"/>
    <x v="3"/>
  </r>
  <r>
    <n v="30253040173"/>
    <s v="Sofia Martinez"/>
    <x v="1"/>
    <x v="1"/>
    <s v="Economia"/>
    <x v="0"/>
    <d v="1972-04-17T00:00:00"/>
    <x v="6"/>
    <x v="1"/>
    <n v="35.9"/>
    <n v="52"/>
    <x v="2"/>
  </r>
  <r>
    <n v="30314403216"/>
    <s v="Marcelo Santos"/>
    <x v="0"/>
    <x v="1"/>
    <s v="Esportes"/>
    <x v="0"/>
    <d v="1992-01-21T00:00:00"/>
    <x v="2"/>
    <x v="2"/>
    <n v="9.9"/>
    <n v="32"/>
    <x v="1"/>
  </r>
  <r>
    <n v="30353673725"/>
    <s v="Thomas Barnes"/>
    <x v="0"/>
    <x v="0"/>
    <s v="Política"/>
    <x v="1"/>
    <d v="1995-09-21T00:00:00"/>
    <x v="7"/>
    <x v="3"/>
    <n v="79.900000000000006"/>
    <n v="28"/>
    <x v="1"/>
  </r>
  <r>
    <n v="30383272945"/>
    <s v="Dylan Bell"/>
    <x v="0"/>
    <x v="2"/>
    <s v="Finanças"/>
    <x v="0"/>
    <d v="1994-06-29T00:00:00"/>
    <x v="5"/>
    <x v="0"/>
    <n v="29.9"/>
    <n v="29"/>
    <x v="1"/>
  </r>
  <r>
    <n v="30421203942"/>
    <s v="Bruno Fernandes"/>
    <x v="0"/>
    <x v="1"/>
    <s v="Agronegócio"/>
    <x v="0"/>
    <d v="1979-05-02T00:00:00"/>
    <x v="4"/>
    <x v="1"/>
    <n v="35.9"/>
    <n v="45"/>
    <x v="2"/>
  </r>
  <r>
    <n v="30468143545"/>
    <s v="William Gomes"/>
    <x v="0"/>
    <x v="0"/>
    <s v="Política"/>
    <x v="1"/>
    <d v="1985-06-13T00:00:00"/>
    <x v="3"/>
    <x v="3"/>
    <n v="79.900000000000006"/>
    <n v="38"/>
    <x v="3"/>
  </r>
  <r>
    <n v="30493961253"/>
    <s v="Marcelo Rodrigues"/>
    <x v="0"/>
    <x v="2"/>
    <s v="Agronegócio"/>
    <x v="2"/>
    <d v="1975-04-17T00:00:00"/>
    <x v="5"/>
    <x v="2"/>
    <n v="9.9"/>
    <n v="49"/>
    <x v="2"/>
  </r>
  <r>
    <n v="30557538193"/>
    <s v="Ricardo Lara"/>
    <x v="0"/>
    <x v="1"/>
    <s v="Economia"/>
    <x v="0"/>
    <d v="1969-11-22T00:00:00"/>
    <x v="4"/>
    <x v="1"/>
    <n v="35.9"/>
    <n v="54"/>
    <x v="0"/>
  </r>
  <r>
    <n v="30571772130"/>
    <s v="Bernardo Silva"/>
    <x v="0"/>
    <x v="0"/>
    <s v="Agronegócio"/>
    <x v="2"/>
    <d v="1995-07-11T00:00:00"/>
    <x v="3"/>
    <x v="3"/>
    <n v="79.900000000000006"/>
    <n v="28"/>
    <x v="1"/>
  </r>
  <r>
    <n v="30735636076"/>
    <s v="Rafael Gomes"/>
    <x v="0"/>
    <x v="2"/>
    <s v="Negócios"/>
    <x v="0"/>
    <d v="1985-11-10T00:00:00"/>
    <x v="0"/>
    <x v="0"/>
    <n v="29.9"/>
    <n v="38"/>
    <x v="3"/>
  </r>
  <r>
    <n v="30763734385"/>
    <s v="José Martins"/>
    <x v="0"/>
    <x v="0"/>
    <s v="Negócios"/>
    <x v="1"/>
    <d v="1981-10-23T00:00:00"/>
    <x v="0"/>
    <x v="3"/>
    <n v="79.900000000000006"/>
    <n v="42"/>
    <x v="3"/>
  </r>
  <r>
    <n v="30850039240"/>
    <s v="Adriana Rojas"/>
    <x v="1"/>
    <x v="3"/>
    <s v="Negócios"/>
    <x v="0"/>
    <d v="1992-11-21T00:00:00"/>
    <x v="0"/>
    <x v="2"/>
    <n v="9.9"/>
    <n v="31"/>
    <x v="1"/>
  </r>
  <r>
    <n v="30890249713"/>
    <s v="Addison Ward"/>
    <x v="0"/>
    <x v="1"/>
    <s v="Economia"/>
    <x v="2"/>
    <d v="1986-09-09T00:00:00"/>
    <x v="0"/>
    <x v="1"/>
    <n v="35.9"/>
    <n v="37"/>
    <x v="3"/>
  </r>
  <r>
    <n v="30904162810"/>
    <s v="Ryan Foster"/>
    <x v="0"/>
    <x v="0"/>
    <s v="Negócios"/>
    <x v="0"/>
    <d v="1970-10-01T00:00:00"/>
    <x v="0"/>
    <x v="1"/>
    <n v="35.9"/>
    <n v="53"/>
    <x v="2"/>
  </r>
  <r>
    <n v="31161056912"/>
    <s v="Emerson Fernandes"/>
    <x v="0"/>
    <x v="1"/>
    <s v="Economia"/>
    <x v="2"/>
    <d v="1972-12-23T00:00:00"/>
    <x v="0"/>
    <x v="1"/>
    <n v="35.9"/>
    <n v="51"/>
    <x v="2"/>
  </r>
  <r>
    <n v="31194503371"/>
    <s v="Felipe Pereira"/>
    <x v="0"/>
    <x v="0"/>
    <s v="Esportes"/>
    <x v="0"/>
    <d v="1981-05-03T00:00:00"/>
    <x v="0"/>
    <x v="2"/>
    <n v="9.9"/>
    <n v="43"/>
    <x v="3"/>
  </r>
  <r>
    <n v="31239662843"/>
    <s v="Mariana Silva"/>
    <x v="1"/>
    <x v="1"/>
    <s v="Negócios"/>
    <x v="1"/>
    <d v="1957-11-01T00:00:00"/>
    <x v="0"/>
    <x v="2"/>
    <n v="9.9"/>
    <n v="66"/>
    <x v="0"/>
  </r>
  <r>
    <n v="31323760929"/>
    <s v="Evelyn Walker"/>
    <x v="1"/>
    <x v="1"/>
    <s v="Economia"/>
    <x v="0"/>
    <d v="1955-08-17T00:00:00"/>
    <x v="0"/>
    <x v="2"/>
    <n v="9.9"/>
    <n v="68"/>
    <x v="0"/>
  </r>
  <r>
    <n v="31519057095"/>
    <s v="Guadalupe Munoz"/>
    <x v="1"/>
    <x v="4"/>
    <s v="Negócios"/>
    <x v="0"/>
    <d v="1970-06-09T00:00:00"/>
    <x v="1"/>
    <x v="2"/>
    <n v="9.9"/>
    <n v="53"/>
    <x v="2"/>
  </r>
  <r>
    <n v="31654890307"/>
    <s v="Sandra Souza"/>
    <x v="0"/>
    <x v="1"/>
    <s v="Negócios"/>
    <x v="0"/>
    <d v="1958-01-08T00:00:00"/>
    <x v="2"/>
    <x v="2"/>
    <n v="9.9"/>
    <n v="66"/>
    <x v="0"/>
  </r>
  <r>
    <n v="31655555649"/>
    <s v="Nathan Bennett"/>
    <x v="0"/>
    <x v="0"/>
    <s v="Negócios"/>
    <x v="1"/>
    <d v="1983-04-14T00:00:00"/>
    <x v="3"/>
    <x v="3"/>
    <n v="79.900000000000006"/>
    <n v="41"/>
    <x v="3"/>
  </r>
  <r>
    <n v="31834447574"/>
    <s v="Maya Watson"/>
    <x v="0"/>
    <x v="1"/>
    <s v="Agronegócio"/>
    <x v="2"/>
    <d v="1992-11-12T00:00:00"/>
    <x v="3"/>
    <x v="2"/>
    <n v="9.9"/>
    <n v="31"/>
    <x v="1"/>
  </r>
  <r>
    <n v="31841604153"/>
    <s v="Luz Maria Maldonado"/>
    <x v="0"/>
    <x v="1"/>
    <s v="Finanças"/>
    <x v="1"/>
    <d v="1984-11-05T00:00:00"/>
    <x v="3"/>
    <x v="0"/>
    <n v="29.9"/>
    <n v="39"/>
    <x v="3"/>
  </r>
  <r>
    <n v="31886556092"/>
    <s v="Scarlett Mitchell"/>
    <x v="0"/>
    <x v="3"/>
    <s v="Economia"/>
    <x v="2"/>
    <d v="1990-01-30T00:00:00"/>
    <x v="3"/>
    <x v="2"/>
    <n v="9.9"/>
    <n v="34"/>
    <x v="1"/>
  </r>
  <r>
    <n v="31935346566"/>
    <s v="Bruno Pereira Rodrigues"/>
    <x v="0"/>
    <x v="1"/>
    <s v="Economia"/>
    <x v="0"/>
    <d v="1965-09-13T00:00:00"/>
    <x v="3"/>
    <x v="1"/>
    <n v="35.9"/>
    <n v="58"/>
    <x v="0"/>
  </r>
  <r>
    <n v="31969357318"/>
    <s v="Daniel Contreras"/>
    <x v="0"/>
    <x v="0"/>
    <s v="Finanças"/>
    <x v="1"/>
    <d v="1963-08-09T00:00:00"/>
    <x v="3"/>
    <x v="0"/>
    <n v="29.9"/>
    <n v="60"/>
    <x v="0"/>
  </r>
  <r>
    <n v="31971403474"/>
    <s v="Pedro Gomes"/>
    <x v="0"/>
    <x v="1"/>
    <s v="Negócios"/>
    <x v="0"/>
    <d v="1989-06-18T00:00:00"/>
    <x v="4"/>
    <x v="0"/>
    <n v="29.9"/>
    <n v="34"/>
    <x v="1"/>
  </r>
  <r>
    <n v="31985811228"/>
    <s v="Hector Aguilar"/>
    <x v="0"/>
    <x v="0"/>
    <s v="Economia"/>
    <x v="1"/>
    <d v="1990-06-11T00:00:00"/>
    <x v="0"/>
    <x v="0"/>
    <n v="29.9"/>
    <n v="33"/>
    <x v="1"/>
  </r>
  <r>
    <n v="32043808085"/>
    <s v="Matheus Almeida Santos"/>
    <x v="0"/>
    <x v="0"/>
    <s v="Negócios"/>
    <x v="0"/>
    <d v="1984-03-26T00:00:00"/>
    <x v="0"/>
    <x v="0"/>
    <n v="29.9"/>
    <n v="40"/>
    <x v="3"/>
  </r>
  <r>
    <n v="32056730472"/>
    <s v="Fernanda Gomes"/>
    <x v="1"/>
    <x v="3"/>
    <s v="Negócios"/>
    <x v="2"/>
    <d v="1966-09-20T00:00:00"/>
    <x v="0"/>
    <x v="2"/>
    <n v="9.9"/>
    <n v="57"/>
    <x v="0"/>
  </r>
  <r>
    <n v="32076448530"/>
    <s v="Adriana Silva"/>
    <x v="1"/>
    <x v="1"/>
    <s v="Agronegócio"/>
    <x v="0"/>
    <d v="1964-12-25T00:00:00"/>
    <x v="0"/>
    <x v="1"/>
    <n v="35.9"/>
    <n v="59"/>
    <x v="0"/>
  </r>
  <r>
    <n v="32076861903"/>
    <s v="Patricia Medina"/>
    <x v="1"/>
    <x v="1"/>
    <s v="Economia"/>
    <x v="0"/>
    <d v="1965-08-03T00:00:00"/>
    <x v="0"/>
    <x v="2"/>
    <n v="9.9"/>
    <n v="58"/>
    <x v="0"/>
  </r>
  <r>
    <n v="32080730358"/>
    <s v="Juan Carlos Espinoza"/>
    <x v="0"/>
    <x v="0"/>
    <s v="Esportes"/>
    <x v="0"/>
    <d v="1987-01-17T00:00:00"/>
    <x v="5"/>
    <x v="0"/>
    <n v="29.9"/>
    <n v="37"/>
    <x v="3"/>
  </r>
  <r>
    <n v="32359135449"/>
    <s v="Jordan Hayes"/>
    <x v="0"/>
    <x v="3"/>
    <s v="Negócios"/>
    <x v="2"/>
    <d v="1961-06-13T00:00:00"/>
    <x v="1"/>
    <x v="2"/>
    <n v="9.9"/>
    <n v="62"/>
    <x v="0"/>
  </r>
  <r>
    <n v="32373994641"/>
    <s v="Bruno Costa"/>
    <x v="0"/>
    <x v="1"/>
    <s v="Economia"/>
    <x v="2"/>
    <d v="1956-09-18T00:00:00"/>
    <x v="6"/>
    <x v="0"/>
    <n v="29.9"/>
    <n v="67"/>
    <x v="0"/>
  </r>
  <r>
    <n v="32485376814"/>
    <s v="Carlos Lopez"/>
    <x v="0"/>
    <x v="1"/>
    <s v="Negócios"/>
    <x v="1"/>
    <d v="1967-03-05T00:00:00"/>
    <x v="2"/>
    <x v="0"/>
    <n v="29.9"/>
    <n v="57"/>
    <x v="0"/>
  </r>
  <r>
    <n v="32558610072"/>
    <s v="Ana Silva"/>
    <x v="0"/>
    <x v="2"/>
    <s v="Finanças"/>
    <x v="1"/>
    <d v="1981-03-26T00:00:00"/>
    <x v="7"/>
    <x v="0"/>
    <n v="29.9"/>
    <n v="43"/>
    <x v="3"/>
  </r>
  <r>
    <n v="32861405102"/>
    <s v="Marcelo Almeida"/>
    <x v="0"/>
    <x v="3"/>
    <s v="Economia"/>
    <x v="2"/>
    <d v="1966-07-20T00:00:00"/>
    <x v="5"/>
    <x v="1"/>
    <n v="35.9"/>
    <n v="57"/>
    <x v="0"/>
  </r>
  <r>
    <n v="32910016971"/>
    <s v="Aria Rivera"/>
    <x v="1"/>
    <x v="1"/>
    <s v="Economia"/>
    <x v="0"/>
    <d v="1978-04-07T00:00:00"/>
    <x v="4"/>
    <x v="1"/>
    <n v="35.9"/>
    <n v="46"/>
    <x v="2"/>
  </r>
  <r>
    <n v="32944488783"/>
    <s v="Rafael Silva"/>
    <x v="0"/>
    <x v="3"/>
    <s v="Economia"/>
    <x v="0"/>
    <d v="1972-05-23T00:00:00"/>
    <x v="3"/>
    <x v="0"/>
    <n v="29.9"/>
    <n v="51"/>
    <x v="2"/>
  </r>
  <r>
    <n v="33045087456"/>
    <s v="Guillermo Soto"/>
    <x v="0"/>
    <x v="0"/>
    <s v="Negócios"/>
    <x v="0"/>
    <d v="1979-12-27T00:00:00"/>
    <x v="5"/>
    <x v="0"/>
    <n v="29.9"/>
    <n v="44"/>
    <x v="2"/>
  </r>
  <r>
    <n v="33083932561"/>
    <s v="Miguel Perez"/>
    <x v="0"/>
    <x v="3"/>
    <s v="Finanças"/>
    <x v="2"/>
    <d v="1955-02-10T00:00:00"/>
    <x v="4"/>
    <x v="0"/>
    <n v="29.9"/>
    <n v="69"/>
    <x v="0"/>
  </r>
  <r>
    <n v="33120179107"/>
    <s v="Emerson Rodrigues"/>
    <x v="0"/>
    <x v="3"/>
    <s v="Finanças"/>
    <x v="0"/>
    <d v="1987-09-28T00:00:00"/>
    <x v="3"/>
    <x v="0"/>
    <n v="29.9"/>
    <n v="36"/>
    <x v="3"/>
  </r>
  <r>
    <n v="33221309333"/>
    <s v="Raul Dominguez"/>
    <x v="0"/>
    <x v="1"/>
    <s v="Agronegócio"/>
    <x v="2"/>
    <d v="1960-03-27T00:00:00"/>
    <x v="0"/>
    <x v="2"/>
    <n v="9.9"/>
    <n v="64"/>
    <x v="0"/>
  </r>
  <r>
    <n v="33247836129"/>
    <s v="Vilma Oliveira"/>
    <x v="1"/>
    <x v="1"/>
    <s v="Economia"/>
    <x v="0"/>
    <d v="1995-10-16T00:00:00"/>
    <x v="0"/>
    <x v="2"/>
    <n v="9.9"/>
    <n v="28"/>
    <x v="1"/>
  </r>
  <r>
    <n v="33329077647"/>
    <s v="Joshua Reed"/>
    <x v="0"/>
    <x v="3"/>
    <s v="Economia"/>
    <x v="2"/>
    <d v="1960-08-21T00:00:00"/>
    <x v="0"/>
    <x v="0"/>
    <n v="29.9"/>
    <n v="63"/>
    <x v="0"/>
  </r>
  <r>
    <n v="33353271839"/>
    <s v="Alejandro Mendoza"/>
    <x v="0"/>
    <x v="1"/>
    <s v="Economia"/>
    <x v="0"/>
    <d v="1955-11-04T00:00:00"/>
    <x v="0"/>
    <x v="1"/>
    <n v="35.9"/>
    <n v="68"/>
    <x v="0"/>
  </r>
  <r>
    <n v="33391594252"/>
    <s v="Rafael Pereira"/>
    <x v="0"/>
    <x v="0"/>
    <s v="Política"/>
    <x v="1"/>
    <d v="1978-03-28T00:00:00"/>
    <x v="0"/>
    <x v="3"/>
    <n v="79.900000000000006"/>
    <n v="46"/>
    <x v="2"/>
  </r>
  <r>
    <n v="33482040032"/>
    <s v="Olivia Brown"/>
    <x v="1"/>
    <x v="3"/>
    <s v="Esportes"/>
    <x v="1"/>
    <d v="1989-03-20T00:00:00"/>
    <x v="0"/>
    <x v="2"/>
    <n v="9.9"/>
    <n v="35"/>
    <x v="3"/>
  </r>
  <r>
    <n v="33490248117"/>
    <s v="Mariana Martins"/>
    <x v="1"/>
    <x v="1"/>
    <s v="Economia"/>
    <x v="0"/>
    <d v="1990-01-10T00:00:00"/>
    <x v="0"/>
    <x v="2"/>
    <n v="9.9"/>
    <n v="34"/>
    <x v="1"/>
  </r>
  <r>
    <n v="33585062982"/>
    <s v="Javier Peralta"/>
    <x v="0"/>
    <x v="3"/>
    <s v="Agronegócio"/>
    <x v="2"/>
    <d v="1960-03-03T00:00:00"/>
    <x v="0"/>
    <x v="1"/>
    <n v="35.9"/>
    <n v="64"/>
    <x v="0"/>
  </r>
  <r>
    <n v="33614763115"/>
    <s v="Vilma Santos"/>
    <x v="1"/>
    <x v="0"/>
    <s v="Finanças"/>
    <x v="1"/>
    <d v="1993-01-04T00:00:00"/>
    <x v="0"/>
    <x v="0"/>
    <n v="29.9"/>
    <n v="31"/>
    <x v="1"/>
  </r>
  <r>
    <n v="33625332262"/>
    <s v="João Almeida"/>
    <x v="0"/>
    <x v="1"/>
    <s v="Economia"/>
    <x v="0"/>
    <d v="1969-11-16T00:00:00"/>
    <x v="1"/>
    <x v="1"/>
    <n v="35.9"/>
    <n v="54"/>
    <x v="0"/>
  </r>
  <r>
    <n v="33812311392"/>
    <s v="Laura Miranda"/>
    <x v="1"/>
    <x v="0"/>
    <s v="Política"/>
    <x v="0"/>
    <d v="1978-05-31T00:00:00"/>
    <x v="2"/>
    <x v="3"/>
    <n v="79.900000000000006"/>
    <n v="45"/>
    <x v="2"/>
  </r>
  <r>
    <n v="33839338471"/>
    <s v="José Alves"/>
    <x v="0"/>
    <x v="0"/>
    <s v="Economia"/>
    <x v="0"/>
    <d v="1995-06-27T00:00:00"/>
    <x v="3"/>
    <x v="0"/>
    <n v="29.9"/>
    <n v="28"/>
    <x v="1"/>
  </r>
  <r>
    <n v="33875188130"/>
    <s v="Laura Ribeiro Lima"/>
    <x v="1"/>
    <x v="2"/>
    <s v="Negócios"/>
    <x v="0"/>
    <d v="1976-03-26T00:00:00"/>
    <x v="3"/>
    <x v="1"/>
    <n v="35.9"/>
    <n v="48"/>
    <x v="2"/>
  </r>
  <r>
    <n v="33898601118"/>
    <s v="Luz Maria Maldonado"/>
    <x v="0"/>
    <x v="1"/>
    <s v="Finanças"/>
    <x v="1"/>
    <d v="1976-08-31T00:00:00"/>
    <x v="3"/>
    <x v="0"/>
    <n v="29.9"/>
    <n v="47"/>
    <x v="2"/>
  </r>
  <r>
    <n v="33959101715"/>
    <s v="José Oliveira"/>
    <x v="0"/>
    <x v="2"/>
    <s v="Esportes"/>
    <x v="2"/>
    <d v="1960-03-01T00:00:00"/>
    <x v="3"/>
    <x v="2"/>
    <n v="9.9"/>
    <n v="64"/>
    <x v="0"/>
  </r>
  <r>
    <n v="33969903983"/>
    <s v="Mariana Ortiz"/>
    <x v="1"/>
    <x v="1"/>
    <s v="Economia"/>
    <x v="2"/>
    <d v="1987-01-21T00:00:00"/>
    <x v="3"/>
    <x v="2"/>
    <n v="9.9"/>
    <n v="37"/>
    <x v="3"/>
  </r>
  <r>
    <n v="34020079542"/>
    <s v="Veronica Reyes"/>
    <x v="1"/>
    <x v="1"/>
    <s v="Economia"/>
    <x v="0"/>
    <d v="1963-11-11T00:00:00"/>
    <x v="3"/>
    <x v="2"/>
    <n v="9.9"/>
    <n v="60"/>
    <x v="0"/>
  </r>
  <r>
    <n v="34161309302"/>
    <s v="William Martins"/>
    <x v="0"/>
    <x v="1"/>
    <s v="Economia"/>
    <x v="0"/>
    <d v="1995-05-11T00:00:00"/>
    <x v="4"/>
    <x v="1"/>
    <n v="35.9"/>
    <n v="29"/>
    <x v="1"/>
  </r>
  <r>
    <n v="34264176742"/>
    <s v="Marcelo Rodrigues"/>
    <x v="0"/>
    <x v="2"/>
    <s v="Agronegócio"/>
    <x v="2"/>
    <d v="1976-10-04T00:00:00"/>
    <x v="0"/>
    <x v="2"/>
    <n v="9.9"/>
    <n v="47"/>
    <x v="2"/>
  </r>
  <r>
    <n v="34270622570"/>
    <s v="Ellie Hayes"/>
    <x v="1"/>
    <x v="1"/>
    <s v="Economia"/>
    <x v="2"/>
    <d v="1962-12-23T00:00:00"/>
    <x v="0"/>
    <x v="2"/>
    <n v="9.9"/>
    <n v="61"/>
    <x v="0"/>
  </r>
  <r>
    <n v="34275755986"/>
    <s v="Alejandra Herrera"/>
    <x v="1"/>
    <x v="0"/>
    <s v="Economia"/>
    <x v="0"/>
    <d v="1977-05-28T00:00:00"/>
    <x v="0"/>
    <x v="1"/>
    <n v="35.9"/>
    <n v="46"/>
    <x v="2"/>
  </r>
  <r>
    <n v="34289791783"/>
    <s v="Eduardo Medina"/>
    <x v="0"/>
    <x v="3"/>
    <s v="Economia"/>
    <x v="1"/>
    <d v="1970-11-14T00:00:00"/>
    <x v="0"/>
    <x v="1"/>
    <n v="35.9"/>
    <n v="53"/>
    <x v="2"/>
  </r>
  <r>
    <n v="34323519769"/>
    <s v="Gabriel Evans"/>
    <x v="0"/>
    <x v="3"/>
    <s v="Negócios"/>
    <x v="0"/>
    <d v="1960-07-13T00:00:00"/>
    <x v="0"/>
    <x v="2"/>
    <n v="9.9"/>
    <n v="63"/>
    <x v="0"/>
  </r>
  <r>
    <n v="34327422259"/>
    <s v="Alejandra Valdez"/>
    <x v="1"/>
    <x v="0"/>
    <s v="Agronegócio"/>
    <x v="0"/>
    <d v="1982-10-23T00:00:00"/>
    <x v="5"/>
    <x v="2"/>
    <n v="9.9"/>
    <n v="41"/>
    <x v="3"/>
  </r>
  <r>
    <n v="34473182713"/>
    <s v="Sandra Almeida"/>
    <x v="1"/>
    <x v="1"/>
    <s v="Economia"/>
    <x v="1"/>
    <d v="1988-08-14T00:00:00"/>
    <x v="1"/>
    <x v="0"/>
    <n v="29.9"/>
    <n v="35"/>
    <x v="3"/>
  </r>
  <r>
    <n v="34488046494"/>
    <s v="Jose Flores"/>
    <x v="0"/>
    <x v="0"/>
    <s v="Negócios"/>
    <x v="1"/>
    <d v="1988-05-15T00:00:00"/>
    <x v="6"/>
    <x v="2"/>
    <n v="9.9"/>
    <n v="36"/>
    <x v="3"/>
  </r>
  <r>
    <n v="34501445196"/>
    <s v="Martin Dominguez"/>
    <x v="1"/>
    <x v="1"/>
    <s v="Esportes"/>
    <x v="2"/>
    <d v="1974-05-18T00:00:00"/>
    <x v="2"/>
    <x v="2"/>
    <n v="9.9"/>
    <n v="50"/>
    <x v="2"/>
  </r>
  <r>
    <n v="34597516064"/>
    <s v="Mariana Costa"/>
    <x v="1"/>
    <x v="1"/>
    <s v="Economia"/>
    <x v="2"/>
    <d v="1994-12-30T00:00:00"/>
    <x v="7"/>
    <x v="1"/>
    <n v="35.9"/>
    <n v="29"/>
    <x v="1"/>
  </r>
  <r>
    <n v="34687761738"/>
    <s v="Julio Cesar Juarez"/>
    <x v="0"/>
    <x v="1"/>
    <s v="Economia"/>
    <x v="0"/>
    <d v="1978-07-07T00:00:00"/>
    <x v="5"/>
    <x v="0"/>
    <n v="29.9"/>
    <n v="45"/>
    <x v="2"/>
  </r>
  <r>
    <n v="34823329746"/>
    <s v="Mariana Velazquez"/>
    <x v="1"/>
    <x v="1"/>
    <s v="Política"/>
    <x v="1"/>
    <d v="1985-05-28T00:00:00"/>
    <x v="4"/>
    <x v="3"/>
    <n v="79.900000000000006"/>
    <n v="38"/>
    <x v="3"/>
  </r>
  <r>
    <n v="34871980724"/>
    <s v="Rita Almeida"/>
    <x v="1"/>
    <x v="1"/>
    <s v="Negócios"/>
    <x v="1"/>
    <d v="1982-05-22T00:00:00"/>
    <x v="3"/>
    <x v="0"/>
    <n v="29.9"/>
    <n v="41"/>
    <x v="3"/>
  </r>
  <r>
    <n v="34970941895"/>
    <s v="Henry Adams"/>
    <x v="0"/>
    <x v="4"/>
    <s v="Finanças"/>
    <x v="0"/>
    <d v="1970-06-02T00:00:00"/>
    <x v="5"/>
    <x v="0"/>
    <n v="29.9"/>
    <n v="53"/>
    <x v="2"/>
  </r>
  <r>
    <n v="35090452105"/>
    <s v="Thiago Barbosa"/>
    <x v="0"/>
    <x v="1"/>
    <s v="Esportes"/>
    <x v="0"/>
    <d v="1964-05-20T00:00:00"/>
    <x v="4"/>
    <x v="2"/>
    <n v="9.9"/>
    <n v="60"/>
    <x v="0"/>
  </r>
  <r>
    <n v="35105004714"/>
    <s v="Eva Powell"/>
    <x v="1"/>
    <x v="0"/>
    <s v="Economia"/>
    <x v="2"/>
    <d v="1991-01-18T00:00:00"/>
    <x v="3"/>
    <x v="0"/>
    <n v="29.9"/>
    <n v="33"/>
    <x v="1"/>
  </r>
  <r>
    <n v="35121899842"/>
    <s v="Marcelo Gomes"/>
    <x v="0"/>
    <x v="0"/>
    <s v="Economia"/>
    <x v="0"/>
    <d v="1982-10-28T00:00:00"/>
    <x v="0"/>
    <x v="0"/>
    <n v="29.9"/>
    <n v="41"/>
    <x v="3"/>
  </r>
  <r>
    <n v="35170686850"/>
    <s v="Fernando Ferreira"/>
    <x v="0"/>
    <x v="3"/>
    <s v="Economia"/>
    <x v="1"/>
    <d v="1979-11-21T00:00:00"/>
    <x v="0"/>
    <x v="2"/>
    <n v="9.9"/>
    <n v="44"/>
    <x v="2"/>
  </r>
  <r>
    <n v="35176580107"/>
    <s v="Rita Rodrigues"/>
    <x v="1"/>
    <x v="3"/>
    <s v="Finanças"/>
    <x v="2"/>
    <d v="1967-09-09T00:00:00"/>
    <x v="0"/>
    <x v="0"/>
    <n v="29.9"/>
    <n v="56"/>
    <x v="0"/>
  </r>
  <r>
    <n v="35197147629"/>
    <s v="Laura Mendes"/>
    <x v="1"/>
    <x v="1"/>
    <s v="Negócios"/>
    <x v="1"/>
    <d v="1971-01-15T00:00:00"/>
    <x v="0"/>
    <x v="0"/>
    <n v="29.9"/>
    <n v="53"/>
    <x v="2"/>
  </r>
  <r>
    <n v="35417799912"/>
    <s v="Marcelo Oliveira"/>
    <x v="0"/>
    <x v="2"/>
    <s v="Finanças"/>
    <x v="0"/>
    <d v="1963-07-24T00:00:00"/>
    <x v="0"/>
    <x v="0"/>
    <n v="29.9"/>
    <n v="60"/>
    <x v="0"/>
  </r>
  <r>
    <n v="35423777466"/>
    <s v="Renata Pereira"/>
    <x v="1"/>
    <x v="4"/>
    <s v="Negócios"/>
    <x v="0"/>
    <d v="1981-10-30T00:00:00"/>
    <x v="0"/>
    <x v="2"/>
    <n v="9.9"/>
    <n v="42"/>
    <x v="3"/>
  </r>
  <r>
    <n v="35462568122"/>
    <s v="Mariana Rodrigues"/>
    <x v="1"/>
    <x v="0"/>
    <s v="Política"/>
    <x v="0"/>
    <d v="1979-05-18T00:00:00"/>
    <x v="0"/>
    <x v="3"/>
    <n v="79.900000000000006"/>
    <n v="45"/>
    <x v="2"/>
  </r>
  <r>
    <n v="35465159917"/>
    <s v="Isabella Gonzalez"/>
    <x v="1"/>
    <x v="0"/>
    <s v="Economia"/>
    <x v="0"/>
    <d v="1987-05-19T00:00:00"/>
    <x v="0"/>
    <x v="2"/>
    <n v="9.9"/>
    <n v="36"/>
    <x v="3"/>
  </r>
  <r>
    <n v="35527656936"/>
    <s v="Lincoln Powell"/>
    <x v="0"/>
    <x v="1"/>
    <s v="Economia"/>
    <x v="1"/>
    <d v="1995-03-30T00:00:00"/>
    <x v="0"/>
    <x v="0"/>
    <n v="29.9"/>
    <n v="29"/>
    <x v="1"/>
  </r>
  <r>
    <n v="35548890934"/>
    <s v="Mayra Escobar"/>
    <x v="1"/>
    <x v="0"/>
    <s v="Economia"/>
    <x v="1"/>
    <d v="1988-03-30T00:00:00"/>
    <x v="1"/>
    <x v="0"/>
    <n v="29.9"/>
    <n v="36"/>
    <x v="3"/>
  </r>
  <r>
    <n v="35746258274"/>
    <s v="Sandra Almeida"/>
    <x v="1"/>
    <x v="1"/>
    <s v="Economia"/>
    <x v="1"/>
    <d v="1955-03-28T00:00:00"/>
    <x v="2"/>
    <x v="0"/>
    <n v="29.9"/>
    <n v="69"/>
    <x v="0"/>
  </r>
  <r>
    <n v="35783183279"/>
    <s v="Hazel Myers"/>
    <x v="1"/>
    <x v="1"/>
    <s v="Economia"/>
    <x v="0"/>
    <d v="1963-08-16T00:00:00"/>
    <x v="3"/>
    <x v="2"/>
    <n v="9.9"/>
    <n v="60"/>
    <x v="0"/>
  </r>
  <r>
    <n v="35825297492"/>
    <s v="Gabriel Evans"/>
    <x v="0"/>
    <x v="3"/>
    <s v="Negócios"/>
    <x v="0"/>
    <d v="1979-06-23T00:00:00"/>
    <x v="3"/>
    <x v="2"/>
    <n v="9.9"/>
    <n v="44"/>
    <x v="2"/>
  </r>
  <r>
    <n v="35897348847"/>
    <s v="Alma Rosa Delgado"/>
    <x v="1"/>
    <x v="1"/>
    <s v="Negócios"/>
    <x v="1"/>
    <d v="1955-02-26T00:00:00"/>
    <x v="3"/>
    <x v="2"/>
    <n v="9.9"/>
    <n v="69"/>
    <x v="0"/>
  </r>
  <r>
    <n v="35961398099"/>
    <s v="Jonathan Phillips"/>
    <x v="0"/>
    <x v="1"/>
    <s v="Política"/>
    <x v="1"/>
    <d v="1978-12-27T00:00:00"/>
    <x v="3"/>
    <x v="3"/>
    <n v="79.900000000000006"/>
    <n v="45"/>
    <x v="2"/>
  </r>
  <r>
    <n v="36049081781"/>
    <s v="Serenity Morris"/>
    <x v="0"/>
    <x v="1"/>
    <s v="Economia"/>
    <x v="0"/>
    <d v="1982-08-31T00:00:00"/>
    <x v="3"/>
    <x v="1"/>
    <n v="35.9"/>
    <n v="41"/>
    <x v="3"/>
  </r>
  <r>
    <n v="36224475305"/>
    <s v="Mariana Santos"/>
    <x v="1"/>
    <x v="0"/>
    <s v="Esportes"/>
    <x v="2"/>
    <d v="1977-02-27T00:00:00"/>
    <x v="3"/>
    <x v="2"/>
    <n v="9.9"/>
    <n v="47"/>
    <x v="2"/>
  </r>
  <r>
    <n v="36291746435"/>
    <s v="Hunter Sullivan"/>
    <x v="0"/>
    <x v="0"/>
    <s v="Economia"/>
    <x v="1"/>
    <d v="1998-09-07T00:00:00"/>
    <x v="4"/>
    <x v="0"/>
    <n v="29.9"/>
    <n v="25"/>
    <x v="1"/>
  </r>
  <r>
    <n v="36396081744"/>
    <s v="Penelope Bailey"/>
    <x v="1"/>
    <x v="1"/>
    <s v="Economia"/>
    <x v="2"/>
    <d v="1970-05-23T00:00:00"/>
    <x v="0"/>
    <x v="0"/>
    <n v="29.9"/>
    <n v="53"/>
    <x v="2"/>
  </r>
  <r>
    <n v="36398957082"/>
    <s v="Ana Karen Pacheco"/>
    <x v="1"/>
    <x v="0"/>
    <s v="Negócios"/>
    <x v="1"/>
    <d v="1980-05-07T00:00:00"/>
    <x v="0"/>
    <x v="2"/>
    <n v="9.9"/>
    <n v="44"/>
    <x v="2"/>
  </r>
  <r>
    <n v="36403873767"/>
    <s v="Daniel Santos Gomes"/>
    <x v="0"/>
    <x v="3"/>
    <s v="Agronegócio"/>
    <x v="2"/>
    <d v="1963-09-20T00:00:00"/>
    <x v="0"/>
    <x v="1"/>
    <n v="35.9"/>
    <n v="60"/>
    <x v="0"/>
  </r>
  <r>
    <n v="36431106330"/>
    <s v="Gustavo Neves"/>
    <x v="0"/>
    <x v="3"/>
    <s v="Agronegócio"/>
    <x v="2"/>
    <d v="1983-08-23T00:00:00"/>
    <x v="0"/>
    <x v="3"/>
    <n v="79.900000000000006"/>
    <n v="40"/>
    <x v="3"/>
  </r>
  <r>
    <n v="36441615871"/>
    <s v="Jorge Vazquez"/>
    <x v="0"/>
    <x v="0"/>
    <s v="Economia"/>
    <x v="0"/>
    <d v="1986-11-17T00:00:00"/>
    <x v="0"/>
    <x v="0"/>
    <n v="29.9"/>
    <n v="37"/>
    <x v="3"/>
  </r>
  <r>
    <n v="36548470324"/>
    <s v="Lorena Chavez"/>
    <x v="1"/>
    <x v="2"/>
    <s v="Negócios"/>
    <x v="0"/>
    <d v="1974-03-02T00:00:00"/>
    <x v="5"/>
    <x v="0"/>
    <n v="29.9"/>
    <n v="50"/>
    <x v="2"/>
  </r>
  <r>
    <n v="36755533362"/>
    <s v="Daniel Santos Gomes"/>
    <x v="0"/>
    <x v="3"/>
    <s v="Agronegócio"/>
    <x v="2"/>
    <d v="1991-01-06T00:00:00"/>
    <x v="1"/>
    <x v="1"/>
    <n v="35.9"/>
    <n v="33"/>
    <x v="1"/>
  </r>
  <r>
    <n v="36796717410"/>
    <s v="Lily Cooper"/>
    <x v="1"/>
    <x v="0"/>
    <s v="Esportes"/>
    <x v="0"/>
    <d v="1985-06-20T00:00:00"/>
    <x v="6"/>
    <x v="2"/>
    <n v="9.9"/>
    <n v="38"/>
    <x v="3"/>
  </r>
  <r>
    <n v="36829497298"/>
    <s v="Emerson Oliveira"/>
    <x v="0"/>
    <x v="2"/>
    <s v="Negócios"/>
    <x v="0"/>
    <d v="1981-10-24T00:00:00"/>
    <x v="2"/>
    <x v="1"/>
    <n v="35.9"/>
    <n v="42"/>
    <x v="3"/>
  </r>
  <r>
    <n v="36836051756"/>
    <s v="Rita Pereira"/>
    <x v="1"/>
    <x v="4"/>
    <s v="Negócios"/>
    <x v="0"/>
    <d v="1961-10-03T00:00:00"/>
    <x v="7"/>
    <x v="2"/>
    <n v="9.9"/>
    <n v="62"/>
    <x v="0"/>
  </r>
  <r>
    <n v="36873140092"/>
    <s v="Sandra Costa"/>
    <x v="1"/>
    <x v="0"/>
    <s v="Economia"/>
    <x v="2"/>
    <d v="1991-07-18T00:00:00"/>
    <x v="5"/>
    <x v="0"/>
    <n v="29.9"/>
    <n v="32"/>
    <x v="1"/>
  </r>
  <r>
    <n v="36909199882"/>
    <s v="Ana Silva"/>
    <x v="0"/>
    <x v="1"/>
    <s v="Finanças"/>
    <x v="1"/>
    <d v="1981-08-09T00:00:00"/>
    <x v="4"/>
    <x v="0"/>
    <n v="29.9"/>
    <n v="42"/>
    <x v="3"/>
  </r>
  <r>
    <n v="36918195071"/>
    <s v="Felipe Costa"/>
    <x v="0"/>
    <x v="3"/>
    <s v="Economia"/>
    <x v="2"/>
    <d v="1982-10-01T00:00:00"/>
    <x v="3"/>
    <x v="1"/>
    <n v="35.9"/>
    <n v="41"/>
    <x v="3"/>
  </r>
  <r>
    <n v="36953446241"/>
    <s v="Maria das Graças Silva"/>
    <x v="1"/>
    <x v="0"/>
    <s v="Finanças"/>
    <x v="0"/>
    <d v="1969-03-07T00:00:00"/>
    <x v="5"/>
    <x v="0"/>
    <n v="29.9"/>
    <n v="55"/>
    <x v="0"/>
  </r>
  <r>
    <n v="36997621098"/>
    <s v="José Gomes"/>
    <x v="0"/>
    <x v="3"/>
    <s v="Esportes"/>
    <x v="1"/>
    <d v="1961-06-30T00:00:00"/>
    <x v="4"/>
    <x v="2"/>
    <n v="9.9"/>
    <n v="62"/>
    <x v="0"/>
  </r>
  <r>
    <n v="37045628622"/>
    <s v="Bernardo Costa"/>
    <x v="0"/>
    <x v="3"/>
    <s v="Negócios"/>
    <x v="0"/>
    <d v="1968-04-08T00:00:00"/>
    <x v="3"/>
    <x v="0"/>
    <n v="29.9"/>
    <n v="56"/>
    <x v="0"/>
  </r>
  <r>
    <n v="37057811668"/>
    <s v="Adrian Ramirez"/>
    <x v="0"/>
    <x v="1"/>
    <s v="Economia"/>
    <x v="2"/>
    <d v="1989-05-07T00:00:00"/>
    <x v="0"/>
    <x v="2"/>
    <n v="9.9"/>
    <n v="35"/>
    <x v="3"/>
  </r>
  <r>
    <n v="37211590394"/>
    <s v="Carmen Guzman"/>
    <x v="1"/>
    <x v="3"/>
    <s v="Economia"/>
    <x v="1"/>
    <d v="1983-12-19T00:00:00"/>
    <x v="0"/>
    <x v="1"/>
    <n v="35.9"/>
    <n v="40"/>
    <x v="3"/>
  </r>
  <r>
    <n v="37236926966"/>
    <s v="Laura Pineda"/>
    <x v="1"/>
    <x v="1"/>
    <s v="Negócios"/>
    <x v="0"/>
    <d v="1965-08-24T00:00:00"/>
    <x v="0"/>
    <x v="0"/>
    <n v="29.9"/>
    <n v="58"/>
    <x v="0"/>
  </r>
  <r>
    <n v="37275901953"/>
    <s v="Juan Hernandez"/>
    <x v="0"/>
    <x v="0"/>
    <s v="Política"/>
    <x v="1"/>
    <d v="1964-03-26T00:00:00"/>
    <x v="0"/>
    <x v="3"/>
    <n v="79.900000000000006"/>
    <n v="60"/>
    <x v="0"/>
  </r>
  <r>
    <n v="37464613995"/>
    <s v="Laura Ribeiro Lima"/>
    <x v="1"/>
    <x v="2"/>
    <s v="Negócios"/>
    <x v="0"/>
    <d v="1980-09-02T00:00:00"/>
    <x v="0"/>
    <x v="1"/>
    <n v="35.9"/>
    <n v="43"/>
    <x v="3"/>
  </r>
  <r>
    <n v="37625766880"/>
    <s v="Zoey Ramirez"/>
    <x v="0"/>
    <x v="0"/>
    <s v="Economia"/>
    <x v="0"/>
    <d v="1963-05-14T00:00:00"/>
    <x v="0"/>
    <x v="2"/>
    <n v="9.9"/>
    <n v="61"/>
    <x v="0"/>
  </r>
  <r>
    <n v="37652222715"/>
    <s v="Harper Martinez"/>
    <x v="0"/>
    <x v="3"/>
    <s v="Economia"/>
    <x v="1"/>
    <d v="1995-09-07T00:00:00"/>
    <x v="0"/>
    <x v="1"/>
    <n v="35.9"/>
    <n v="28"/>
    <x v="1"/>
  </r>
  <r>
    <n v="37693210425"/>
    <s v="Francisco Morales"/>
    <x v="0"/>
    <x v="1"/>
    <s v="Negócios"/>
    <x v="1"/>
    <d v="1989-06-30T00:00:00"/>
    <x v="0"/>
    <x v="1"/>
    <n v="35.9"/>
    <n v="34"/>
    <x v="1"/>
  </r>
  <r>
    <n v="37769893799"/>
    <s v="Alejandro Garcia"/>
    <x v="0"/>
    <x v="1"/>
    <s v="Finanças"/>
    <x v="1"/>
    <d v="1960-09-02T00:00:00"/>
    <x v="0"/>
    <x v="0"/>
    <n v="29.9"/>
    <n v="63"/>
    <x v="0"/>
  </r>
  <r>
    <n v="37770682454"/>
    <s v="Patricia Fuentes"/>
    <x v="1"/>
    <x v="0"/>
    <s v="Política"/>
    <x v="1"/>
    <d v="1965-11-20T00:00:00"/>
    <x v="1"/>
    <x v="3"/>
    <n v="79.900000000000006"/>
    <n v="58"/>
    <x v="0"/>
  </r>
  <r>
    <n v="37789075708"/>
    <s v="Rita Martins"/>
    <x v="1"/>
    <x v="1"/>
    <s v="Economia"/>
    <x v="0"/>
    <d v="1990-08-16T00:00:00"/>
    <x v="2"/>
    <x v="1"/>
    <n v="35.9"/>
    <n v="33"/>
    <x v="1"/>
  </r>
  <r>
    <n v="37966879871"/>
    <s v="Rafael Martins"/>
    <x v="0"/>
    <x v="1"/>
    <s v="Agronegócio"/>
    <x v="0"/>
    <d v="1965-11-28T00:00:00"/>
    <x v="3"/>
    <x v="3"/>
    <n v="79.900000000000006"/>
    <n v="58"/>
    <x v="0"/>
  </r>
  <r>
    <n v="37973746271"/>
    <s v="William Santos"/>
    <x v="0"/>
    <x v="3"/>
    <s v="Economia"/>
    <x v="2"/>
    <d v="1978-03-15T00:00:00"/>
    <x v="3"/>
    <x v="2"/>
    <n v="9.9"/>
    <n v="46"/>
    <x v="2"/>
  </r>
  <r>
    <n v="37978687320"/>
    <s v="Salvador Bravo"/>
    <x v="0"/>
    <x v="3"/>
    <s v="Economia"/>
    <x v="2"/>
    <d v="1978-05-31T00:00:00"/>
    <x v="3"/>
    <x v="2"/>
    <n v="9.9"/>
    <n v="45"/>
    <x v="2"/>
  </r>
  <r>
    <n v="38016517517"/>
    <s v="Adrian Ramirez"/>
    <x v="0"/>
    <x v="1"/>
    <s v="Economia"/>
    <x v="2"/>
    <d v="1974-10-14T00:00:00"/>
    <x v="3"/>
    <x v="2"/>
    <n v="9.9"/>
    <n v="49"/>
    <x v="2"/>
  </r>
  <r>
    <n v="38032052054"/>
    <s v="Silvia Navarro"/>
    <x v="1"/>
    <x v="3"/>
    <s v="Finanças"/>
    <x v="0"/>
    <d v="1980-06-29T00:00:00"/>
    <x v="3"/>
    <x v="0"/>
    <n v="29.9"/>
    <n v="43"/>
    <x v="3"/>
  </r>
  <r>
    <n v="38046725955"/>
    <s v="Emerson Fernandes"/>
    <x v="0"/>
    <x v="1"/>
    <s v="Economia"/>
    <x v="2"/>
    <d v="1975-07-19T00:00:00"/>
    <x v="3"/>
    <x v="1"/>
    <n v="35.9"/>
    <n v="48"/>
    <x v="2"/>
  </r>
  <r>
    <n v="38165951942"/>
    <s v="Sofia King"/>
    <x v="1"/>
    <x v="0"/>
    <s v="Agronegócio"/>
    <x v="0"/>
    <d v="1973-09-07T00:00:00"/>
    <x v="4"/>
    <x v="1"/>
    <n v="35.9"/>
    <n v="50"/>
    <x v="2"/>
  </r>
  <r>
    <n v="38193237578"/>
    <s v="Mariana Pereira"/>
    <x v="1"/>
    <x v="3"/>
    <s v="Finanças"/>
    <x v="0"/>
    <d v="1987-12-23T00:00:00"/>
    <x v="0"/>
    <x v="0"/>
    <n v="29.9"/>
    <n v="36"/>
    <x v="3"/>
  </r>
  <r>
    <n v="38242427646"/>
    <s v="Sofia King"/>
    <x v="1"/>
    <x v="2"/>
    <s v="Agronegócio"/>
    <x v="0"/>
    <d v="1973-10-19T00:00:00"/>
    <x v="0"/>
    <x v="1"/>
    <n v="35.9"/>
    <n v="50"/>
    <x v="2"/>
  </r>
  <r>
    <n v="38262075932"/>
    <s v="Beatriz Delgado"/>
    <x v="1"/>
    <x v="0"/>
    <s v="Esportes"/>
    <x v="2"/>
    <d v="1974-07-21T00:00:00"/>
    <x v="0"/>
    <x v="2"/>
    <n v="9.9"/>
    <n v="49"/>
    <x v="2"/>
  </r>
  <r>
    <n v="38278121652"/>
    <s v="Mariana Pereira"/>
    <x v="1"/>
    <x v="3"/>
    <s v="Finanças"/>
    <x v="0"/>
    <d v="1960-11-21T00:00:00"/>
    <x v="0"/>
    <x v="0"/>
    <n v="29.9"/>
    <n v="63"/>
    <x v="0"/>
  </r>
  <r>
    <n v="38385048319"/>
    <s v="Madison Green"/>
    <x v="0"/>
    <x v="1"/>
    <s v="Agronegócio"/>
    <x v="0"/>
    <d v="1967-04-19T00:00:00"/>
    <x v="0"/>
    <x v="3"/>
    <n v="79.900000000000006"/>
    <n v="57"/>
    <x v="0"/>
  </r>
  <r>
    <n v="38423790148"/>
    <s v="José Santos"/>
    <x v="0"/>
    <x v="3"/>
    <s v="Negócios"/>
    <x v="0"/>
    <d v="1972-12-27T00:00:00"/>
    <x v="5"/>
    <x v="2"/>
    <n v="9.9"/>
    <n v="51"/>
    <x v="2"/>
  </r>
  <r>
    <n v="38436562260"/>
    <s v="Rafael Fernandes"/>
    <x v="0"/>
    <x v="1"/>
    <s v="Economia"/>
    <x v="0"/>
    <d v="1984-12-02T00:00:00"/>
    <x v="1"/>
    <x v="1"/>
    <n v="35.9"/>
    <n v="39"/>
    <x v="3"/>
  </r>
  <r>
    <n v="38480201900"/>
    <s v="Samuel Nelson"/>
    <x v="0"/>
    <x v="0"/>
    <s v="Política"/>
    <x v="1"/>
    <d v="1983-04-23T00:00:00"/>
    <x v="6"/>
    <x v="3"/>
    <n v="79.900000000000006"/>
    <n v="41"/>
    <x v="3"/>
  </r>
  <r>
    <n v="38500617594"/>
    <s v="Bernardo Santos"/>
    <x v="0"/>
    <x v="1"/>
    <s v="Política"/>
    <x v="1"/>
    <d v="1989-01-25T00:00:00"/>
    <x v="2"/>
    <x v="3"/>
    <n v="79.900000000000006"/>
    <n v="35"/>
    <x v="3"/>
  </r>
  <r>
    <n v="38507330255"/>
    <s v="Renata Costa"/>
    <x v="1"/>
    <x v="0"/>
    <s v="Economia"/>
    <x v="0"/>
    <d v="1971-08-19T00:00:00"/>
    <x v="7"/>
    <x v="1"/>
    <n v="35.9"/>
    <n v="52"/>
    <x v="2"/>
  </r>
  <r>
    <n v="38563822180"/>
    <s v="Maria Vargas"/>
    <x v="1"/>
    <x v="3"/>
    <s v="Economia"/>
    <x v="0"/>
    <d v="1978-09-20T00:00:00"/>
    <x v="5"/>
    <x v="0"/>
    <n v="29.9"/>
    <n v="45"/>
    <x v="2"/>
  </r>
  <r>
    <n v="38574789204"/>
    <s v="Marcelo Costa"/>
    <x v="0"/>
    <x v="1"/>
    <s v="Política"/>
    <x v="1"/>
    <d v="1969-10-11T00:00:00"/>
    <x v="4"/>
    <x v="3"/>
    <n v="79.900000000000006"/>
    <n v="54"/>
    <x v="0"/>
  </r>
  <r>
    <n v="38720204448"/>
    <s v="Benjamin Vasquez"/>
    <x v="0"/>
    <x v="0"/>
    <s v="Economia"/>
    <x v="0"/>
    <d v="1984-03-22T00:00:00"/>
    <x v="3"/>
    <x v="1"/>
    <n v="35.9"/>
    <n v="40"/>
    <x v="3"/>
  </r>
  <r>
    <n v="38732340622"/>
    <s v="Carolina Gomes Rodrigues"/>
    <x v="1"/>
    <x v="4"/>
    <s v="Negócios"/>
    <x v="0"/>
    <d v="1992-05-17T00:00:00"/>
    <x v="5"/>
    <x v="2"/>
    <n v="9.9"/>
    <n v="31"/>
    <x v="1"/>
  </r>
  <r>
    <n v="38738606466"/>
    <s v="Alexander Lewis"/>
    <x v="0"/>
    <x v="0"/>
    <s v="Política"/>
    <x v="0"/>
    <d v="1996-02-04T00:00:00"/>
    <x v="4"/>
    <x v="3"/>
    <n v="79.900000000000006"/>
    <n v="28"/>
    <x v="1"/>
  </r>
  <r>
    <n v="38797538027"/>
    <s v="Julian Russell"/>
    <x v="1"/>
    <x v="4"/>
    <s v="Negócios"/>
    <x v="0"/>
    <d v="1961-11-11T00:00:00"/>
    <x v="3"/>
    <x v="2"/>
    <n v="9.9"/>
    <n v="62"/>
    <x v="0"/>
  </r>
  <r>
    <n v="38804835975"/>
    <s v="Felipe Costa"/>
    <x v="0"/>
    <x v="3"/>
    <s v="Economia"/>
    <x v="2"/>
    <d v="1987-01-25T00:00:00"/>
    <x v="0"/>
    <x v="1"/>
    <n v="35.9"/>
    <n v="37"/>
    <x v="3"/>
  </r>
  <r>
    <n v="39011685266"/>
    <s v="Mariana Almeida"/>
    <x v="1"/>
    <x v="3"/>
    <s v="Economia"/>
    <x v="0"/>
    <d v="1968-08-25T00:00:00"/>
    <x v="0"/>
    <x v="1"/>
    <n v="35.9"/>
    <n v="55"/>
    <x v="0"/>
  </r>
  <r>
    <n v="39016491455"/>
    <s v="Isabelle Howard"/>
    <x v="1"/>
    <x v="1"/>
    <s v="Esportes"/>
    <x v="2"/>
    <d v="1975-04-07T00:00:00"/>
    <x v="0"/>
    <x v="2"/>
    <n v="9.9"/>
    <n v="49"/>
    <x v="2"/>
  </r>
  <r>
    <n v="39161320210"/>
    <s v="William Rodrigues"/>
    <x v="0"/>
    <x v="0"/>
    <s v="Negócios"/>
    <x v="0"/>
    <d v="1986-05-30T00:00:00"/>
    <x v="0"/>
    <x v="2"/>
    <n v="9.9"/>
    <n v="37"/>
    <x v="3"/>
  </r>
  <r>
    <n v="39205147195"/>
    <s v="Pedro Santos"/>
    <x v="0"/>
    <x v="0"/>
    <s v="Economia"/>
    <x v="0"/>
    <d v="1956-05-24T00:00:00"/>
    <x v="0"/>
    <x v="1"/>
    <n v="35.9"/>
    <n v="67"/>
    <x v="0"/>
  </r>
  <r>
    <n v="39217268673"/>
    <s v="Daniel Santos"/>
    <x v="0"/>
    <x v="0"/>
    <s v="Agronegócio"/>
    <x v="2"/>
    <d v="1965-05-10T00:00:00"/>
    <x v="0"/>
    <x v="3"/>
    <n v="79.900000000000006"/>
    <n v="59"/>
    <x v="0"/>
  </r>
  <r>
    <n v="39300028907"/>
    <s v="Gabriela Mendoza"/>
    <x v="0"/>
    <x v="3"/>
    <s v="Esportes"/>
    <x v="1"/>
    <d v="1956-11-19T00:00:00"/>
    <x v="0"/>
    <x v="2"/>
    <n v="9.9"/>
    <n v="67"/>
    <x v="0"/>
  </r>
  <r>
    <n v="39316864102"/>
    <s v="Rafael Pereira"/>
    <x v="0"/>
    <x v="0"/>
    <s v="Política"/>
    <x v="1"/>
    <d v="1980-06-27T00:00:00"/>
    <x v="0"/>
    <x v="3"/>
    <n v="79.900000000000006"/>
    <n v="43"/>
    <x v="3"/>
  </r>
  <r>
    <n v="39357979099"/>
    <s v="Rodrigo Torres"/>
    <x v="0"/>
    <x v="0"/>
    <s v="Economia"/>
    <x v="0"/>
    <d v="1977-04-09T00:00:00"/>
    <x v="0"/>
    <x v="2"/>
    <n v="9.9"/>
    <n v="47"/>
    <x v="2"/>
  </r>
  <r>
    <n v="39482642623"/>
    <s v="Gabriel Lima"/>
    <x v="0"/>
    <x v="1"/>
    <s v="Agronegócio"/>
    <x v="0"/>
    <d v="1969-05-07T00:00:00"/>
    <x v="1"/>
    <x v="1"/>
    <n v="35.9"/>
    <n v="55"/>
    <x v="0"/>
  </r>
  <r>
    <n v="39613225496"/>
    <s v="Rodrigo Mora"/>
    <x v="0"/>
    <x v="2"/>
    <s v="Negócios"/>
    <x v="2"/>
    <d v="1973-01-09T00:00:00"/>
    <x v="2"/>
    <x v="0"/>
    <n v="29.9"/>
    <n v="51"/>
    <x v="2"/>
  </r>
  <r>
    <n v="39632140009"/>
    <s v="Pedro Almeida"/>
    <x v="0"/>
    <x v="1"/>
    <s v="Finanças"/>
    <x v="0"/>
    <d v="1987-10-31T00:00:00"/>
    <x v="3"/>
    <x v="0"/>
    <n v="29.9"/>
    <n v="36"/>
    <x v="3"/>
  </r>
  <r>
    <n v="39660449593"/>
    <s v="Skylar Turner"/>
    <x v="1"/>
    <x v="2"/>
    <s v="Esportes"/>
    <x v="2"/>
    <d v="1992-11-29T00:00:00"/>
    <x v="3"/>
    <x v="2"/>
    <n v="9.9"/>
    <n v="31"/>
    <x v="1"/>
  </r>
  <r>
    <n v="39678618932"/>
    <s v="Letícia Gomes"/>
    <x v="1"/>
    <x v="3"/>
    <s v="Negócios"/>
    <x v="0"/>
    <d v="1975-08-15T00:00:00"/>
    <x v="3"/>
    <x v="1"/>
    <n v="35.9"/>
    <n v="48"/>
    <x v="2"/>
  </r>
  <r>
    <n v="39680758592"/>
    <s v="Thiago Barbosa Santos"/>
    <x v="0"/>
    <x v="1"/>
    <s v="Economia"/>
    <x v="0"/>
    <d v="1988-04-20T00:00:00"/>
    <x v="3"/>
    <x v="2"/>
    <n v="9.9"/>
    <n v="36"/>
    <x v="3"/>
  </r>
  <r>
    <n v="39721320066"/>
    <s v="Elizabeth Young"/>
    <x v="1"/>
    <x v="3"/>
    <s v="Economia"/>
    <x v="0"/>
    <d v="1970-04-02T00:00:00"/>
    <x v="3"/>
    <x v="0"/>
    <n v="29.9"/>
    <n v="54"/>
    <x v="0"/>
  </r>
  <r>
    <n v="39724964915"/>
    <s v="Alexander Lewis"/>
    <x v="0"/>
    <x v="2"/>
    <s v="Política"/>
    <x v="0"/>
    <d v="1965-10-29T00:00:00"/>
    <x v="3"/>
    <x v="3"/>
    <n v="79.900000000000006"/>
    <n v="58"/>
    <x v="0"/>
  </r>
  <r>
    <n v="39816227977"/>
    <s v="Eva Foster"/>
    <x v="1"/>
    <x v="0"/>
    <s v="Economia"/>
    <x v="0"/>
    <d v="1974-05-13T00:00:00"/>
    <x v="4"/>
    <x v="1"/>
    <n v="35.9"/>
    <n v="50"/>
    <x v="2"/>
  </r>
  <r>
    <n v="39864520583"/>
    <s v="Mateus Almeida"/>
    <x v="0"/>
    <x v="1"/>
    <s v="Economia"/>
    <x v="0"/>
    <d v="1994-12-21T00:00:00"/>
    <x v="0"/>
    <x v="1"/>
    <n v="35.9"/>
    <n v="29"/>
    <x v="1"/>
  </r>
  <r>
    <n v="40059307494"/>
    <s v="Renata Almeida"/>
    <x v="1"/>
    <x v="1"/>
    <s v="Finanças"/>
    <x v="1"/>
    <d v="1955-05-30T00:00:00"/>
    <x v="0"/>
    <x v="0"/>
    <n v="29.9"/>
    <n v="68"/>
    <x v="0"/>
  </r>
  <r>
    <n v="40159055249"/>
    <s v="Fernando Rios"/>
    <x v="0"/>
    <x v="1"/>
    <s v="Negócios"/>
    <x v="1"/>
    <d v="1971-08-20T00:00:00"/>
    <x v="0"/>
    <x v="2"/>
    <n v="9.9"/>
    <n v="52"/>
    <x v="2"/>
  </r>
  <r>
    <n v="40164211200"/>
    <s v="Marcelo Silva"/>
    <x v="0"/>
    <x v="1"/>
    <s v="Economia"/>
    <x v="0"/>
    <d v="1958-04-18T00:00:00"/>
    <x v="0"/>
    <x v="1"/>
    <n v="35.9"/>
    <n v="66"/>
    <x v="0"/>
  </r>
  <r>
    <n v="40243096179"/>
    <s v="Rita Fernandes"/>
    <x v="1"/>
    <x v="1"/>
    <s v="Negócios"/>
    <x v="0"/>
    <d v="1965-09-24T00:00:00"/>
    <x v="0"/>
    <x v="0"/>
    <n v="29.9"/>
    <n v="58"/>
    <x v="0"/>
  </r>
  <r>
    <n v="40248631760"/>
    <s v="Renata Oliveira"/>
    <x v="1"/>
    <x v="0"/>
    <s v="Negócios"/>
    <x v="1"/>
    <d v="1995-05-19T00:00:00"/>
    <x v="5"/>
    <x v="2"/>
    <n v="9.9"/>
    <n v="28"/>
    <x v="1"/>
  </r>
  <r>
    <n v="40397347853"/>
    <s v="Paisley King"/>
    <x v="0"/>
    <x v="0"/>
    <s v="Agronegócio"/>
    <x v="0"/>
    <d v="1987-06-23T00:00:00"/>
    <x v="1"/>
    <x v="3"/>
    <n v="79.900000000000006"/>
    <n v="36"/>
    <x v="3"/>
  </r>
  <r>
    <n v="40622214948"/>
    <s v="Estefania Velasco"/>
    <x v="1"/>
    <x v="3"/>
    <s v="Política"/>
    <x v="2"/>
    <d v="1986-03-05T00:00:00"/>
    <x v="6"/>
    <x v="3"/>
    <n v="79.900000000000006"/>
    <n v="38"/>
    <x v="3"/>
  </r>
  <r>
    <n v="40810919120"/>
    <s v="Rafael Oliveira"/>
    <x v="0"/>
    <x v="1"/>
    <s v="Negócios"/>
    <x v="1"/>
    <d v="1960-08-03T00:00:00"/>
    <x v="2"/>
    <x v="1"/>
    <n v="35.9"/>
    <n v="63"/>
    <x v="0"/>
  </r>
  <r>
    <n v="40891216129"/>
    <s v="Sandra Oliveira"/>
    <x v="1"/>
    <x v="2"/>
    <s v="Negócios"/>
    <x v="0"/>
    <d v="1984-01-22T00:00:00"/>
    <x v="7"/>
    <x v="2"/>
    <n v="9.9"/>
    <n v="40"/>
    <x v="3"/>
  </r>
  <r>
    <n v="40907557618"/>
    <s v="Emilio Sandoval"/>
    <x v="0"/>
    <x v="1"/>
    <s v="Economia"/>
    <x v="2"/>
    <d v="1973-02-05T00:00:00"/>
    <x v="5"/>
    <x v="1"/>
    <n v="35.9"/>
    <n v="51"/>
    <x v="2"/>
  </r>
  <r>
    <n v="40955062884"/>
    <s v="Bruno Martins"/>
    <x v="0"/>
    <x v="0"/>
    <s v="Negócios"/>
    <x v="0"/>
    <d v="1993-01-07T00:00:00"/>
    <x v="4"/>
    <x v="3"/>
    <n v="79.900000000000006"/>
    <n v="31"/>
    <x v="1"/>
  </r>
  <r>
    <n v="41027808363"/>
    <s v="Audrey Brooks"/>
    <x v="1"/>
    <x v="3"/>
    <s v="Agronegócio"/>
    <x v="2"/>
    <d v="1985-08-25T00:00:00"/>
    <x v="3"/>
    <x v="1"/>
    <n v="35.9"/>
    <n v="38"/>
    <x v="3"/>
  </r>
  <r>
    <n v="41038445189"/>
    <s v="Vanessa Costa"/>
    <x v="1"/>
    <x v="0"/>
    <s v="Política"/>
    <x v="1"/>
    <d v="1984-10-07T00:00:00"/>
    <x v="5"/>
    <x v="3"/>
    <n v="79.900000000000006"/>
    <n v="39"/>
    <x v="3"/>
  </r>
  <r>
    <n v="41107442085"/>
    <s v="Diego Ramirez"/>
    <x v="0"/>
    <x v="4"/>
    <s v="Negócios"/>
    <x v="0"/>
    <d v="1963-05-08T00:00:00"/>
    <x v="4"/>
    <x v="2"/>
    <n v="9.9"/>
    <n v="61"/>
    <x v="0"/>
  </r>
  <r>
    <n v="41158621693"/>
    <s v="Pedro Martins"/>
    <x v="0"/>
    <x v="0"/>
    <s v="Finanças"/>
    <x v="1"/>
    <d v="1979-09-20T00:00:00"/>
    <x v="3"/>
    <x v="0"/>
    <n v="29.9"/>
    <n v="44"/>
    <x v="2"/>
  </r>
  <r>
    <n v="41215776974"/>
    <s v="Noah Jones"/>
    <x v="0"/>
    <x v="1"/>
    <s v="Finanças"/>
    <x v="0"/>
    <d v="1975-12-04T00:00:00"/>
    <x v="0"/>
    <x v="0"/>
    <n v="29.9"/>
    <n v="48"/>
    <x v="2"/>
  </r>
  <r>
    <n v="41339088783"/>
    <s v="Arturo Leon"/>
    <x v="0"/>
    <x v="3"/>
    <s v="Agronegócio"/>
    <x v="1"/>
    <d v="1968-11-08T00:00:00"/>
    <x v="0"/>
    <x v="2"/>
    <n v="9.9"/>
    <n v="55"/>
    <x v="0"/>
  </r>
  <r>
    <n v="41353457861"/>
    <s v="Fernanda Roman"/>
    <x v="1"/>
    <x v="3"/>
    <s v="Negócios"/>
    <x v="0"/>
    <d v="1994-08-06T00:00:00"/>
    <x v="0"/>
    <x v="0"/>
    <n v="29.9"/>
    <n v="29"/>
    <x v="1"/>
  </r>
  <r>
    <n v="41369590305"/>
    <s v="Emerson Martins"/>
    <x v="0"/>
    <x v="0"/>
    <s v="Agronegócio"/>
    <x v="0"/>
    <d v="1974-06-21T00:00:00"/>
    <x v="0"/>
    <x v="3"/>
    <n v="79.900000000000006"/>
    <n v="49"/>
    <x v="2"/>
  </r>
  <r>
    <n v="41395444838"/>
    <s v="Pedro Costa"/>
    <x v="0"/>
    <x v="0"/>
    <s v="Negócios"/>
    <x v="0"/>
    <d v="1956-09-22T00:00:00"/>
    <x v="0"/>
    <x v="0"/>
    <n v="29.9"/>
    <n v="67"/>
    <x v="0"/>
  </r>
  <r>
    <n v="41472299450"/>
    <s v="Avery Roberts"/>
    <x v="1"/>
    <x v="2"/>
    <s v="Negócios"/>
    <x v="2"/>
    <d v="1989-03-15T00:00:00"/>
    <x v="0"/>
    <x v="0"/>
    <n v="29.9"/>
    <n v="35"/>
    <x v="3"/>
  </r>
  <r>
    <n v="41524354226"/>
    <s v="Juliana de Souza Oliveira"/>
    <x v="1"/>
    <x v="1"/>
    <s v="Negócios"/>
    <x v="1"/>
    <d v="1978-06-29T00:00:00"/>
    <x v="0"/>
    <x v="2"/>
    <n v="9.9"/>
    <n v="45"/>
    <x v="2"/>
  </r>
  <r>
    <n v="41632449755"/>
    <s v="Emma Cruz"/>
    <x v="1"/>
    <x v="1"/>
    <s v="Esportes"/>
    <x v="0"/>
    <d v="1975-05-17T00:00:00"/>
    <x v="0"/>
    <x v="0"/>
    <n v="29.9"/>
    <n v="49"/>
    <x v="2"/>
  </r>
  <r>
    <n v="41701732128"/>
    <s v="Vilma Almeida"/>
    <x v="1"/>
    <x v="1"/>
    <s v="Negócios"/>
    <x v="0"/>
    <d v="1993-08-13T00:00:00"/>
    <x v="0"/>
    <x v="2"/>
    <n v="9.9"/>
    <n v="30"/>
    <x v="1"/>
  </r>
  <r>
    <n v="41731968364"/>
    <s v="Felipe Alves Pereira"/>
    <x v="0"/>
    <x v="1"/>
    <s v="Economia"/>
    <x v="0"/>
    <d v="1969-08-04T00:00:00"/>
    <x v="1"/>
    <x v="0"/>
    <n v="29.9"/>
    <n v="54"/>
    <x v="0"/>
  </r>
  <r>
    <n v="41775805487"/>
    <s v="Mario Aguilar"/>
    <x v="0"/>
    <x v="0"/>
    <s v="Negócios"/>
    <x v="1"/>
    <d v="1981-12-26T00:00:00"/>
    <x v="2"/>
    <x v="3"/>
    <n v="79.900000000000006"/>
    <n v="42"/>
    <x v="3"/>
  </r>
  <r>
    <n v="41826922437"/>
    <s v="Matthew Ward"/>
    <x v="0"/>
    <x v="0"/>
    <s v="Política"/>
    <x v="1"/>
    <d v="1977-06-19T00:00:00"/>
    <x v="3"/>
    <x v="3"/>
    <n v="79.900000000000006"/>
    <n v="46"/>
    <x v="2"/>
  </r>
  <r>
    <n v="41852635544"/>
    <s v="Victoria Murphy"/>
    <x v="1"/>
    <x v="1"/>
    <s v="Economia"/>
    <x v="2"/>
    <d v="1980-10-11T00:00:00"/>
    <x v="3"/>
    <x v="1"/>
    <n v="35.9"/>
    <n v="43"/>
    <x v="3"/>
  </r>
  <r>
    <n v="41877616889"/>
    <s v="Nathan Bennett"/>
    <x v="0"/>
    <x v="0"/>
    <s v="Negócios"/>
    <x v="1"/>
    <d v="1980-10-05T00:00:00"/>
    <x v="3"/>
    <x v="3"/>
    <n v="79.900000000000006"/>
    <n v="43"/>
    <x v="3"/>
  </r>
  <r>
    <n v="41899088127"/>
    <s v="Beatriz Castro Oliveira"/>
    <x v="1"/>
    <x v="1"/>
    <s v="Negócios"/>
    <x v="1"/>
    <d v="1990-05-20T00:00:00"/>
    <x v="3"/>
    <x v="3"/>
    <n v="79.900000000000006"/>
    <n v="33"/>
    <x v="1"/>
  </r>
  <r>
    <n v="41968341445"/>
    <s v="Alejandra Ortega"/>
    <x v="1"/>
    <x v="0"/>
    <s v="Negócios"/>
    <x v="0"/>
    <d v="1967-07-07T00:00:00"/>
    <x v="3"/>
    <x v="1"/>
    <n v="35.9"/>
    <n v="56"/>
    <x v="0"/>
  </r>
  <r>
    <n v="42013420174"/>
    <s v="Bernardo Oliveira"/>
    <x v="0"/>
    <x v="3"/>
    <s v="Economia"/>
    <x v="1"/>
    <d v="1956-04-21T00:00:00"/>
    <x v="3"/>
    <x v="1"/>
    <n v="35.9"/>
    <n v="68"/>
    <x v="0"/>
  </r>
  <r>
    <n v="42084569981"/>
    <s v="Jackson Smith"/>
    <x v="0"/>
    <x v="1"/>
    <s v="Negócios"/>
    <x v="1"/>
    <d v="1981-07-10T00:00:00"/>
    <x v="4"/>
    <x v="1"/>
    <n v="35.9"/>
    <n v="42"/>
    <x v="3"/>
  </r>
  <r>
    <n v="42110059785"/>
    <s v="Bernardo Pereira"/>
    <x v="0"/>
    <x v="0"/>
    <s v="Negócios"/>
    <x v="0"/>
    <d v="1979-04-29T00:00:00"/>
    <x v="0"/>
    <x v="0"/>
    <n v="29.9"/>
    <n v="45"/>
    <x v="2"/>
  </r>
  <r>
    <n v="42155541132"/>
    <s v="Jorge Hernandez"/>
    <x v="0"/>
    <x v="0"/>
    <s v="Agronegócio"/>
    <x v="2"/>
    <d v="1962-12-22T00:00:00"/>
    <x v="0"/>
    <x v="3"/>
    <n v="79.900000000000006"/>
    <n v="61"/>
    <x v="0"/>
  </r>
  <r>
    <n v="42224635144"/>
    <s v="Lincoln Hughes"/>
    <x v="0"/>
    <x v="3"/>
    <s v="Política"/>
    <x v="2"/>
    <d v="1961-04-23T00:00:00"/>
    <x v="0"/>
    <x v="3"/>
    <n v="79.900000000000006"/>
    <n v="63"/>
    <x v="0"/>
  </r>
  <r>
    <n v="42314907630"/>
    <s v="Benjamin Moore"/>
    <x v="0"/>
    <x v="0"/>
    <s v="Negócios"/>
    <x v="0"/>
    <d v="1986-05-19T00:00:00"/>
    <x v="0"/>
    <x v="0"/>
    <n v="29.9"/>
    <n v="37"/>
    <x v="3"/>
  </r>
  <r>
    <n v="42346270511"/>
    <s v="Paulo Lima"/>
    <x v="1"/>
    <x v="0"/>
    <s v="Economia"/>
    <x v="2"/>
    <d v="1982-10-30T00:00:00"/>
    <x v="0"/>
    <x v="0"/>
    <n v="29.9"/>
    <n v="41"/>
    <x v="3"/>
  </r>
  <r>
    <n v="42400046505"/>
    <s v="Bernardo Fernandes"/>
    <x v="0"/>
    <x v="0"/>
    <s v="Finanças"/>
    <x v="0"/>
    <d v="1976-08-13T00:00:00"/>
    <x v="5"/>
    <x v="0"/>
    <n v="29.9"/>
    <n v="47"/>
    <x v="2"/>
  </r>
  <r>
    <n v="42434329390"/>
    <s v="Nicholas Foster"/>
    <x v="0"/>
    <x v="2"/>
    <s v="Negócios"/>
    <x v="0"/>
    <d v="1965-11-12T00:00:00"/>
    <x v="1"/>
    <x v="2"/>
    <n v="9.9"/>
    <n v="58"/>
    <x v="0"/>
  </r>
  <r>
    <n v="42460611185"/>
    <s v="Vanessa Sosa"/>
    <x v="1"/>
    <x v="0"/>
    <s v="Finanças"/>
    <x v="0"/>
    <d v="1968-03-11T00:00:00"/>
    <x v="6"/>
    <x v="0"/>
    <n v="29.9"/>
    <n v="56"/>
    <x v="0"/>
  </r>
  <r>
    <n v="42658139379"/>
    <s v="Christian Bennett"/>
    <x v="0"/>
    <x v="0"/>
    <s v="Política"/>
    <x v="0"/>
    <d v="1989-09-19T00:00:00"/>
    <x v="2"/>
    <x v="3"/>
    <n v="79.900000000000006"/>
    <n v="34"/>
    <x v="1"/>
  </r>
  <r>
    <n v="42678380444"/>
    <s v="Samuel Nelson"/>
    <x v="0"/>
    <x v="0"/>
    <s v="Política"/>
    <x v="1"/>
    <d v="1977-07-03T00:00:00"/>
    <x v="7"/>
    <x v="3"/>
    <n v="79.900000000000006"/>
    <n v="46"/>
    <x v="2"/>
  </r>
  <r>
    <n v="42680912819"/>
    <s v="Chloe Coleman"/>
    <x v="1"/>
    <x v="1"/>
    <s v="Agronegócio"/>
    <x v="0"/>
    <d v="1975-03-04T00:00:00"/>
    <x v="5"/>
    <x v="1"/>
    <n v="35.9"/>
    <n v="49"/>
    <x v="2"/>
  </r>
  <r>
    <n v="42735692164"/>
    <s v="Fernando Ferreira"/>
    <x v="0"/>
    <x v="3"/>
    <s v="Economia"/>
    <x v="1"/>
    <d v="1994-12-31T00:00:00"/>
    <x v="4"/>
    <x v="2"/>
    <n v="9.9"/>
    <n v="29"/>
    <x v="1"/>
  </r>
  <r>
    <n v="42745218846"/>
    <s v="William Costa"/>
    <x v="0"/>
    <x v="1"/>
    <s v="Economia"/>
    <x v="2"/>
    <d v="1978-09-05T00:00:00"/>
    <x v="3"/>
    <x v="1"/>
    <n v="35.9"/>
    <n v="45"/>
    <x v="2"/>
  </r>
  <r>
    <n v="42808465160"/>
    <s v="Rafael Fernandes"/>
    <x v="0"/>
    <x v="1"/>
    <s v="Economia"/>
    <x v="0"/>
    <d v="1971-09-10T00:00:00"/>
    <x v="5"/>
    <x v="1"/>
    <n v="35.9"/>
    <n v="52"/>
    <x v="2"/>
  </r>
  <r>
    <n v="42864213763"/>
    <s v="Ellie Hayes"/>
    <x v="1"/>
    <x v="1"/>
    <s v="Economia"/>
    <x v="2"/>
    <d v="1988-11-19T00:00:00"/>
    <x v="4"/>
    <x v="2"/>
    <n v="9.9"/>
    <n v="35"/>
    <x v="3"/>
  </r>
  <r>
    <n v="42955842741"/>
    <s v="Skylar Turner"/>
    <x v="1"/>
    <x v="2"/>
    <s v="Esportes"/>
    <x v="2"/>
    <d v="1972-12-20T00:00:00"/>
    <x v="3"/>
    <x v="2"/>
    <n v="9.9"/>
    <n v="51"/>
    <x v="2"/>
  </r>
  <r>
    <n v="42981421778"/>
    <s v="Connor Wood"/>
    <x v="1"/>
    <x v="0"/>
    <s v="Finanças"/>
    <x v="1"/>
    <d v="1989-02-24T00:00:00"/>
    <x v="0"/>
    <x v="0"/>
    <n v="29.9"/>
    <n v="35"/>
    <x v="3"/>
  </r>
  <r>
    <n v="43001444003"/>
    <s v="Emerson Gomes"/>
    <x v="0"/>
    <x v="1"/>
    <s v="Negócios"/>
    <x v="1"/>
    <d v="1969-08-29T00:00:00"/>
    <x v="0"/>
    <x v="0"/>
    <n v="29.9"/>
    <n v="54"/>
    <x v="0"/>
  </r>
  <r>
    <n v="43008928497"/>
    <s v="Zachary Simmons"/>
    <x v="0"/>
    <x v="0"/>
    <s v="Negócios"/>
    <x v="1"/>
    <d v="1987-11-16T00:00:00"/>
    <x v="0"/>
    <x v="2"/>
    <n v="9.9"/>
    <n v="36"/>
    <x v="3"/>
  </r>
  <r>
    <n v="43118591455"/>
    <s v="Eli Parker"/>
    <x v="0"/>
    <x v="1"/>
    <s v="Negócios"/>
    <x v="1"/>
    <d v="1968-06-25T00:00:00"/>
    <x v="0"/>
    <x v="3"/>
    <n v="79.900000000000006"/>
    <n v="55"/>
    <x v="0"/>
  </r>
  <r>
    <n v="43245355006"/>
    <s v="Bruno Rodrigues"/>
    <x v="0"/>
    <x v="0"/>
    <s v="Negócios"/>
    <x v="0"/>
    <d v="1994-07-24T00:00:00"/>
    <x v="0"/>
    <x v="1"/>
    <n v="35.9"/>
    <n v="29"/>
    <x v="1"/>
  </r>
  <r>
    <n v="43251240742"/>
    <s v="Rita Costa"/>
    <x v="1"/>
    <x v="0"/>
    <s v="Economia"/>
    <x v="0"/>
    <d v="1974-09-13T00:00:00"/>
    <x v="0"/>
    <x v="2"/>
    <n v="9.9"/>
    <n v="49"/>
    <x v="2"/>
  </r>
  <r>
    <n v="43251978310"/>
    <s v="Serenity Morris"/>
    <x v="0"/>
    <x v="1"/>
    <s v="Economia"/>
    <x v="0"/>
    <d v="1975-03-13T00:00:00"/>
    <x v="0"/>
    <x v="1"/>
    <n v="35.9"/>
    <n v="49"/>
    <x v="2"/>
  </r>
  <r>
    <n v="43308815311"/>
    <s v="Amanda Oliveira"/>
    <x v="1"/>
    <x v="4"/>
    <s v="Negócios"/>
    <x v="0"/>
    <d v="1961-08-24T00:00:00"/>
    <x v="0"/>
    <x v="2"/>
    <n v="9.9"/>
    <n v="62"/>
    <x v="0"/>
  </r>
  <r>
    <n v="43329901726"/>
    <s v="Rodrigo Torres"/>
    <x v="0"/>
    <x v="0"/>
    <s v="Economia"/>
    <x v="0"/>
    <d v="1967-03-06T00:00:00"/>
    <x v="0"/>
    <x v="2"/>
    <n v="9.9"/>
    <n v="57"/>
    <x v="0"/>
  </r>
  <r>
    <n v="43349394419"/>
    <s v="Mia Thomas"/>
    <x v="1"/>
    <x v="1"/>
    <s v="Negócios"/>
    <x v="0"/>
    <d v="1959-10-01T00:00:00"/>
    <x v="1"/>
    <x v="0"/>
    <n v="29.9"/>
    <n v="64"/>
    <x v="0"/>
  </r>
  <r>
    <n v="43353453212"/>
    <s v="Valeria Pena"/>
    <x v="1"/>
    <x v="1"/>
    <s v="Finanças"/>
    <x v="1"/>
    <d v="1960-02-24T00:00:00"/>
    <x v="2"/>
    <x v="2"/>
    <n v="9.9"/>
    <n v="64"/>
    <x v="0"/>
  </r>
  <r>
    <n v="43449469621"/>
    <s v="William Oliveira"/>
    <x v="0"/>
    <x v="1"/>
    <s v="Finanças"/>
    <x v="1"/>
    <d v="1970-06-04T00:00:00"/>
    <x v="3"/>
    <x v="0"/>
    <n v="29.9"/>
    <n v="53"/>
    <x v="2"/>
  </r>
  <r>
    <n v="43512417125"/>
    <s v="Patrícia Costa"/>
    <x v="1"/>
    <x v="1"/>
    <s v="Negócios"/>
    <x v="0"/>
    <d v="1972-01-02T00:00:00"/>
    <x v="3"/>
    <x v="0"/>
    <n v="29.9"/>
    <n v="52"/>
    <x v="2"/>
  </r>
  <r>
    <n v="43690634952"/>
    <s v="Vilma Silva"/>
    <x v="1"/>
    <x v="3"/>
    <s v="Negócios"/>
    <x v="0"/>
    <d v="1957-06-07T00:00:00"/>
    <x v="3"/>
    <x v="0"/>
    <n v="29.9"/>
    <n v="66"/>
    <x v="0"/>
  </r>
  <r>
    <n v="43739297869"/>
    <s v="Rodrigo Oliveira Mendes"/>
    <x v="0"/>
    <x v="1"/>
    <s v="Economia"/>
    <x v="2"/>
    <d v="1993-09-26T00:00:00"/>
    <x v="3"/>
    <x v="2"/>
    <n v="9.9"/>
    <n v="30"/>
    <x v="1"/>
  </r>
  <r>
    <n v="43743382226"/>
    <s v="Natalia Jimenez"/>
    <x v="1"/>
    <x v="0"/>
    <s v="Economia"/>
    <x v="0"/>
    <d v="1990-07-28T00:00:00"/>
    <x v="3"/>
    <x v="0"/>
    <n v="29.9"/>
    <n v="33"/>
    <x v="1"/>
  </r>
  <r>
    <n v="43809437545"/>
    <s v="Claire Long"/>
    <x v="1"/>
    <x v="0"/>
    <s v="Economia"/>
    <x v="0"/>
    <d v="1973-03-24T00:00:00"/>
    <x v="3"/>
    <x v="1"/>
    <n v="35.9"/>
    <n v="51"/>
    <x v="2"/>
  </r>
  <r>
    <n v="43862516707"/>
    <s v="Abigail Clark"/>
    <x v="0"/>
    <x v="0"/>
    <s v="Agronegócio"/>
    <x v="0"/>
    <d v="1969-07-20T00:00:00"/>
    <x v="4"/>
    <x v="2"/>
    <n v="9.9"/>
    <n v="54"/>
    <x v="0"/>
  </r>
  <r>
    <n v="43865627349"/>
    <s v="Carolina Lima"/>
    <x v="1"/>
    <x v="0"/>
    <s v="Negócios"/>
    <x v="1"/>
    <d v="1981-10-16T00:00:00"/>
    <x v="0"/>
    <x v="2"/>
    <n v="9.9"/>
    <n v="42"/>
    <x v="3"/>
  </r>
  <r>
    <n v="43955177890"/>
    <s v="Renata Martins"/>
    <x v="1"/>
    <x v="1"/>
    <s v="Economia"/>
    <x v="0"/>
    <d v="1975-06-20T00:00:00"/>
    <x v="0"/>
    <x v="2"/>
    <n v="9.9"/>
    <n v="48"/>
    <x v="2"/>
  </r>
  <r>
    <n v="43990474257"/>
    <s v="Bruno Almeida"/>
    <x v="0"/>
    <x v="3"/>
    <s v="Economia"/>
    <x v="2"/>
    <d v="1978-09-17T00:00:00"/>
    <x v="0"/>
    <x v="0"/>
    <n v="29.9"/>
    <n v="45"/>
    <x v="2"/>
  </r>
  <r>
    <n v="44079062916"/>
    <s v="Ruby Perry"/>
    <x v="0"/>
    <x v="3"/>
    <s v="Esportes"/>
    <x v="0"/>
    <d v="1984-05-14T00:00:00"/>
    <x v="0"/>
    <x v="0"/>
    <n v="29.9"/>
    <n v="40"/>
    <x v="3"/>
  </r>
  <r>
    <n v="44113863787"/>
    <s v="Paula Rojas"/>
    <x v="1"/>
    <x v="1"/>
    <s v="Agronegócio"/>
    <x v="2"/>
    <d v="1971-03-29T00:00:00"/>
    <x v="0"/>
    <x v="3"/>
    <n v="79.900000000000006"/>
    <n v="53"/>
    <x v="2"/>
  </r>
  <r>
    <n v="44133248813"/>
    <s v="Rafael Oliveira"/>
    <x v="0"/>
    <x v="1"/>
    <s v="Negócios"/>
    <x v="1"/>
    <d v="1987-03-15T00:00:00"/>
    <x v="5"/>
    <x v="1"/>
    <n v="35.9"/>
    <n v="37"/>
    <x v="3"/>
  </r>
  <r>
    <n v="44417946805"/>
    <s v="Rylee Fisher"/>
    <x v="0"/>
    <x v="1"/>
    <s v="Agronegócio"/>
    <x v="2"/>
    <d v="1977-02-21T00:00:00"/>
    <x v="1"/>
    <x v="1"/>
    <n v="35.9"/>
    <n v="47"/>
    <x v="2"/>
  </r>
  <r>
    <n v="44517150220"/>
    <s v="Carolina Gomes"/>
    <x v="1"/>
    <x v="0"/>
    <s v="Negócios"/>
    <x v="1"/>
    <d v="1990-05-01T00:00:00"/>
    <x v="6"/>
    <x v="3"/>
    <n v="79.900000000000006"/>
    <n v="34"/>
    <x v="1"/>
  </r>
  <r>
    <n v="44641671343"/>
    <s v="Dominic Murphy"/>
    <x v="0"/>
    <x v="1"/>
    <s v="Finanças"/>
    <x v="1"/>
    <d v="1975-06-04T00:00:00"/>
    <x v="2"/>
    <x v="2"/>
    <n v="9.9"/>
    <n v="48"/>
    <x v="2"/>
  </r>
  <r>
    <n v="44675229890"/>
    <s v="Mariana Souza Oliveira"/>
    <x v="1"/>
    <x v="3"/>
    <s v="Política"/>
    <x v="2"/>
    <d v="1985-09-18T00:00:00"/>
    <x v="7"/>
    <x v="3"/>
    <n v="79.900000000000006"/>
    <n v="38"/>
    <x v="3"/>
  </r>
  <r>
    <n v="44780102027"/>
    <s v="Ana Karen Pacheco"/>
    <x v="1"/>
    <x v="2"/>
    <s v="Negócios"/>
    <x v="1"/>
    <d v="1987-12-12T00:00:00"/>
    <x v="5"/>
    <x v="2"/>
    <n v="9.9"/>
    <n v="36"/>
    <x v="3"/>
  </r>
  <r>
    <n v="44780432801"/>
    <s v="Mariana Velazquez"/>
    <x v="1"/>
    <x v="1"/>
    <s v="Política"/>
    <x v="1"/>
    <d v="1992-03-09T00:00:00"/>
    <x v="4"/>
    <x v="3"/>
    <n v="79.900000000000006"/>
    <n v="32"/>
    <x v="1"/>
  </r>
  <r>
    <n v="44873409921"/>
    <s v="Mariana Gomes"/>
    <x v="1"/>
    <x v="0"/>
    <s v="Economia"/>
    <x v="1"/>
    <d v="1984-12-24T00:00:00"/>
    <x v="3"/>
    <x v="0"/>
    <n v="29.9"/>
    <n v="39"/>
    <x v="3"/>
  </r>
  <r>
    <n v="44968480072"/>
    <s v="Bruno Costa"/>
    <x v="0"/>
    <x v="1"/>
    <s v="Economia"/>
    <x v="2"/>
    <d v="1982-11-24T00:00:00"/>
    <x v="5"/>
    <x v="0"/>
    <n v="29.9"/>
    <n v="41"/>
    <x v="3"/>
  </r>
  <r>
    <n v="45034419141"/>
    <s v="Maria Santos"/>
    <x v="1"/>
    <x v="0"/>
    <s v="Política"/>
    <x v="0"/>
    <d v="1961-08-12T00:00:00"/>
    <x v="4"/>
    <x v="3"/>
    <n v="79.900000000000006"/>
    <n v="62"/>
    <x v="0"/>
  </r>
  <r>
    <n v="45125322860"/>
    <s v="William Pereira"/>
    <x v="0"/>
    <x v="1"/>
    <s v="Finanças"/>
    <x v="1"/>
    <d v="1986-05-20T00:00:00"/>
    <x v="3"/>
    <x v="2"/>
    <n v="9.9"/>
    <n v="37"/>
    <x v="3"/>
  </r>
  <r>
    <n v="45190223661"/>
    <s v="Vanessa Sosa"/>
    <x v="1"/>
    <x v="0"/>
    <s v="Finanças"/>
    <x v="0"/>
    <d v="1967-07-04T00:00:00"/>
    <x v="0"/>
    <x v="0"/>
    <n v="29.9"/>
    <n v="56"/>
    <x v="0"/>
  </r>
  <r>
    <n v="45305541903"/>
    <s v="Emerson Pereira"/>
    <x v="0"/>
    <x v="0"/>
    <s v="Política"/>
    <x v="0"/>
    <d v="1966-10-02T00:00:00"/>
    <x v="0"/>
    <x v="3"/>
    <n v="79.900000000000006"/>
    <n v="57"/>
    <x v="0"/>
  </r>
  <r>
    <n v="45344898195"/>
    <s v="Mario Aguilar"/>
    <x v="0"/>
    <x v="0"/>
    <s v="Negócios"/>
    <x v="1"/>
    <d v="1993-09-03T00:00:00"/>
    <x v="0"/>
    <x v="3"/>
    <n v="79.900000000000006"/>
    <n v="30"/>
    <x v="1"/>
  </r>
  <r>
    <n v="45398267634"/>
    <s v="Gabriella Price"/>
    <x v="1"/>
    <x v="1"/>
    <s v="Agronegócio"/>
    <x v="0"/>
    <d v="1994-01-04T00:00:00"/>
    <x v="0"/>
    <x v="2"/>
    <n v="9.9"/>
    <n v="30"/>
    <x v="1"/>
  </r>
  <r>
    <n v="45551104001"/>
    <s v="Eduardo Nunez"/>
    <x v="0"/>
    <x v="1"/>
    <s v="Negócios"/>
    <x v="1"/>
    <d v="1959-03-06T00:00:00"/>
    <x v="0"/>
    <x v="2"/>
    <n v="9.9"/>
    <n v="65"/>
    <x v="0"/>
  </r>
  <r>
    <n v="45591421429"/>
    <s v="Oscar Cisneros"/>
    <x v="0"/>
    <x v="3"/>
    <s v="Política"/>
    <x v="2"/>
    <d v="1981-11-16T00:00:00"/>
    <x v="0"/>
    <x v="3"/>
    <n v="79.900000000000006"/>
    <n v="42"/>
    <x v="3"/>
  </r>
  <r>
    <n v="45665433109"/>
    <s v="Gabriel Lima Almeida"/>
    <x v="0"/>
    <x v="1"/>
    <s v="Agronegócio"/>
    <x v="2"/>
    <d v="1980-10-05T00:00:00"/>
    <x v="0"/>
    <x v="2"/>
    <n v="9.9"/>
    <n v="43"/>
    <x v="3"/>
  </r>
  <r>
    <n v="45682920544"/>
    <s v="Charlotte Robinson"/>
    <x v="1"/>
    <x v="1"/>
    <s v="Economia"/>
    <x v="2"/>
    <d v="1989-06-20T00:00:00"/>
    <x v="0"/>
    <x v="1"/>
    <n v="35.9"/>
    <n v="34"/>
    <x v="1"/>
  </r>
  <r>
    <n v="45709208362"/>
    <s v="Sandra Silva"/>
    <x v="1"/>
    <x v="3"/>
    <s v="Economia"/>
    <x v="0"/>
    <d v="1961-12-16T00:00:00"/>
    <x v="0"/>
    <x v="2"/>
    <n v="9.9"/>
    <n v="62"/>
    <x v="0"/>
  </r>
  <r>
    <n v="45881940290"/>
    <s v="Sandra Martins"/>
    <x v="1"/>
    <x v="0"/>
    <s v="Esportes"/>
    <x v="0"/>
    <d v="1987-12-31T00:00:00"/>
    <x v="1"/>
    <x v="2"/>
    <n v="9.9"/>
    <n v="36"/>
    <x v="3"/>
  </r>
  <r>
    <n v="45892038935"/>
    <s v="Camila Torres"/>
    <x v="1"/>
    <x v="1"/>
    <s v="Economia"/>
    <x v="0"/>
    <d v="1982-01-24T00:00:00"/>
    <x v="2"/>
    <x v="1"/>
    <n v="35.9"/>
    <n v="42"/>
    <x v="3"/>
  </r>
  <r>
    <n v="45953823152"/>
    <s v="Vilma Costa"/>
    <x v="1"/>
    <x v="0"/>
    <s v="Economia"/>
    <x v="0"/>
    <d v="1963-05-29T00:00:00"/>
    <x v="3"/>
    <x v="1"/>
    <n v="35.9"/>
    <n v="60"/>
    <x v="0"/>
  </r>
  <r>
    <n v="45961352404"/>
    <s v="Juan Carlos Espinoza"/>
    <x v="0"/>
    <x v="0"/>
    <s v="Esportes"/>
    <x v="0"/>
    <d v="1984-03-29T00:00:00"/>
    <x v="3"/>
    <x v="0"/>
    <n v="29.9"/>
    <n v="40"/>
    <x v="3"/>
  </r>
  <r>
    <n v="46126747412"/>
    <s v="Renata Silva"/>
    <x v="1"/>
    <x v="3"/>
    <s v="Esportes"/>
    <x v="0"/>
    <d v="1962-06-30T00:00:00"/>
    <x v="3"/>
    <x v="2"/>
    <n v="9.9"/>
    <n v="61"/>
    <x v="0"/>
  </r>
  <r>
    <n v="46157189382"/>
    <s v="Eli Parker"/>
    <x v="0"/>
    <x v="1"/>
    <s v="Negócios"/>
    <x v="1"/>
    <d v="1970-11-04T00:00:00"/>
    <x v="3"/>
    <x v="3"/>
    <n v="79.900000000000006"/>
    <n v="53"/>
    <x v="2"/>
  </r>
  <r>
    <n v="46205324892"/>
    <s v="Isabela Martins"/>
    <x v="1"/>
    <x v="3"/>
    <s v="Economia"/>
    <x v="2"/>
    <d v="1968-09-18T00:00:00"/>
    <x v="3"/>
    <x v="0"/>
    <n v="29.9"/>
    <n v="55"/>
    <x v="0"/>
  </r>
  <r>
    <n v="46222211142"/>
    <s v="Jorge Hernandez"/>
    <x v="0"/>
    <x v="0"/>
    <s v="Agronegócio"/>
    <x v="2"/>
    <d v="1958-01-28T00:00:00"/>
    <x v="3"/>
    <x v="3"/>
    <n v="79.900000000000006"/>
    <n v="66"/>
    <x v="0"/>
  </r>
  <r>
    <n v="46344330480"/>
    <s v="Roberto Fuentes"/>
    <x v="0"/>
    <x v="2"/>
    <s v="Negócios"/>
    <x v="0"/>
    <d v="1993-04-24T00:00:00"/>
    <x v="4"/>
    <x v="2"/>
    <n v="9.9"/>
    <n v="31"/>
    <x v="1"/>
  </r>
  <r>
    <n v="46353055602"/>
    <s v="Emilio Sandoval"/>
    <x v="0"/>
    <x v="1"/>
    <s v="Economia"/>
    <x v="2"/>
    <d v="1962-06-18T00:00:00"/>
    <x v="0"/>
    <x v="1"/>
    <n v="35.9"/>
    <n v="61"/>
    <x v="0"/>
  </r>
  <r>
    <n v="46354255833"/>
    <s v="Fernanda Roman"/>
    <x v="1"/>
    <x v="3"/>
    <s v="Negócios"/>
    <x v="0"/>
    <d v="1972-02-11T00:00:00"/>
    <x v="0"/>
    <x v="0"/>
    <n v="29.9"/>
    <n v="52"/>
    <x v="2"/>
  </r>
  <r>
    <n v="46370856674"/>
    <s v="Valentina Rodriguez"/>
    <x v="1"/>
    <x v="3"/>
    <s v="Agronegócio"/>
    <x v="0"/>
    <d v="1973-02-15T00:00:00"/>
    <x v="0"/>
    <x v="3"/>
    <n v="79.900000000000006"/>
    <n v="51"/>
    <x v="2"/>
  </r>
  <r>
    <n v="46447828715"/>
    <s v="Miguel Angel Gonzalez"/>
    <x v="0"/>
    <x v="1"/>
    <s v="Economia"/>
    <x v="0"/>
    <d v="1985-11-20T00:00:00"/>
    <x v="0"/>
    <x v="0"/>
    <n v="29.9"/>
    <n v="38"/>
    <x v="3"/>
  </r>
  <r>
    <n v="46483232083"/>
    <s v="Alejandro Mendoza"/>
    <x v="0"/>
    <x v="1"/>
    <s v="Economia"/>
    <x v="0"/>
    <d v="1969-02-19T00:00:00"/>
    <x v="0"/>
    <x v="1"/>
    <n v="35.9"/>
    <n v="55"/>
    <x v="0"/>
  </r>
  <r>
    <n v="46533166609"/>
    <s v="Maya Watson"/>
    <x v="0"/>
    <x v="1"/>
    <s v="Agronegócio"/>
    <x v="2"/>
    <d v="1992-06-10T00:00:00"/>
    <x v="5"/>
    <x v="2"/>
    <n v="9.9"/>
    <n v="31"/>
    <x v="1"/>
  </r>
  <r>
    <n v="46593413625"/>
    <s v="Isabela Carvalho"/>
    <x v="1"/>
    <x v="1"/>
    <s v="Política"/>
    <x v="1"/>
    <d v="1986-03-07T00:00:00"/>
    <x v="1"/>
    <x v="3"/>
    <n v="79.900000000000006"/>
    <n v="38"/>
    <x v="3"/>
  </r>
  <r>
    <n v="46610379858"/>
    <s v="Pedro Fernandes"/>
    <x v="0"/>
    <x v="1"/>
    <s v="Economia"/>
    <x v="0"/>
    <d v="1962-10-13T00:00:00"/>
    <x v="6"/>
    <x v="2"/>
    <n v="9.9"/>
    <n v="61"/>
    <x v="0"/>
  </r>
  <r>
    <n v="46621773048"/>
    <s v="Arturo Leon"/>
    <x v="0"/>
    <x v="3"/>
    <s v="Agronegócio"/>
    <x v="1"/>
    <d v="1964-11-28T00:00:00"/>
    <x v="2"/>
    <x v="2"/>
    <n v="9.9"/>
    <n v="59"/>
    <x v="0"/>
  </r>
  <r>
    <n v="46741073132"/>
    <s v="Oscar Ruiz"/>
    <x v="0"/>
    <x v="3"/>
    <s v="Esportes"/>
    <x v="0"/>
    <d v="1978-09-16T00:00:00"/>
    <x v="7"/>
    <x v="2"/>
    <n v="9.9"/>
    <n v="45"/>
    <x v="2"/>
  </r>
  <r>
    <n v="46800162766"/>
    <s v="Camila Oliveira"/>
    <x v="1"/>
    <x v="0"/>
    <s v="Finanças"/>
    <x v="0"/>
    <d v="1981-05-02T00:00:00"/>
    <x v="5"/>
    <x v="0"/>
    <n v="29.9"/>
    <n v="43"/>
    <x v="3"/>
  </r>
  <r>
    <n v="46858118798"/>
    <s v="William Almeida"/>
    <x v="0"/>
    <x v="3"/>
    <s v="Negócios"/>
    <x v="0"/>
    <d v="1956-10-13T00:00:00"/>
    <x v="4"/>
    <x v="2"/>
    <n v="9.9"/>
    <n v="67"/>
    <x v="0"/>
  </r>
  <r>
    <n v="46884175269"/>
    <s v="Marcelo Martins"/>
    <x v="0"/>
    <x v="0"/>
    <s v="Economia"/>
    <x v="1"/>
    <d v="1961-07-18T00:00:00"/>
    <x v="3"/>
    <x v="0"/>
    <n v="29.9"/>
    <n v="62"/>
    <x v="0"/>
  </r>
  <r>
    <n v="47005649054"/>
    <s v="Elena Morales"/>
    <x v="1"/>
    <x v="3"/>
    <s v="Economia"/>
    <x v="2"/>
    <d v="1978-12-18T00:00:00"/>
    <x v="5"/>
    <x v="1"/>
    <n v="35.9"/>
    <n v="45"/>
    <x v="2"/>
  </r>
  <r>
    <n v="47007221276"/>
    <s v="Felipe Alves"/>
    <x v="0"/>
    <x v="3"/>
    <s v="Economia"/>
    <x v="1"/>
    <d v="1971-10-18T00:00:00"/>
    <x v="4"/>
    <x v="1"/>
    <n v="35.9"/>
    <n v="52"/>
    <x v="2"/>
  </r>
  <r>
    <n v="47042599063"/>
    <s v="Pedro Oliveira"/>
    <x v="0"/>
    <x v="3"/>
    <s v="Política"/>
    <x v="2"/>
    <d v="1992-11-08T00:00:00"/>
    <x v="3"/>
    <x v="3"/>
    <n v="79.900000000000006"/>
    <n v="31"/>
    <x v="1"/>
  </r>
  <r>
    <n v="47042740325"/>
    <s v="Levi Sanders"/>
    <x v="1"/>
    <x v="3"/>
    <s v="Finanças"/>
    <x v="0"/>
    <d v="1987-02-22T00:00:00"/>
    <x v="0"/>
    <x v="0"/>
    <n v="29.9"/>
    <n v="37"/>
    <x v="3"/>
  </r>
  <r>
    <n v="47129833052"/>
    <s v="Zachary Simmons"/>
    <x v="0"/>
    <x v="0"/>
    <s v="Negócios"/>
    <x v="1"/>
    <d v="1967-09-09T00:00:00"/>
    <x v="0"/>
    <x v="2"/>
    <n v="9.9"/>
    <n v="56"/>
    <x v="0"/>
  </r>
  <r>
    <n v="47153877700"/>
    <s v="Vilma Martins"/>
    <x v="1"/>
    <x v="1"/>
    <s v="Economia"/>
    <x v="0"/>
    <d v="1978-10-09T00:00:00"/>
    <x v="0"/>
    <x v="1"/>
    <n v="35.9"/>
    <n v="45"/>
    <x v="2"/>
  </r>
  <r>
    <n v="47174082747"/>
    <s v="Rafael Rodrigues"/>
    <x v="0"/>
    <x v="4"/>
    <s v="Finanças"/>
    <x v="0"/>
    <d v="1992-11-02T00:00:00"/>
    <x v="0"/>
    <x v="0"/>
    <n v="29.9"/>
    <n v="31"/>
    <x v="1"/>
  </r>
  <r>
    <n v="47188953731"/>
    <s v="Vilma Martins"/>
    <x v="1"/>
    <x v="1"/>
    <s v="Economia"/>
    <x v="0"/>
    <d v="1980-08-01T00:00:00"/>
    <x v="0"/>
    <x v="1"/>
    <n v="35.9"/>
    <n v="43"/>
    <x v="3"/>
  </r>
  <r>
    <n v="47208400662"/>
    <s v="Emerson Costa"/>
    <x v="0"/>
    <x v="2"/>
    <s v="Esportes"/>
    <x v="2"/>
    <d v="1978-02-28T00:00:00"/>
    <x v="0"/>
    <x v="2"/>
    <n v="9.9"/>
    <n v="46"/>
    <x v="2"/>
  </r>
  <r>
    <n v="47245946960"/>
    <s v="Bruno Pereira"/>
    <x v="0"/>
    <x v="3"/>
    <s v="Agronegócio"/>
    <x v="1"/>
    <d v="1980-05-11T00:00:00"/>
    <x v="0"/>
    <x v="2"/>
    <n v="9.9"/>
    <n v="44"/>
    <x v="2"/>
  </r>
  <r>
    <n v="47365199226"/>
    <s v="Daniel Baker"/>
    <x v="0"/>
    <x v="3"/>
    <s v="Negócios"/>
    <x v="2"/>
    <d v="1988-05-12T00:00:00"/>
    <x v="0"/>
    <x v="3"/>
    <n v="79.900000000000006"/>
    <n v="36"/>
    <x v="3"/>
  </r>
  <r>
    <n v="47372471507"/>
    <s v="Stella Ross"/>
    <x v="1"/>
    <x v="0"/>
    <s v="Agronegócio"/>
    <x v="2"/>
    <d v="1959-06-25T00:00:00"/>
    <x v="0"/>
    <x v="3"/>
    <n v="79.900000000000006"/>
    <n v="64"/>
    <x v="0"/>
  </r>
  <r>
    <n v="47393301586"/>
    <s v="Marcelo Pereira"/>
    <x v="0"/>
    <x v="1"/>
    <s v="Economia"/>
    <x v="2"/>
    <d v="1993-12-24T00:00:00"/>
    <x v="1"/>
    <x v="2"/>
    <n v="9.9"/>
    <n v="30"/>
    <x v="1"/>
  </r>
  <r>
    <n v="47497279533"/>
    <s v="Pedro Silva"/>
    <x v="0"/>
    <x v="1"/>
    <s v="Agronegócio"/>
    <x v="0"/>
    <d v="1985-05-08T00:00:00"/>
    <x v="2"/>
    <x v="3"/>
    <n v="79.900000000000006"/>
    <n v="39"/>
    <x v="3"/>
  </r>
  <r>
    <n v="47514609560"/>
    <s v="Manuel Jimenez"/>
    <x v="0"/>
    <x v="1"/>
    <s v="Negócios"/>
    <x v="1"/>
    <d v="1960-10-03T00:00:00"/>
    <x v="3"/>
    <x v="1"/>
    <n v="35.9"/>
    <n v="63"/>
    <x v="0"/>
  </r>
  <r>
    <n v="47564971365"/>
    <s v="Rafael Ferreira"/>
    <x v="0"/>
    <x v="1"/>
    <s v="Economia"/>
    <x v="2"/>
    <d v="1983-11-22T00:00:00"/>
    <x v="3"/>
    <x v="0"/>
    <n v="29.9"/>
    <n v="40"/>
    <x v="3"/>
  </r>
  <r>
    <n v="47725755906"/>
    <s v="Noah Jones"/>
    <x v="0"/>
    <x v="1"/>
    <s v="Finanças"/>
    <x v="0"/>
    <d v="1988-05-05T00:00:00"/>
    <x v="3"/>
    <x v="0"/>
    <n v="29.9"/>
    <n v="36"/>
    <x v="3"/>
  </r>
  <r>
    <n v="47745382527"/>
    <s v="Andrew Brooks"/>
    <x v="0"/>
    <x v="1"/>
    <s v="Negócios"/>
    <x v="0"/>
    <d v="1987-10-23T00:00:00"/>
    <x v="3"/>
    <x v="2"/>
    <n v="9.9"/>
    <n v="36"/>
    <x v="3"/>
  </r>
  <r>
    <n v="47840676137"/>
    <s v="Oscar Cisneros"/>
    <x v="0"/>
    <x v="3"/>
    <s v="Política"/>
    <x v="2"/>
    <d v="1965-05-02T00:00:00"/>
    <x v="3"/>
    <x v="3"/>
    <n v="79.900000000000006"/>
    <n v="59"/>
    <x v="0"/>
  </r>
  <r>
    <n v="47885298863"/>
    <s v="Mariana Ortiz"/>
    <x v="1"/>
    <x v="1"/>
    <s v="Economia"/>
    <x v="2"/>
    <d v="1970-12-05T00:00:00"/>
    <x v="3"/>
    <x v="2"/>
    <n v="9.9"/>
    <n v="53"/>
    <x v="2"/>
  </r>
  <r>
    <n v="47922430248"/>
    <s v="Pedro Fernandes"/>
    <x v="0"/>
    <x v="1"/>
    <s v="Economia"/>
    <x v="0"/>
    <d v="1967-04-16T00:00:00"/>
    <x v="4"/>
    <x v="2"/>
    <n v="9.9"/>
    <n v="57"/>
    <x v="0"/>
  </r>
  <r>
    <n v="47979032104"/>
    <s v="Renata Gomes"/>
    <x v="1"/>
    <x v="0"/>
    <s v="Economia"/>
    <x v="1"/>
    <d v="1970-12-07T00:00:00"/>
    <x v="0"/>
    <x v="0"/>
    <n v="29.9"/>
    <n v="53"/>
    <x v="2"/>
  </r>
  <r>
    <n v="48007068927"/>
    <s v="Carmen Guzman"/>
    <x v="1"/>
    <x v="3"/>
    <s v="Economia"/>
    <x v="1"/>
    <d v="1983-02-26T00:00:00"/>
    <x v="0"/>
    <x v="1"/>
    <n v="35.9"/>
    <n v="41"/>
    <x v="3"/>
  </r>
  <r>
    <n v="48217353343"/>
    <s v="Maria Fernanda Guerra"/>
    <x v="1"/>
    <x v="2"/>
    <s v="Negócios"/>
    <x v="0"/>
    <d v="1960-08-05T00:00:00"/>
    <x v="0"/>
    <x v="1"/>
    <n v="35.9"/>
    <n v="63"/>
    <x v="0"/>
  </r>
  <r>
    <n v="48338358825"/>
    <s v="Mariana Fernandes"/>
    <x v="1"/>
    <x v="0"/>
    <s v="Agronegócio"/>
    <x v="0"/>
    <d v="1989-03-11T00:00:00"/>
    <x v="0"/>
    <x v="2"/>
    <n v="9.9"/>
    <n v="35"/>
    <x v="3"/>
  </r>
  <r>
    <n v="48432971475"/>
    <s v="Beatriz Ramos"/>
    <x v="1"/>
    <x v="2"/>
    <s v="Finanças"/>
    <x v="0"/>
    <d v="1960-06-29T00:00:00"/>
    <x v="0"/>
    <x v="2"/>
    <n v="9.9"/>
    <n v="63"/>
    <x v="0"/>
  </r>
  <r>
    <n v="48460714260"/>
    <s v="Oliver Thompson"/>
    <x v="0"/>
    <x v="1"/>
    <s v="Negócios"/>
    <x v="1"/>
    <d v="1980-01-02T00:00:00"/>
    <x v="5"/>
    <x v="2"/>
    <n v="9.9"/>
    <n v="44"/>
    <x v="2"/>
  </r>
  <r>
    <n v="48465087625"/>
    <s v="Rafael Santos"/>
    <x v="0"/>
    <x v="0"/>
    <s v="Agronegócio"/>
    <x v="0"/>
    <d v="1990-10-02T00:00:00"/>
    <x v="1"/>
    <x v="1"/>
    <n v="35.9"/>
    <n v="33"/>
    <x v="1"/>
  </r>
  <r>
    <n v="48537217226"/>
    <s v="Marcos Barbosa"/>
    <x v="0"/>
    <x v="1"/>
    <s v="Agronegócio"/>
    <x v="2"/>
    <d v="1981-04-21T00:00:00"/>
    <x v="6"/>
    <x v="1"/>
    <n v="35.9"/>
    <n v="43"/>
    <x v="3"/>
  </r>
  <r>
    <n v="48554358741"/>
    <s v="Renata Martins"/>
    <x v="1"/>
    <x v="1"/>
    <s v="Economia"/>
    <x v="0"/>
    <d v="1967-02-11T00:00:00"/>
    <x v="2"/>
    <x v="2"/>
    <n v="9.9"/>
    <n v="57"/>
    <x v="0"/>
  </r>
  <r>
    <n v="48559982420"/>
    <s v="José Pereira"/>
    <x v="0"/>
    <x v="1"/>
    <s v="Economia"/>
    <x v="2"/>
    <d v="1965-01-27T00:00:00"/>
    <x v="7"/>
    <x v="2"/>
    <n v="9.9"/>
    <n v="59"/>
    <x v="0"/>
  </r>
  <r>
    <n v="48647651375"/>
    <s v="Lorena Paredes"/>
    <x v="1"/>
    <x v="0"/>
    <s v="Negócios"/>
    <x v="0"/>
    <d v="1960-06-05T00:00:00"/>
    <x v="5"/>
    <x v="2"/>
    <n v="9.9"/>
    <n v="63"/>
    <x v="0"/>
  </r>
  <r>
    <n v="48711816230"/>
    <s v="Renata Costa"/>
    <x v="1"/>
    <x v="0"/>
    <s v="Economia"/>
    <x v="0"/>
    <d v="1959-06-17T00:00:00"/>
    <x v="4"/>
    <x v="1"/>
    <n v="35.9"/>
    <n v="64"/>
    <x v="0"/>
  </r>
  <r>
    <n v="48816102229"/>
    <s v="Jose Luis Cardenas"/>
    <x v="0"/>
    <x v="1"/>
    <s v="Agronegócio"/>
    <x v="0"/>
    <d v="1980-04-28T00:00:00"/>
    <x v="3"/>
    <x v="1"/>
    <n v="35.9"/>
    <n v="44"/>
    <x v="2"/>
  </r>
  <r>
    <n v="48822792088"/>
    <s v="Luiz Rodrigues"/>
    <x v="0"/>
    <x v="1"/>
    <s v="Economia"/>
    <x v="0"/>
    <d v="1984-03-02T00:00:00"/>
    <x v="5"/>
    <x v="2"/>
    <n v="9.9"/>
    <n v="40"/>
    <x v="3"/>
  </r>
  <r>
    <n v="48910175046"/>
    <s v="Mariana Souza"/>
    <x v="1"/>
    <x v="0"/>
    <s v="Negócios"/>
    <x v="0"/>
    <d v="1960-05-03T00:00:00"/>
    <x v="4"/>
    <x v="1"/>
    <n v="35.9"/>
    <n v="64"/>
    <x v="0"/>
  </r>
  <r>
    <n v="48925097810"/>
    <s v="Emerson Santos"/>
    <x v="0"/>
    <x v="1"/>
    <s v="Economia"/>
    <x v="0"/>
    <d v="1959-09-10T00:00:00"/>
    <x v="3"/>
    <x v="0"/>
    <n v="29.9"/>
    <n v="64"/>
    <x v="0"/>
  </r>
  <r>
    <n v="49017327941"/>
    <s v="Eva Powell"/>
    <x v="1"/>
    <x v="0"/>
    <s v="Economia"/>
    <x v="2"/>
    <d v="1973-10-16T00:00:00"/>
    <x v="0"/>
    <x v="0"/>
    <n v="29.9"/>
    <n v="50"/>
    <x v="2"/>
  </r>
  <r>
    <n v="49141215224"/>
    <s v="William Costa"/>
    <x v="0"/>
    <x v="1"/>
    <s v="Economia"/>
    <x v="2"/>
    <d v="1955-06-11T00:00:00"/>
    <x v="0"/>
    <x v="1"/>
    <n v="35.9"/>
    <n v="68"/>
    <x v="0"/>
  </r>
  <r>
    <n v="49215142467"/>
    <s v="Silvia Navarro"/>
    <x v="1"/>
    <x v="3"/>
    <s v="Finanças"/>
    <x v="0"/>
    <d v="1988-01-12T00:00:00"/>
    <x v="0"/>
    <x v="0"/>
    <n v="29.9"/>
    <n v="36"/>
    <x v="3"/>
  </r>
  <r>
    <n v="49266952999"/>
    <s v="Sandra Rodrigues"/>
    <x v="1"/>
    <x v="3"/>
    <s v="Negócios"/>
    <x v="0"/>
    <d v="1978-06-24T00:00:00"/>
    <x v="0"/>
    <x v="1"/>
    <n v="35.9"/>
    <n v="45"/>
    <x v="2"/>
  </r>
  <r>
    <n v="49280389108"/>
    <s v="Isabel Ramos"/>
    <x v="1"/>
    <x v="1"/>
    <s v="Finanças"/>
    <x v="1"/>
    <d v="1957-04-09T00:00:00"/>
    <x v="0"/>
    <x v="0"/>
    <n v="29.9"/>
    <n v="67"/>
    <x v="0"/>
  </r>
  <r>
    <n v="49281927823"/>
    <s v="Patricia Fuentes"/>
    <x v="1"/>
    <x v="0"/>
    <s v="Política"/>
    <x v="1"/>
    <d v="1993-12-26T00:00:00"/>
    <x v="0"/>
    <x v="3"/>
    <n v="79.900000000000006"/>
    <n v="30"/>
    <x v="1"/>
  </r>
  <r>
    <n v="49300310285"/>
    <s v="Sophia Wilson"/>
    <x v="1"/>
    <x v="1"/>
    <s v="Agronegócio"/>
    <x v="2"/>
    <d v="1971-11-25T00:00:00"/>
    <x v="0"/>
    <x v="3"/>
    <n v="79.900000000000006"/>
    <n v="52"/>
    <x v="2"/>
  </r>
  <r>
    <n v="49307528124"/>
    <s v="Ana Ruiz"/>
    <x v="1"/>
    <x v="2"/>
    <s v="Agronegócio"/>
    <x v="2"/>
    <d v="1987-07-05T00:00:00"/>
    <x v="0"/>
    <x v="2"/>
    <n v="9.9"/>
    <n v="36"/>
    <x v="3"/>
  </r>
  <r>
    <n v="49328439074"/>
    <s v="Rodrigo Mora"/>
    <x v="0"/>
    <x v="2"/>
    <s v="Negócios"/>
    <x v="2"/>
    <d v="1983-02-14T00:00:00"/>
    <x v="0"/>
    <x v="0"/>
    <n v="29.9"/>
    <n v="41"/>
    <x v="3"/>
  </r>
  <r>
    <n v="49391829352"/>
    <s v="José Fernandes"/>
    <x v="0"/>
    <x v="1"/>
    <s v="Negócios"/>
    <x v="1"/>
    <d v="1982-06-20T00:00:00"/>
    <x v="1"/>
    <x v="1"/>
    <n v="35.9"/>
    <n v="41"/>
    <x v="3"/>
  </r>
  <r>
    <n v="49395647705"/>
    <s v="Liam Williams"/>
    <x v="0"/>
    <x v="0"/>
    <s v="Negócios"/>
    <x v="1"/>
    <d v="1990-03-13T00:00:00"/>
    <x v="2"/>
    <x v="3"/>
    <n v="79.900000000000006"/>
    <n v="34"/>
    <x v="1"/>
  </r>
  <r>
    <n v="49477339063"/>
    <s v="David Carter"/>
    <x v="0"/>
    <x v="2"/>
    <s v="Negócios"/>
    <x v="0"/>
    <d v="1965-10-17T00:00:00"/>
    <x v="3"/>
    <x v="0"/>
    <n v="29.9"/>
    <n v="58"/>
    <x v="0"/>
  </r>
  <r>
    <n v="49479547341"/>
    <s v="Vilma Gomes"/>
    <x v="1"/>
    <x v="0"/>
    <s v="Política"/>
    <x v="1"/>
    <d v="1963-09-08T00:00:00"/>
    <x v="3"/>
    <x v="3"/>
    <n v="79.900000000000006"/>
    <n v="60"/>
    <x v="0"/>
  </r>
  <r>
    <n v="49514272789"/>
    <s v="Eliza Hayes"/>
    <x v="1"/>
    <x v="0"/>
    <s v="Esportes"/>
    <x v="0"/>
    <d v="1975-08-20T00:00:00"/>
    <x v="3"/>
    <x v="2"/>
    <n v="9.9"/>
    <n v="48"/>
    <x v="2"/>
  </r>
  <r>
    <n v="49561602728"/>
    <s v="Renata Pereira"/>
    <x v="1"/>
    <x v="4"/>
    <s v="Negócios"/>
    <x v="0"/>
    <d v="1965-01-18T00:00:00"/>
    <x v="3"/>
    <x v="2"/>
    <n v="9.9"/>
    <n v="59"/>
    <x v="0"/>
  </r>
  <r>
    <n v="49609420133"/>
    <s v="Miguel Rivera"/>
    <x v="0"/>
    <x v="1"/>
    <s v="Agronegócio"/>
    <x v="0"/>
    <d v="1962-04-30T00:00:00"/>
    <x v="3"/>
    <x v="3"/>
    <n v="79.900000000000006"/>
    <n v="62"/>
    <x v="0"/>
  </r>
  <r>
    <n v="49615735146"/>
    <s v="Jorge Vazquez"/>
    <x v="0"/>
    <x v="0"/>
    <s v="Economia"/>
    <x v="0"/>
    <d v="1988-11-21T00:00:00"/>
    <x v="3"/>
    <x v="0"/>
    <n v="29.9"/>
    <n v="35"/>
    <x v="3"/>
  </r>
  <r>
    <n v="49708771068"/>
    <s v="Bernardo Martins"/>
    <x v="0"/>
    <x v="1"/>
    <s v="Negócios"/>
    <x v="1"/>
    <d v="1982-01-27T00:00:00"/>
    <x v="4"/>
    <x v="2"/>
    <n v="9.9"/>
    <n v="42"/>
    <x v="3"/>
  </r>
  <r>
    <n v="49733529074"/>
    <s v="Antônio Silva"/>
    <x v="0"/>
    <x v="0"/>
    <s v="Agronegócio"/>
    <x v="0"/>
    <d v="1980-12-23T00:00:00"/>
    <x v="0"/>
    <x v="3"/>
    <n v="79.900000000000006"/>
    <n v="43"/>
    <x v="3"/>
  </r>
  <r>
    <n v="49822462008"/>
    <s v="Salvador Bravo"/>
    <x v="0"/>
    <x v="3"/>
    <s v="Economia"/>
    <x v="2"/>
    <d v="1961-08-18T00:00:00"/>
    <x v="0"/>
    <x v="2"/>
    <n v="9.9"/>
    <n v="62"/>
    <x v="0"/>
  </r>
  <r>
    <n v="49859929846"/>
    <s v="Carlos Alberto Garcia"/>
    <x v="0"/>
    <x v="0"/>
    <s v="Economia"/>
    <x v="0"/>
    <d v="1991-08-18T00:00:00"/>
    <x v="0"/>
    <x v="2"/>
    <n v="9.9"/>
    <n v="32"/>
    <x v="1"/>
  </r>
  <r>
    <n v="49948498268"/>
    <s v="Bernardo Almeida"/>
    <x v="0"/>
    <x v="2"/>
    <s v="Finanças"/>
    <x v="0"/>
    <d v="1964-06-26T00:00:00"/>
    <x v="0"/>
    <x v="0"/>
    <n v="29.9"/>
    <n v="59"/>
    <x v="0"/>
  </r>
  <r>
    <n v="49996091120"/>
    <s v="Ricardo Navarro"/>
    <x v="0"/>
    <x v="1"/>
    <s v="Finanças"/>
    <x v="0"/>
    <d v="1955-12-12T00:00:00"/>
    <x v="0"/>
    <x v="0"/>
    <n v="29.9"/>
    <n v="68"/>
    <x v="0"/>
  </r>
  <r>
    <n v="50008008920"/>
    <s v="Victor Maldonado"/>
    <x v="0"/>
    <x v="0"/>
    <s v="Política"/>
    <x v="0"/>
    <d v="1961-03-15T00:00:00"/>
    <x v="5"/>
    <x v="3"/>
    <n v="79.900000000000006"/>
    <n v="63"/>
    <x v="0"/>
  </r>
  <r>
    <n v="50013996249"/>
    <s v="Sandra Pereira"/>
    <x v="1"/>
    <x v="0"/>
    <s v="Negócios"/>
    <x v="0"/>
    <d v="1968-02-04T00:00:00"/>
    <x v="1"/>
    <x v="3"/>
    <n v="79.900000000000006"/>
    <n v="56"/>
    <x v="0"/>
  </r>
  <r>
    <n v="50105898295"/>
    <s v="Bruno Oliveira"/>
    <x v="0"/>
    <x v="3"/>
    <s v="Agronegócio"/>
    <x v="1"/>
    <d v="1957-04-27T00:00:00"/>
    <x v="6"/>
    <x v="2"/>
    <n v="9.9"/>
    <n v="67"/>
    <x v="0"/>
  </r>
  <r>
    <n v="50108835505"/>
    <s v="William Silva"/>
    <x v="0"/>
    <x v="2"/>
    <s v="Negócios"/>
    <x v="2"/>
    <d v="1958-10-05T00:00:00"/>
    <x v="2"/>
    <x v="0"/>
    <n v="29.9"/>
    <n v="65"/>
    <x v="0"/>
  </r>
  <r>
    <n v="50125202242"/>
    <s v="José Martins"/>
    <x v="0"/>
    <x v="0"/>
    <s v="Negócios"/>
    <x v="1"/>
    <d v="1983-01-20T00:00:00"/>
    <x v="7"/>
    <x v="3"/>
    <n v="79.900000000000006"/>
    <n v="41"/>
    <x v="3"/>
  </r>
  <r>
    <n v="50213585733"/>
    <s v="Emiliano Acosta"/>
    <x v="0"/>
    <x v="1"/>
    <s v="Economia"/>
    <x v="0"/>
    <d v="1961-09-14T00:00:00"/>
    <x v="5"/>
    <x v="2"/>
    <n v="9.9"/>
    <n v="62"/>
    <x v="0"/>
  </r>
  <r>
    <n v="50296433971"/>
    <s v="Pedro Almeida"/>
    <x v="0"/>
    <x v="2"/>
    <s v="Finanças"/>
    <x v="0"/>
    <d v="1984-06-24T00:00:00"/>
    <x v="4"/>
    <x v="0"/>
    <n v="29.9"/>
    <n v="39"/>
    <x v="3"/>
  </r>
  <r>
    <n v="50331166214"/>
    <s v="Adrian Brooks"/>
    <x v="0"/>
    <x v="0"/>
    <s v="Negócios"/>
    <x v="0"/>
    <d v="1977-05-08T00:00:00"/>
    <x v="3"/>
    <x v="3"/>
    <n v="79.900000000000006"/>
    <n v="47"/>
    <x v="2"/>
  </r>
  <r>
    <n v="50356441737"/>
    <s v="Carolina Gomes"/>
    <x v="1"/>
    <x v="0"/>
    <s v="Negócios"/>
    <x v="1"/>
    <d v="1999-12-16T00:00:00"/>
    <x v="5"/>
    <x v="3"/>
    <n v="79.900000000000006"/>
    <n v="24"/>
    <x v="1"/>
  </r>
  <r>
    <n v="50376304529"/>
    <s v="Amanda Costa Almeida"/>
    <x v="1"/>
    <x v="0"/>
    <s v="Negócios"/>
    <x v="1"/>
    <d v="1955-03-10T00:00:00"/>
    <x v="4"/>
    <x v="2"/>
    <n v="9.9"/>
    <n v="69"/>
    <x v="0"/>
  </r>
  <r>
    <n v="50443594586"/>
    <s v="Ramon Flores"/>
    <x v="0"/>
    <x v="2"/>
    <s v="Esportes"/>
    <x v="2"/>
    <d v="1982-12-17T00:00:00"/>
    <x v="3"/>
    <x v="2"/>
    <n v="9.9"/>
    <n v="41"/>
    <x v="3"/>
  </r>
  <r>
    <n v="50628172347"/>
    <s v="Jesus Manuel Jimenez"/>
    <x v="0"/>
    <x v="0"/>
    <s v="Agronegócio"/>
    <x v="0"/>
    <d v="1987-05-02T00:00:00"/>
    <x v="0"/>
    <x v="3"/>
    <n v="79.900000000000006"/>
    <n v="37"/>
    <x v="3"/>
  </r>
  <r>
    <n v="50667919920"/>
    <s v="Hunter Sullivan"/>
    <x v="0"/>
    <x v="0"/>
    <s v="Economia"/>
    <x v="1"/>
    <d v="1981-06-06T00:00:00"/>
    <x v="0"/>
    <x v="0"/>
    <n v="29.9"/>
    <n v="42"/>
    <x v="3"/>
  </r>
  <r>
    <n v="50699518176"/>
    <s v="Juan Hernandez"/>
    <x v="0"/>
    <x v="0"/>
    <s v="Política"/>
    <x v="1"/>
    <d v="1989-04-10T00:00:00"/>
    <x v="0"/>
    <x v="3"/>
    <n v="79.900000000000006"/>
    <n v="35"/>
    <x v="3"/>
  </r>
  <r>
    <n v="50820733116"/>
    <s v="Joseph Perez"/>
    <x v="0"/>
    <x v="1"/>
    <s v="Finanças"/>
    <x v="1"/>
    <d v="1956-12-21T00:00:00"/>
    <x v="0"/>
    <x v="0"/>
    <n v="29.9"/>
    <n v="67"/>
    <x v="0"/>
  </r>
  <r>
    <n v="50850484107"/>
    <s v="Mayra Escobar"/>
    <x v="1"/>
    <x v="0"/>
    <s v="Economia"/>
    <x v="1"/>
    <d v="1988-12-10T00:00:00"/>
    <x v="0"/>
    <x v="0"/>
    <n v="29.9"/>
    <n v="35"/>
    <x v="3"/>
  </r>
  <r>
    <n v="51147741385"/>
    <s v="Renata Gomes"/>
    <x v="1"/>
    <x v="0"/>
    <s v="Economia"/>
    <x v="1"/>
    <d v="1986-01-08T00:00:00"/>
    <x v="0"/>
    <x v="0"/>
    <n v="29.9"/>
    <n v="38"/>
    <x v="3"/>
  </r>
  <r>
    <n v="51192158500"/>
    <s v="Jesus Castro"/>
    <x v="0"/>
    <x v="1"/>
    <s v="Política"/>
    <x v="1"/>
    <d v="1955-01-01T00:00:00"/>
    <x v="0"/>
    <x v="3"/>
    <n v="79.900000000000006"/>
    <n v="69"/>
    <x v="0"/>
  </r>
  <r>
    <n v="51204535285"/>
    <s v="Rita Silva"/>
    <x v="1"/>
    <x v="3"/>
    <s v="Agronegócio"/>
    <x v="0"/>
    <d v="1975-03-24T00:00:00"/>
    <x v="0"/>
    <x v="3"/>
    <n v="79.900000000000006"/>
    <n v="49"/>
    <x v="2"/>
  </r>
  <r>
    <n v="51230053057"/>
    <s v="Mariana Oliveira"/>
    <x v="1"/>
    <x v="1"/>
    <s v="Negócios"/>
    <x v="1"/>
    <d v="1985-01-25T00:00:00"/>
    <x v="0"/>
    <x v="2"/>
    <n v="9.9"/>
    <n v="39"/>
    <x v="3"/>
  </r>
  <r>
    <n v="51483423208"/>
    <s v="Vilma Rodrigues"/>
    <x v="1"/>
    <x v="3"/>
    <s v="Negócios"/>
    <x v="2"/>
    <d v="1994-08-16T00:00:00"/>
    <x v="1"/>
    <x v="2"/>
    <n v="9.9"/>
    <n v="29"/>
    <x v="1"/>
  </r>
  <r>
    <n v="51537734484"/>
    <s v="Pedro Pereira"/>
    <x v="0"/>
    <x v="2"/>
    <s v="Negócios"/>
    <x v="0"/>
    <d v="1961-04-21T00:00:00"/>
    <x v="2"/>
    <x v="2"/>
    <n v="9.9"/>
    <n v="63"/>
    <x v="0"/>
  </r>
  <r>
    <n v="51624291281"/>
    <s v="Sandra Santos"/>
    <x v="1"/>
    <x v="1"/>
    <s v="Agronegócio"/>
    <x v="0"/>
    <d v="1969-03-02T00:00:00"/>
    <x v="3"/>
    <x v="2"/>
    <n v="9.9"/>
    <n v="55"/>
    <x v="0"/>
  </r>
  <r>
    <n v="51629234687"/>
    <s v="Levi Sanders"/>
    <x v="1"/>
    <x v="3"/>
    <s v="Finanças"/>
    <x v="0"/>
    <d v="1970-06-16T00:00:00"/>
    <x v="3"/>
    <x v="0"/>
    <n v="29.9"/>
    <n v="53"/>
    <x v="2"/>
  </r>
  <r>
    <n v="51648535772"/>
    <s v="William Rodrigues"/>
    <x v="0"/>
    <x v="0"/>
    <s v="Negócios"/>
    <x v="0"/>
    <d v="1964-05-13T00:00:00"/>
    <x v="3"/>
    <x v="2"/>
    <n v="9.9"/>
    <n v="60"/>
    <x v="0"/>
  </r>
  <r>
    <n v="51676477218"/>
    <s v="Bruno Gomes"/>
    <x v="0"/>
    <x v="1"/>
    <s v="Esportes"/>
    <x v="0"/>
    <d v="1967-09-25T00:00:00"/>
    <x v="3"/>
    <x v="2"/>
    <n v="9.9"/>
    <n v="56"/>
    <x v="0"/>
  </r>
  <r>
    <n v="51680460346"/>
    <s v="Jackson Smith"/>
    <x v="0"/>
    <x v="1"/>
    <s v="Negócios"/>
    <x v="1"/>
    <d v="1989-11-01T00:00:00"/>
    <x v="3"/>
    <x v="1"/>
    <n v="35.9"/>
    <n v="34"/>
    <x v="1"/>
  </r>
  <r>
    <n v="51711010382"/>
    <s v="Pedro Martins"/>
    <x v="0"/>
    <x v="0"/>
    <s v="Finanças"/>
    <x v="1"/>
    <d v="1974-07-18T00:00:00"/>
    <x v="3"/>
    <x v="0"/>
    <n v="29.9"/>
    <n v="49"/>
    <x v="2"/>
  </r>
  <r>
    <n v="51769930316"/>
    <s v="Natalia Jimenez"/>
    <x v="1"/>
    <x v="0"/>
    <s v="Economia"/>
    <x v="0"/>
    <d v="1970-11-13T00:00:00"/>
    <x v="4"/>
    <x v="0"/>
    <n v="29.9"/>
    <n v="53"/>
    <x v="2"/>
  </r>
  <r>
    <n v="51789418350"/>
    <s v="Sergio Camacho"/>
    <x v="1"/>
    <x v="0"/>
    <s v="Negócios"/>
    <x v="0"/>
    <d v="1984-05-22T00:00:00"/>
    <x v="0"/>
    <x v="0"/>
    <n v="29.9"/>
    <n v="39"/>
    <x v="3"/>
  </r>
  <r>
    <n v="51815365690"/>
    <s v="William Pereira"/>
    <x v="0"/>
    <x v="1"/>
    <s v="Finanças"/>
    <x v="1"/>
    <d v="1963-06-14T00:00:00"/>
    <x v="0"/>
    <x v="2"/>
    <n v="9.9"/>
    <n v="60"/>
    <x v="0"/>
  </r>
  <r>
    <n v="51918800636"/>
    <s v="André Castro"/>
    <x v="0"/>
    <x v="1"/>
    <s v="Economia"/>
    <x v="0"/>
    <d v="1958-04-03T00:00:00"/>
    <x v="0"/>
    <x v="1"/>
    <n v="35.9"/>
    <n v="66"/>
    <x v="0"/>
  </r>
  <r>
    <n v="51958244063"/>
    <s v="Marcelo Pereira"/>
    <x v="0"/>
    <x v="1"/>
    <s v="Economia"/>
    <x v="2"/>
    <d v="1979-03-10T00:00:00"/>
    <x v="0"/>
    <x v="2"/>
    <n v="9.9"/>
    <n v="45"/>
    <x v="2"/>
  </r>
  <r>
    <n v="51993203545"/>
    <s v="Angelica Ibarra"/>
    <x v="1"/>
    <x v="3"/>
    <s v="Negócios"/>
    <x v="2"/>
    <d v="1969-03-23T00:00:00"/>
    <x v="0"/>
    <x v="3"/>
    <n v="79.900000000000006"/>
    <n v="55"/>
    <x v="0"/>
  </r>
  <r>
    <n v="52074827600"/>
    <s v="Layla Torres"/>
    <x v="1"/>
    <x v="3"/>
    <s v="Agronegócio"/>
    <x v="1"/>
    <d v="1959-01-05T00:00:00"/>
    <x v="5"/>
    <x v="2"/>
    <n v="9.9"/>
    <n v="65"/>
    <x v="0"/>
  </r>
  <r>
    <n v="52113552792"/>
    <s v="Alejandro Garcia"/>
    <x v="0"/>
    <x v="1"/>
    <s v="Finanças"/>
    <x v="1"/>
    <d v="1963-07-25T00:00:00"/>
    <x v="1"/>
    <x v="0"/>
    <n v="29.9"/>
    <n v="60"/>
    <x v="0"/>
  </r>
  <r>
    <n v="52125136892"/>
    <s v="Emerson Pereira"/>
    <x v="0"/>
    <x v="0"/>
    <s v="Política"/>
    <x v="0"/>
    <d v="1965-05-25T00:00:00"/>
    <x v="6"/>
    <x v="3"/>
    <n v="79.900000000000006"/>
    <n v="58"/>
    <x v="0"/>
  </r>
  <r>
    <n v="52171616989"/>
    <s v="John Cook"/>
    <x v="0"/>
    <x v="0"/>
    <s v="Negócios"/>
    <x v="0"/>
    <d v="1985-09-13T00:00:00"/>
    <x v="2"/>
    <x v="2"/>
    <n v="9.9"/>
    <n v="38"/>
    <x v="3"/>
  </r>
  <r>
    <n v="52175547539"/>
    <s v="Thiago Barbosa Santos"/>
    <x v="0"/>
    <x v="1"/>
    <s v="Economia"/>
    <x v="0"/>
    <d v="1986-09-20T00:00:00"/>
    <x v="7"/>
    <x v="2"/>
    <n v="9.9"/>
    <n v="37"/>
    <x v="3"/>
  </r>
  <r>
    <n v="52194876240"/>
    <s v="Bernardo Gomes"/>
    <x v="0"/>
    <x v="1"/>
    <s v="Economia"/>
    <x v="0"/>
    <d v="1991-04-13T00:00:00"/>
    <x v="5"/>
    <x v="1"/>
    <n v="35.9"/>
    <n v="33"/>
    <x v="1"/>
  </r>
  <r>
    <n v="52237008409"/>
    <s v="Rita Oliveira"/>
    <x v="1"/>
    <x v="1"/>
    <s v="Economia"/>
    <x v="0"/>
    <d v="1979-05-10T00:00:00"/>
    <x v="4"/>
    <x v="1"/>
    <n v="35.9"/>
    <n v="45"/>
    <x v="2"/>
  </r>
  <r>
    <n v="52262038971"/>
    <s v="Isabelle Howard"/>
    <x v="1"/>
    <x v="1"/>
    <s v="Esportes"/>
    <x v="2"/>
    <d v="1988-09-22T00:00:00"/>
    <x v="3"/>
    <x v="2"/>
    <n v="9.9"/>
    <n v="35"/>
    <x v="3"/>
  </r>
  <r>
    <n v="52272478127"/>
    <s v="Giovanna Oliveira Martins"/>
    <x v="1"/>
    <x v="0"/>
    <s v="Economia"/>
    <x v="1"/>
    <d v="1988-10-01T00:00:00"/>
    <x v="5"/>
    <x v="0"/>
    <n v="29.9"/>
    <n v="35"/>
    <x v="3"/>
  </r>
  <r>
    <n v="52340215967"/>
    <s v="Lucas Fernandes"/>
    <x v="0"/>
    <x v="1"/>
    <s v="Economia"/>
    <x v="0"/>
    <d v="1962-04-06T00:00:00"/>
    <x v="4"/>
    <x v="1"/>
    <n v="35.9"/>
    <n v="62"/>
    <x v="0"/>
  </r>
  <r>
    <n v="52456163228"/>
    <s v="Renata Santos"/>
    <x v="1"/>
    <x v="1"/>
    <s v="Finanças"/>
    <x v="1"/>
    <d v="1970-07-03T00:00:00"/>
    <x v="3"/>
    <x v="0"/>
    <n v="29.9"/>
    <n v="53"/>
    <x v="2"/>
  </r>
  <r>
    <n v="52607015603"/>
    <s v="Daniel Santos"/>
    <x v="0"/>
    <x v="0"/>
    <s v="Agronegócio"/>
    <x v="2"/>
    <d v="1976-03-11T00:00:00"/>
    <x v="0"/>
    <x v="3"/>
    <n v="79.900000000000006"/>
    <n v="48"/>
    <x v="2"/>
  </r>
  <r>
    <n v="52698133621"/>
    <s v="Felipe Pereira"/>
    <x v="0"/>
    <x v="0"/>
    <s v="Esportes"/>
    <x v="0"/>
    <d v="1992-03-05T00:00:00"/>
    <x v="0"/>
    <x v="2"/>
    <n v="9.9"/>
    <n v="32"/>
    <x v="1"/>
  </r>
  <r>
    <n v="52701318925"/>
    <s v="Charlotte Robinson"/>
    <x v="1"/>
    <x v="1"/>
    <s v="Economia"/>
    <x v="2"/>
    <d v="1975-09-21T00:00:00"/>
    <x v="0"/>
    <x v="1"/>
    <n v="35.9"/>
    <n v="48"/>
    <x v="2"/>
  </r>
  <r>
    <n v="52730416333"/>
    <s v="Ethan White"/>
    <x v="0"/>
    <x v="2"/>
    <s v="Negócios"/>
    <x v="0"/>
    <d v="1988-05-16T00:00:00"/>
    <x v="0"/>
    <x v="2"/>
    <n v="9.9"/>
    <n v="35"/>
    <x v="3"/>
  </r>
  <r>
    <n v="52741320194"/>
    <s v="Renata Silva"/>
    <x v="1"/>
    <x v="3"/>
    <s v="Esportes"/>
    <x v="0"/>
    <d v="1973-06-08T00:00:00"/>
    <x v="0"/>
    <x v="2"/>
    <n v="9.9"/>
    <n v="50"/>
    <x v="2"/>
  </r>
  <r>
    <n v="52803639273"/>
    <s v="Elena Cabrera"/>
    <x v="1"/>
    <x v="1"/>
    <s v="Economia"/>
    <x v="2"/>
    <d v="1989-03-09T00:00:00"/>
    <x v="0"/>
    <x v="1"/>
    <n v="35.9"/>
    <n v="35"/>
    <x v="3"/>
  </r>
  <r>
    <n v="52822338787"/>
    <s v="André Castro"/>
    <x v="0"/>
    <x v="1"/>
    <s v="Economia"/>
    <x v="0"/>
    <d v="1976-10-03T00:00:00"/>
    <x v="0"/>
    <x v="1"/>
    <n v="35.9"/>
    <n v="47"/>
    <x v="2"/>
  </r>
  <r>
    <n v="52838416344"/>
    <s v="Javier Diaz"/>
    <x v="0"/>
    <x v="3"/>
    <s v="Negócios"/>
    <x v="0"/>
    <d v="1957-01-23T00:00:00"/>
    <x v="0"/>
    <x v="2"/>
    <n v="9.9"/>
    <n v="67"/>
    <x v="0"/>
  </r>
  <r>
    <n v="52969912178"/>
    <s v="Emerson Almeida"/>
    <x v="0"/>
    <x v="1"/>
    <s v="Negócios"/>
    <x v="1"/>
    <d v="1978-04-06T00:00:00"/>
    <x v="0"/>
    <x v="3"/>
    <n v="79.900000000000006"/>
    <n v="46"/>
    <x v="2"/>
  </r>
  <r>
    <n v="53085921994"/>
    <s v="Juliana Santos"/>
    <x v="1"/>
    <x v="0"/>
    <s v="Política"/>
    <x v="1"/>
    <d v="1992-10-12T00:00:00"/>
    <x v="1"/>
    <x v="3"/>
    <n v="79.900000000000006"/>
    <n v="31"/>
    <x v="1"/>
  </r>
  <r>
    <n v="53104808484"/>
    <s v="Emerson Silva"/>
    <x v="0"/>
    <x v="3"/>
    <s v="Agronegócio"/>
    <x v="2"/>
    <d v="1994-09-16T00:00:00"/>
    <x v="2"/>
    <x v="1"/>
    <n v="35.9"/>
    <n v="29"/>
    <x v="1"/>
  </r>
  <r>
    <n v="53144306711"/>
    <s v="Lincoln Hughes"/>
    <x v="0"/>
    <x v="3"/>
    <s v="Política"/>
    <x v="2"/>
    <d v="1985-08-12T00:00:00"/>
    <x v="3"/>
    <x v="3"/>
    <n v="79.900000000000006"/>
    <n v="38"/>
    <x v="3"/>
  </r>
  <r>
    <n v="53226935462"/>
    <s v="Juliana Santos"/>
    <x v="1"/>
    <x v="0"/>
    <s v="Política"/>
    <x v="1"/>
    <d v="1962-01-07T00:00:00"/>
    <x v="3"/>
    <x v="3"/>
    <n v="79.900000000000006"/>
    <n v="62"/>
    <x v="0"/>
  </r>
  <r>
    <n v="53264395264"/>
    <s v="Cameron Coleman"/>
    <x v="0"/>
    <x v="1"/>
    <s v="Negócios"/>
    <x v="0"/>
    <d v="1975-04-21T00:00:00"/>
    <x v="3"/>
    <x v="2"/>
    <n v="9.9"/>
    <n v="49"/>
    <x v="2"/>
  </r>
  <r>
    <n v="53325037620"/>
    <s v="Mia Thomas"/>
    <x v="1"/>
    <x v="1"/>
    <s v="Negócios"/>
    <x v="0"/>
    <d v="1984-10-01T00:00:00"/>
    <x v="3"/>
    <x v="0"/>
    <n v="29.9"/>
    <n v="39"/>
    <x v="3"/>
  </r>
  <r>
    <n v="53398120004"/>
    <s v="Débora Martins"/>
    <x v="1"/>
    <x v="2"/>
    <s v="Negócios"/>
    <x v="0"/>
    <d v="1985-09-14T00:00:00"/>
    <x v="3"/>
    <x v="2"/>
    <n v="9.9"/>
    <n v="38"/>
    <x v="3"/>
  </r>
  <r>
    <n v="53544540367"/>
    <s v="Marisol Ponce"/>
    <x v="1"/>
    <x v="0"/>
    <s v="Política"/>
    <x v="1"/>
    <d v="1988-06-27T00:00:00"/>
    <x v="3"/>
    <x v="3"/>
    <n v="79.900000000000006"/>
    <n v="35"/>
    <x v="3"/>
  </r>
  <r>
    <n v="53556010406"/>
    <s v="Hazel Myers"/>
    <x v="1"/>
    <x v="1"/>
    <s v="Economia"/>
    <x v="0"/>
    <d v="1970-05-17T00:00:00"/>
    <x v="4"/>
    <x v="2"/>
    <n v="9.9"/>
    <n v="54"/>
    <x v="0"/>
  </r>
  <r>
    <n v="53620445355"/>
    <s v="Vilma Almeida"/>
    <x v="1"/>
    <x v="1"/>
    <s v="Negócios"/>
    <x v="0"/>
    <d v="1959-09-04T00:00:00"/>
    <x v="0"/>
    <x v="2"/>
    <n v="9.9"/>
    <n v="64"/>
    <x v="0"/>
  </r>
  <r>
    <n v="53634568625"/>
    <s v="William Allen"/>
    <x v="0"/>
    <x v="1"/>
    <s v="Negócios"/>
    <x v="1"/>
    <d v="1981-05-05T00:00:00"/>
    <x v="0"/>
    <x v="1"/>
    <n v="35.9"/>
    <n v="43"/>
    <x v="3"/>
  </r>
  <r>
    <n v="53741571286"/>
    <s v="Vanessa Costa"/>
    <x v="1"/>
    <x v="0"/>
    <s v="Política"/>
    <x v="1"/>
    <d v="1996-04-16T00:00:00"/>
    <x v="0"/>
    <x v="3"/>
    <n v="79.900000000000006"/>
    <n v="28"/>
    <x v="1"/>
  </r>
  <r>
    <n v="53837589861"/>
    <s v="Maria Alencar"/>
    <x v="1"/>
    <x v="0"/>
    <s v="Política"/>
    <x v="1"/>
    <d v="1984-02-21T00:00:00"/>
    <x v="0"/>
    <x v="3"/>
    <n v="79.900000000000006"/>
    <n v="40"/>
    <x v="3"/>
  </r>
  <r>
    <n v="53837650572"/>
    <s v="Gabriella Price"/>
    <x v="1"/>
    <x v="1"/>
    <s v="Agronegócio"/>
    <x v="0"/>
    <d v="1989-07-10T00:00:00"/>
    <x v="0"/>
    <x v="2"/>
    <n v="9.9"/>
    <n v="34"/>
    <x v="1"/>
  </r>
  <r>
    <n v="53842530303"/>
    <s v="Sandra Oliveira"/>
    <x v="1"/>
    <x v="2"/>
    <s v="Negócios"/>
    <x v="0"/>
    <d v="1994-01-12T00:00:00"/>
    <x v="5"/>
    <x v="2"/>
    <n v="9.9"/>
    <n v="30"/>
    <x v="1"/>
  </r>
  <r>
    <n v="53865937688"/>
    <s v="Beatriz Castro Oliveira"/>
    <x v="1"/>
    <x v="1"/>
    <s v="Negócios"/>
    <x v="1"/>
    <d v="1986-10-06T00:00:00"/>
    <x v="1"/>
    <x v="3"/>
    <n v="79.900000000000006"/>
    <n v="37"/>
    <x v="3"/>
  </r>
  <r>
    <n v="53921313520"/>
    <s v="José Alves"/>
    <x v="0"/>
    <x v="0"/>
    <s v="Economia"/>
    <x v="0"/>
    <d v="1982-11-12T00:00:00"/>
    <x v="6"/>
    <x v="0"/>
    <n v="29.9"/>
    <n v="41"/>
    <x v="3"/>
  </r>
  <r>
    <n v="53994694316"/>
    <s v="Sandra Fernandes"/>
    <x v="1"/>
    <x v="1"/>
    <s v="Agronegócio"/>
    <x v="2"/>
    <d v="1985-04-09T00:00:00"/>
    <x v="2"/>
    <x v="1"/>
    <n v="35.9"/>
    <n v="39"/>
    <x v="3"/>
  </r>
  <r>
    <n v="54171024069"/>
    <s v="Eduardo Rodrigues"/>
    <x v="0"/>
    <x v="1"/>
    <s v="Agronegócio"/>
    <x v="0"/>
    <d v="1973-09-28T00:00:00"/>
    <x v="7"/>
    <x v="2"/>
    <n v="9.9"/>
    <n v="50"/>
    <x v="2"/>
  </r>
  <r>
    <n v="54198810657"/>
    <s v="Jesus Martinez"/>
    <x v="0"/>
    <x v="1"/>
    <s v="Esportes"/>
    <x v="0"/>
    <d v="1995-05-09T00:00:00"/>
    <x v="5"/>
    <x v="2"/>
    <n v="9.9"/>
    <n v="29"/>
    <x v="1"/>
  </r>
  <r>
    <n v="54217073384"/>
    <s v="Júlia Martins"/>
    <x v="1"/>
    <x v="0"/>
    <s v="Finanças"/>
    <x v="1"/>
    <d v="1968-05-18T00:00:00"/>
    <x v="4"/>
    <x v="0"/>
    <n v="29.9"/>
    <n v="56"/>
    <x v="0"/>
  </r>
  <r>
    <n v="54339224143"/>
    <s v="Cecilia Morales"/>
    <x v="1"/>
    <x v="3"/>
    <s v="Economia"/>
    <x v="2"/>
    <d v="1961-09-30T00:00:00"/>
    <x v="3"/>
    <x v="0"/>
    <n v="29.9"/>
    <n v="62"/>
    <x v="0"/>
  </r>
  <r>
    <n v="54411067391"/>
    <s v="Beatriz Castro"/>
    <x v="1"/>
    <x v="3"/>
    <s v="Negócios"/>
    <x v="0"/>
    <d v="1985-01-10T00:00:00"/>
    <x v="5"/>
    <x v="0"/>
    <n v="29.9"/>
    <n v="39"/>
    <x v="3"/>
  </r>
  <r>
    <n v="54476634976"/>
    <s v="Vilma Fernandes"/>
    <x v="1"/>
    <x v="1"/>
    <s v="Esportes"/>
    <x v="2"/>
    <d v="1983-01-19T00:00:00"/>
    <x v="4"/>
    <x v="0"/>
    <n v="29.9"/>
    <n v="41"/>
    <x v="3"/>
  </r>
  <r>
    <n v="54506367236"/>
    <s v="Pedro Pereira"/>
    <x v="0"/>
    <x v="2"/>
    <s v="Negócios"/>
    <x v="0"/>
    <d v="1964-09-14T00:00:00"/>
    <x v="3"/>
    <x v="2"/>
    <n v="9.9"/>
    <n v="59"/>
    <x v="0"/>
  </r>
  <r>
    <n v="54526384776"/>
    <s v="Dominic Murphy"/>
    <x v="0"/>
    <x v="1"/>
    <s v="Finanças"/>
    <x v="1"/>
    <d v="1982-01-19T00:00:00"/>
    <x v="0"/>
    <x v="2"/>
    <n v="9.9"/>
    <n v="42"/>
    <x v="3"/>
  </r>
  <r>
    <n v="54711975966"/>
    <s v="Isaac Henderson"/>
    <x v="0"/>
    <x v="0"/>
    <s v="Finanças"/>
    <x v="0"/>
    <d v="1981-08-28T00:00:00"/>
    <x v="0"/>
    <x v="0"/>
    <n v="29.9"/>
    <n v="42"/>
    <x v="3"/>
  </r>
  <r>
    <n v="54742058650"/>
    <s v="Carlos Ferreira"/>
    <x v="0"/>
    <x v="3"/>
    <s v="Negócios"/>
    <x v="1"/>
    <d v="1970-10-05T00:00:00"/>
    <x v="0"/>
    <x v="0"/>
    <n v="29.9"/>
    <n v="53"/>
    <x v="2"/>
  </r>
  <r>
    <n v="54783687741"/>
    <s v="Bruno Pereira Rodrigues"/>
    <x v="0"/>
    <x v="1"/>
    <s v="Economia"/>
    <x v="0"/>
    <d v="1988-10-28T00:00:00"/>
    <x v="0"/>
    <x v="1"/>
    <n v="35.9"/>
    <n v="35"/>
    <x v="3"/>
  </r>
  <r>
    <n v="54799023278"/>
    <s v="Lorena Chavez"/>
    <x v="1"/>
    <x v="2"/>
    <s v="Negócios"/>
    <x v="0"/>
    <d v="1967-12-27T00:00:00"/>
    <x v="0"/>
    <x v="0"/>
    <n v="29.9"/>
    <n v="56"/>
    <x v="0"/>
  </r>
  <r>
    <n v="54839142796"/>
    <s v="Vilma Gomes"/>
    <x v="1"/>
    <x v="0"/>
    <s v="Política"/>
    <x v="1"/>
    <d v="1995-04-18T00:00:00"/>
    <x v="0"/>
    <x v="3"/>
    <n v="79.900000000000006"/>
    <n v="29"/>
    <x v="1"/>
  </r>
  <r>
    <n v="55064239822"/>
    <s v="Mariana Souza Oliveira"/>
    <x v="1"/>
    <x v="3"/>
    <s v="Política"/>
    <x v="2"/>
    <d v="1957-03-02T00:00:00"/>
    <x v="0"/>
    <x v="3"/>
    <n v="79.900000000000006"/>
    <n v="67"/>
    <x v="0"/>
  </r>
  <r>
    <n v="55151517281"/>
    <s v="Lucas Miller"/>
    <x v="0"/>
    <x v="3"/>
    <s v="Política"/>
    <x v="2"/>
    <d v="1989-04-30T00:00:00"/>
    <x v="0"/>
    <x v="3"/>
    <n v="79.900000000000006"/>
    <n v="35"/>
    <x v="3"/>
  </r>
  <r>
    <n v="55201624465"/>
    <s v="Elijah Hernandez"/>
    <x v="1"/>
    <x v="3"/>
    <s v="Finanças"/>
    <x v="0"/>
    <d v="1972-01-05T00:00:00"/>
    <x v="0"/>
    <x v="2"/>
    <n v="9.9"/>
    <n v="52"/>
    <x v="2"/>
  </r>
  <r>
    <n v="55228283525"/>
    <s v="Tristan Perry"/>
    <x v="0"/>
    <x v="3"/>
    <s v="Negócios"/>
    <x v="0"/>
    <d v="1971-01-21T00:00:00"/>
    <x v="1"/>
    <x v="1"/>
    <n v="35.9"/>
    <n v="53"/>
    <x v="2"/>
  </r>
  <r>
    <n v="55332904919"/>
    <s v="Valentina Rodriguez"/>
    <x v="1"/>
    <x v="3"/>
    <s v="Agronegócio"/>
    <x v="0"/>
    <d v="1977-11-12T00:00:00"/>
    <x v="2"/>
    <x v="3"/>
    <n v="79.900000000000006"/>
    <n v="46"/>
    <x v="2"/>
  </r>
  <r>
    <n v="55350189669"/>
    <s v="Lucia Sanchez"/>
    <x v="0"/>
    <x v="1"/>
    <s v="Negócios"/>
    <x v="2"/>
    <d v="1957-07-22T00:00:00"/>
    <x v="3"/>
    <x v="0"/>
    <n v="29.9"/>
    <n v="66"/>
    <x v="0"/>
  </r>
  <r>
    <n v="55359798830"/>
    <s v="Benjamin Vasquez"/>
    <x v="0"/>
    <x v="0"/>
    <s v="Economia"/>
    <x v="0"/>
    <d v="1981-07-03T00:00:00"/>
    <x v="3"/>
    <x v="1"/>
    <n v="35.9"/>
    <n v="42"/>
    <x v="3"/>
  </r>
  <r>
    <n v="55370247974"/>
    <s v="Owen Watson"/>
    <x v="0"/>
    <x v="1"/>
    <s v="Negócios"/>
    <x v="1"/>
    <d v="1960-05-15T00:00:00"/>
    <x v="3"/>
    <x v="2"/>
    <n v="9.9"/>
    <n v="64"/>
    <x v="0"/>
  </r>
  <r>
    <n v="55400526908"/>
    <s v="Débora Martins"/>
    <x v="1"/>
    <x v="2"/>
    <s v="Negócios"/>
    <x v="0"/>
    <d v="1986-12-07T00:00:00"/>
    <x v="3"/>
    <x v="2"/>
    <n v="9.9"/>
    <n v="37"/>
    <x v="3"/>
  </r>
  <r>
    <n v="55453919588"/>
    <s v="Gabriela Torres"/>
    <x v="1"/>
    <x v="2"/>
    <s v="Finanças"/>
    <x v="0"/>
    <d v="1972-11-22T00:00:00"/>
    <x v="3"/>
    <x v="0"/>
    <n v="29.9"/>
    <n v="51"/>
    <x v="2"/>
  </r>
  <r>
    <n v="55499979478"/>
    <s v="Carlos Ferreira"/>
    <x v="0"/>
    <x v="3"/>
    <s v="Negócios"/>
    <x v="1"/>
    <d v="1971-09-09T00:00:00"/>
    <x v="3"/>
    <x v="0"/>
    <n v="29.9"/>
    <n v="52"/>
    <x v="2"/>
  </r>
  <r>
    <n v="55539019573"/>
    <s v="Bernardo Santos"/>
    <x v="0"/>
    <x v="1"/>
    <s v="Política"/>
    <x v="1"/>
    <d v="1988-10-03T00:00:00"/>
    <x v="4"/>
    <x v="3"/>
    <n v="79.900000000000006"/>
    <n v="35"/>
    <x v="3"/>
  </r>
  <r>
    <n v="55899436458"/>
    <s v="Rafael Almeida"/>
    <x v="0"/>
    <x v="4"/>
    <s v="Negócios"/>
    <x v="2"/>
    <d v="1966-10-29T00:00:00"/>
    <x v="0"/>
    <x v="3"/>
    <n v="79.900000000000006"/>
    <n v="57"/>
    <x v="0"/>
  </r>
  <r>
    <n v="56102669696"/>
    <s v="Avery Roberts"/>
    <x v="1"/>
    <x v="2"/>
    <s v="Negócios"/>
    <x v="2"/>
    <d v="1978-02-02T00:00:00"/>
    <x v="0"/>
    <x v="0"/>
    <n v="29.9"/>
    <n v="46"/>
    <x v="2"/>
  </r>
  <r>
    <n v="56111428025"/>
    <s v="Madison Green"/>
    <x v="0"/>
    <x v="1"/>
    <s v="Agronegócio"/>
    <x v="0"/>
    <d v="1989-02-06T00:00:00"/>
    <x v="0"/>
    <x v="3"/>
    <n v="79.900000000000006"/>
    <n v="35"/>
    <x v="3"/>
  </r>
  <r>
    <n v="56167280623"/>
    <s v="Francisco Morales"/>
    <x v="0"/>
    <x v="4"/>
    <s v="Negócios"/>
    <x v="1"/>
    <d v="1993-04-20T00:00:00"/>
    <x v="0"/>
    <x v="1"/>
    <n v="35.9"/>
    <n v="31"/>
    <x v="1"/>
  </r>
  <r>
    <n v="56213600806"/>
    <s v="Joseph Perez"/>
    <x v="0"/>
    <x v="1"/>
    <s v="Finanças"/>
    <x v="1"/>
    <d v="1980-01-15T00:00:00"/>
    <x v="0"/>
    <x v="0"/>
    <n v="29.9"/>
    <n v="44"/>
    <x v="2"/>
  </r>
  <r>
    <n v="56688702646"/>
    <s v="Laura Ribeiro"/>
    <x v="1"/>
    <x v="4"/>
    <s v="Política"/>
    <x v="1"/>
    <d v="1964-01-07T00:00:00"/>
    <x v="5"/>
    <x v="3"/>
    <n v="79.900000000000006"/>
    <n v="60"/>
    <x v="0"/>
  </r>
  <r>
    <n v="56991862790"/>
    <s v="Nicholas Foster"/>
    <x v="0"/>
    <x v="2"/>
    <s v="Negócios"/>
    <x v="0"/>
    <d v="1987-11-07T00:00:00"/>
    <x v="1"/>
    <x v="2"/>
    <n v="9.9"/>
    <n v="36"/>
    <x v="3"/>
  </r>
  <r>
    <n v="57093446389"/>
    <s v="Beatriz Delgado"/>
    <x v="1"/>
    <x v="0"/>
    <s v="Esportes"/>
    <x v="2"/>
    <d v="1980-03-11T00:00:00"/>
    <x v="6"/>
    <x v="2"/>
    <n v="9.9"/>
    <n v="44"/>
    <x v="2"/>
  </r>
  <r>
    <n v="57248670590"/>
    <s v="Renata Fernandes"/>
    <x v="1"/>
    <x v="1"/>
    <s v="Agronegócio"/>
    <x v="2"/>
    <d v="1977-05-13T00:00:00"/>
    <x v="2"/>
    <x v="2"/>
    <n v="9.9"/>
    <n v="47"/>
    <x v="2"/>
  </r>
  <r>
    <n v="57304884506"/>
    <s v="Rodrigo Oliveira Mendes"/>
    <x v="0"/>
    <x v="1"/>
    <s v="Economia"/>
    <x v="2"/>
    <d v="1971-08-16T00:00:00"/>
    <x v="7"/>
    <x v="2"/>
    <n v="9.9"/>
    <n v="52"/>
    <x v="2"/>
  </r>
  <r>
    <n v="57327520985"/>
    <s v="Pedro Rodrigues"/>
    <x v="0"/>
    <x v="0"/>
    <s v="Economia"/>
    <x v="0"/>
    <d v="1988-11-04T00:00:00"/>
    <x v="5"/>
    <x v="2"/>
    <n v="9.9"/>
    <n v="35"/>
    <x v="3"/>
  </r>
  <r>
    <n v="57367066989"/>
    <s v="Jesus Castro"/>
    <x v="0"/>
    <x v="1"/>
    <s v="Política"/>
    <x v="1"/>
    <d v="1966-05-08T00:00:00"/>
    <x v="4"/>
    <x v="3"/>
    <n v="79.900000000000006"/>
    <n v="58"/>
    <x v="0"/>
  </r>
  <r>
    <n v="57379301258"/>
    <s v="Audrey Brooks"/>
    <x v="1"/>
    <x v="3"/>
    <s v="Agronegócio"/>
    <x v="2"/>
    <d v="1978-05-25T00:00:00"/>
    <x v="3"/>
    <x v="1"/>
    <n v="35.9"/>
    <n v="45"/>
    <x v="2"/>
  </r>
  <r>
    <n v="57464065635"/>
    <s v="Renata Santos"/>
    <x v="1"/>
    <x v="1"/>
    <s v="Finanças"/>
    <x v="1"/>
    <d v="1991-12-19T00:00:00"/>
    <x v="5"/>
    <x v="0"/>
    <n v="29.9"/>
    <n v="32"/>
    <x v="1"/>
  </r>
  <r>
    <n v="57592799094"/>
    <s v="Carlos Alberto Garcia"/>
    <x v="0"/>
    <x v="0"/>
    <s v="Economia"/>
    <x v="0"/>
    <d v="1978-11-19T00:00:00"/>
    <x v="4"/>
    <x v="2"/>
    <n v="9.9"/>
    <n v="45"/>
    <x v="2"/>
  </r>
  <r>
    <n v="57638196563"/>
    <s v="Fernanda Gomes"/>
    <x v="1"/>
    <x v="3"/>
    <s v="Negócios"/>
    <x v="2"/>
    <d v="1977-01-10T00:00:00"/>
    <x v="3"/>
    <x v="2"/>
    <n v="9.9"/>
    <n v="47"/>
    <x v="2"/>
  </r>
  <r>
    <n v="57875961749"/>
    <s v="Aaron Perry"/>
    <x v="0"/>
    <x v="2"/>
    <s v="Negócios"/>
    <x v="0"/>
    <d v="1974-02-23T00:00:00"/>
    <x v="0"/>
    <x v="1"/>
    <n v="35.9"/>
    <n v="50"/>
    <x v="2"/>
  </r>
  <r>
    <n v="57970733283"/>
    <s v="Thiago Barbosa"/>
    <x v="0"/>
    <x v="1"/>
    <s v="Esportes"/>
    <x v="0"/>
    <d v="1965-11-15T00:00:00"/>
    <x v="0"/>
    <x v="2"/>
    <n v="9.9"/>
    <n v="58"/>
    <x v="0"/>
  </r>
  <r>
    <n v="58079835440"/>
    <s v="Eduardo Nunez"/>
    <x v="0"/>
    <x v="1"/>
    <s v="Negócios"/>
    <x v="1"/>
    <d v="1966-04-12T00:00:00"/>
    <x v="0"/>
    <x v="2"/>
    <n v="9.9"/>
    <n v="58"/>
    <x v="0"/>
  </r>
  <r>
    <n v="58289445241"/>
    <s v="Javier Peralta"/>
    <x v="0"/>
    <x v="3"/>
    <s v="Agronegócio"/>
    <x v="2"/>
    <d v="1988-07-25T00:00:00"/>
    <x v="0"/>
    <x v="1"/>
    <n v="35.9"/>
    <n v="35"/>
    <x v="3"/>
  </r>
  <r>
    <n v="58346333965"/>
    <s v="Emma Johnson"/>
    <x v="1"/>
    <x v="1"/>
    <s v="Agronegócio"/>
    <x v="0"/>
    <d v="1969-07-15T00:00:00"/>
    <x v="0"/>
    <x v="1"/>
    <n v="35.9"/>
    <n v="54"/>
    <x v="0"/>
  </r>
  <r>
    <n v="58366156412"/>
    <s v="Bruno Almeida"/>
    <x v="0"/>
    <x v="3"/>
    <s v="Economia"/>
    <x v="2"/>
    <d v="1987-10-29T00:00:00"/>
    <x v="0"/>
    <x v="0"/>
    <n v="29.9"/>
    <n v="36"/>
    <x v="3"/>
  </r>
  <r>
    <n v="58438486574"/>
    <s v="Valeria Pena"/>
    <x v="1"/>
    <x v="1"/>
    <s v="Finanças"/>
    <x v="1"/>
    <d v="1984-08-24T00:00:00"/>
    <x v="0"/>
    <x v="2"/>
    <n v="9.9"/>
    <n v="39"/>
    <x v="3"/>
  </r>
  <r>
    <n v="58546694716"/>
    <s v="Bernardo Oliveira"/>
    <x v="0"/>
    <x v="4"/>
    <s v="Economia"/>
    <x v="1"/>
    <d v="1981-01-27T00:00:00"/>
    <x v="0"/>
    <x v="1"/>
    <n v="35.9"/>
    <n v="43"/>
    <x v="3"/>
  </r>
  <r>
    <n v="58668298672"/>
    <s v="Emerson Almeida"/>
    <x v="0"/>
    <x v="1"/>
    <s v="Negócios"/>
    <x v="1"/>
    <d v="1993-07-21T00:00:00"/>
    <x v="0"/>
    <x v="3"/>
    <n v="79.900000000000006"/>
    <n v="30"/>
    <x v="1"/>
  </r>
  <r>
    <n v="58747813272"/>
    <s v="Lucas Fernandes"/>
    <x v="0"/>
    <x v="1"/>
    <s v="Economia"/>
    <x v="0"/>
    <d v="1979-05-17T00:00:00"/>
    <x v="1"/>
    <x v="1"/>
    <n v="35.9"/>
    <n v="45"/>
    <x v="2"/>
  </r>
  <r>
    <n v="58903912727"/>
    <s v="William Fernandes"/>
    <x v="0"/>
    <x v="0"/>
    <s v="Esportes"/>
    <x v="0"/>
    <d v="1973-11-08T00:00:00"/>
    <x v="2"/>
    <x v="0"/>
    <n v="29.9"/>
    <n v="50"/>
    <x v="2"/>
  </r>
  <r>
    <n v="58944256865"/>
    <s v="José Santos"/>
    <x v="0"/>
    <x v="3"/>
    <s v="Negócios"/>
    <x v="0"/>
    <d v="1999-08-24T00:00:00"/>
    <x v="3"/>
    <x v="2"/>
    <n v="9.9"/>
    <n v="24"/>
    <x v="1"/>
  </r>
  <r>
    <n v="59003331678"/>
    <s v="Ricardo Barbosa"/>
    <x v="0"/>
    <x v="1"/>
    <s v="Esportes"/>
    <x v="2"/>
    <d v="1988-01-10T00:00:00"/>
    <x v="3"/>
    <x v="2"/>
    <n v="9.9"/>
    <n v="36"/>
    <x v="3"/>
  </r>
  <r>
    <n v="59016888278"/>
    <s v="Carolina Lima"/>
    <x v="1"/>
    <x v="0"/>
    <s v="Negócios"/>
    <x v="1"/>
    <d v="1985-03-20T00:00:00"/>
    <x v="3"/>
    <x v="2"/>
    <n v="9.9"/>
    <n v="39"/>
    <x v="3"/>
  </r>
  <r>
    <n v="59017936332"/>
    <s v="Addison Ward"/>
    <x v="0"/>
    <x v="1"/>
    <s v="Economia"/>
    <x v="2"/>
    <d v="1975-08-16T00:00:00"/>
    <x v="3"/>
    <x v="1"/>
    <n v="35.9"/>
    <n v="48"/>
    <x v="2"/>
  </r>
  <r>
    <n v="59510083298"/>
    <s v="Matheus Almeida Santos"/>
    <x v="0"/>
    <x v="0"/>
    <s v="Negócios"/>
    <x v="0"/>
    <d v="1961-08-24T00:00:00"/>
    <x v="3"/>
    <x v="0"/>
    <n v="29.9"/>
    <n v="62"/>
    <x v="0"/>
  </r>
  <r>
    <n v="59616857954"/>
    <s v="Nora Collins"/>
    <x v="1"/>
    <x v="1"/>
    <s v="Esportes"/>
    <x v="0"/>
    <d v="1977-12-23T00:00:00"/>
    <x v="3"/>
    <x v="2"/>
    <n v="9.9"/>
    <n v="46"/>
    <x v="2"/>
  </r>
  <r>
    <n v="59825274523"/>
    <s v="José da Silva"/>
    <x v="0"/>
    <x v="2"/>
    <s v="Agronegócio"/>
    <x v="2"/>
    <d v="1981-11-24T00:00:00"/>
    <x v="4"/>
    <x v="2"/>
    <n v="9.9"/>
    <n v="42"/>
    <x v="3"/>
  </r>
  <r>
    <n v="59847163476"/>
    <s v="Jonathan Phillips"/>
    <x v="0"/>
    <x v="1"/>
    <s v="Política"/>
    <x v="1"/>
    <d v="1977-01-13T00:00:00"/>
    <x v="0"/>
    <x v="3"/>
    <n v="79.900000000000006"/>
    <n v="47"/>
    <x v="2"/>
  </r>
  <r>
    <n v="60015297037"/>
    <s v="Rafael Gomes"/>
    <x v="0"/>
    <x v="2"/>
    <s v="Negócios"/>
    <x v="0"/>
    <d v="1993-10-25T00:00:00"/>
    <x v="0"/>
    <x v="0"/>
    <n v="29.9"/>
    <n v="30"/>
    <x v="1"/>
  </r>
  <r>
    <n v="60024137404"/>
    <s v="Lorena Paredes"/>
    <x v="1"/>
    <x v="0"/>
    <s v="Negócios"/>
    <x v="0"/>
    <d v="1970-12-13T00:00:00"/>
    <x v="0"/>
    <x v="2"/>
    <n v="9.9"/>
    <n v="53"/>
    <x v="2"/>
  </r>
  <r>
    <n v="60051549640"/>
    <s v="Amanda Souza"/>
    <x v="1"/>
    <x v="1"/>
    <s v="Economia"/>
    <x v="1"/>
    <d v="1966-07-18T00:00:00"/>
    <x v="0"/>
    <x v="0"/>
    <n v="29.9"/>
    <n v="57"/>
    <x v="0"/>
  </r>
  <r>
    <n v="60149753821"/>
    <s v="William Santos"/>
    <x v="0"/>
    <x v="3"/>
    <s v="Economia"/>
    <x v="2"/>
    <d v="1975-01-22T00:00:00"/>
    <x v="0"/>
    <x v="2"/>
    <n v="9.9"/>
    <n v="49"/>
    <x v="2"/>
  </r>
  <r>
    <n v="60183693472"/>
    <s v="Bernardo Silva"/>
    <x v="0"/>
    <x v="0"/>
    <s v="Agronegócio"/>
    <x v="2"/>
    <d v="1984-04-25T00:00:00"/>
    <x v="5"/>
    <x v="3"/>
    <n v="79.900000000000006"/>
    <n v="40"/>
    <x v="3"/>
  </r>
  <r>
    <n v="60235696152"/>
    <s v="Emerson Costa"/>
    <x v="0"/>
    <x v="2"/>
    <s v="Esportes"/>
    <x v="2"/>
    <d v="1966-02-16T00:00:00"/>
    <x v="1"/>
    <x v="2"/>
    <n v="9.9"/>
    <n v="58"/>
    <x v="0"/>
  </r>
  <r>
    <n v="60525979542"/>
    <s v="Pedro Costa"/>
    <x v="0"/>
    <x v="0"/>
    <s v="Negócios"/>
    <x v="0"/>
    <d v="1995-06-12T00:00:00"/>
    <x v="6"/>
    <x v="0"/>
    <n v="29.9"/>
    <n v="28"/>
    <x v="1"/>
  </r>
  <r>
    <n v="60989752820"/>
    <s v="Cameron Coleman"/>
    <x v="0"/>
    <x v="1"/>
    <s v="Negócios"/>
    <x v="0"/>
    <d v="1991-03-31T00:00:00"/>
    <x v="2"/>
    <x v="2"/>
    <n v="9.9"/>
    <n v="33"/>
    <x v="1"/>
  </r>
  <r>
    <n v="61010920820"/>
    <s v="Marcelo Santos"/>
    <x v="0"/>
    <x v="1"/>
    <s v="Esportes"/>
    <x v="0"/>
    <d v="1978-08-03T00:00:00"/>
    <x v="7"/>
    <x v="2"/>
    <n v="9.9"/>
    <n v="45"/>
    <x v="2"/>
  </r>
  <r>
    <n v="61123160920"/>
    <s v="Ricardo Lara"/>
    <x v="0"/>
    <x v="1"/>
    <s v="Economia"/>
    <x v="0"/>
    <d v="1985-02-14T00:00:00"/>
    <x v="5"/>
    <x v="1"/>
    <n v="35.9"/>
    <n v="39"/>
    <x v="3"/>
  </r>
  <r>
    <n v="61998180036"/>
    <s v="Evelyn Walker"/>
    <x v="1"/>
    <x v="1"/>
    <s v="Economia"/>
    <x v="0"/>
    <d v="1971-05-14T00:00:00"/>
    <x v="4"/>
    <x v="2"/>
    <n v="9.9"/>
    <n v="53"/>
    <x v="2"/>
  </r>
  <r>
    <n v="62050521447"/>
    <s v="Amanda Oliveira"/>
    <x v="1"/>
    <x v="4"/>
    <s v="Negócios"/>
    <x v="0"/>
    <d v="1984-02-06T00:00:00"/>
    <x v="3"/>
    <x v="2"/>
    <n v="9.9"/>
    <n v="40"/>
    <x v="3"/>
  </r>
  <r>
    <n v="62673271781"/>
    <s v="Sofia Velez"/>
    <x v="1"/>
    <x v="4"/>
    <s v="Finanças"/>
    <x v="0"/>
    <d v="1992-04-09T00:00:00"/>
    <x v="5"/>
    <x v="0"/>
    <n v="29.9"/>
    <n v="32"/>
    <x v="1"/>
  </r>
  <r>
    <n v="63042983789"/>
    <s v="Raul Dominguez"/>
    <x v="0"/>
    <x v="1"/>
    <s v="Agronegócio"/>
    <x v="2"/>
    <d v="1989-06-04T00:00:00"/>
    <x v="4"/>
    <x v="2"/>
    <n v="9.9"/>
    <n v="34"/>
    <x v="1"/>
  </r>
  <r>
    <n v="63194018864"/>
    <s v="Scarlett Mitchell"/>
    <x v="0"/>
    <x v="3"/>
    <s v="Economia"/>
    <x v="2"/>
    <d v="1960-08-19T00:00:00"/>
    <x v="3"/>
    <x v="2"/>
    <n v="9.9"/>
    <n v="63"/>
    <x v="0"/>
  </r>
  <r>
    <n v="63430108478"/>
    <s v="Vilma Pereira"/>
    <x v="1"/>
    <x v="0"/>
    <s v="Finanças"/>
    <x v="0"/>
    <d v="1972-05-04T00:00:00"/>
    <x v="0"/>
    <x v="2"/>
    <n v="9.9"/>
    <n v="52"/>
    <x v="2"/>
  </r>
  <r>
    <n v="63534216354"/>
    <s v="Isabella Taylor"/>
    <x v="1"/>
    <x v="1"/>
    <s v="Economia"/>
    <x v="0"/>
    <d v="1978-12-17T00:00:00"/>
    <x v="0"/>
    <x v="2"/>
    <n v="9.9"/>
    <n v="45"/>
    <x v="2"/>
  </r>
  <r>
    <n v="63568912225"/>
    <s v="Renata Oliveira"/>
    <x v="1"/>
    <x v="0"/>
    <s v="Negócios"/>
    <x v="1"/>
    <d v="1975-02-19T00:00:00"/>
    <x v="0"/>
    <x v="2"/>
    <n v="9.9"/>
    <n v="49"/>
    <x v="2"/>
  </r>
  <r>
    <n v="63795122122"/>
    <s v="Autumn Brooks"/>
    <x v="0"/>
    <x v="3"/>
    <s v="Economia"/>
    <x v="1"/>
    <d v="1993-05-18T00:00:00"/>
    <x v="0"/>
    <x v="2"/>
    <n v="9.9"/>
    <n v="30"/>
    <x v="1"/>
  </r>
  <r>
    <n v="64130526083"/>
    <s v="Pedro Rodrigues Martins"/>
    <x v="0"/>
    <x v="3"/>
    <s v="Esportes"/>
    <x v="0"/>
    <d v="1984-11-15T00:00:00"/>
    <x v="0"/>
    <x v="0"/>
    <n v="29.9"/>
    <n v="39"/>
    <x v="3"/>
  </r>
  <r>
    <n v="64350773035"/>
    <s v="Joshua Reed"/>
    <x v="0"/>
    <x v="3"/>
    <s v="Economia"/>
    <x v="2"/>
    <d v="1972-01-27T00:00:00"/>
    <x v="0"/>
    <x v="0"/>
    <n v="29.9"/>
    <n v="52"/>
    <x v="2"/>
  </r>
  <r>
    <n v="64406878055"/>
    <s v="Giovanna Oliveira Martins"/>
    <x v="1"/>
    <x v="0"/>
    <s v="Economia"/>
    <x v="1"/>
    <d v="1983-05-18T00:00:00"/>
    <x v="0"/>
    <x v="0"/>
    <n v="29.9"/>
    <n v="40"/>
    <x v="3"/>
  </r>
  <r>
    <n v="64709618097"/>
    <s v="Vilma Fernandes"/>
    <x v="1"/>
    <x v="1"/>
    <s v="Esportes"/>
    <x v="2"/>
    <d v="1965-10-04T00:00:00"/>
    <x v="0"/>
    <x v="0"/>
    <n v="29.9"/>
    <n v="58"/>
    <x v="0"/>
  </r>
  <r>
    <n v="64859560508"/>
    <s v="Penelope Bailey"/>
    <x v="1"/>
    <x v="1"/>
    <s v="Economia"/>
    <x v="2"/>
    <d v="1971-01-04T00:00:00"/>
    <x v="0"/>
    <x v="0"/>
    <n v="29.9"/>
    <n v="53"/>
    <x v="2"/>
  </r>
  <r>
    <n v="64965174741"/>
    <s v="Patricia Medina"/>
    <x v="1"/>
    <x v="1"/>
    <s v="Economia"/>
    <x v="0"/>
    <d v="1972-02-02T00:00:00"/>
    <x v="1"/>
    <x v="2"/>
    <n v="9.9"/>
    <n v="52"/>
    <x v="2"/>
  </r>
  <r>
    <n v="65014260265"/>
    <s v="Miguel Rivera"/>
    <x v="0"/>
    <x v="1"/>
    <s v="Agronegócio"/>
    <x v="0"/>
    <d v="1978-02-06T00:00:00"/>
    <x v="2"/>
    <x v="3"/>
    <n v="79.900000000000006"/>
    <n v="46"/>
    <x v="2"/>
  </r>
  <r>
    <n v="65252032106"/>
    <s v="Pedro Gomes"/>
    <x v="0"/>
    <x v="1"/>
    <s v="Negócios"/>
    <x v="0"/>
    <d v="1970-01-29T00:00:00"/>
    <x v="3"/>
    <x v="0"/>
    <n v="29.9"/>
    <n v="54"/>
    <x v="0"/>
  </r>
  <r>
    <n v="65320164752"/>
    <s v="Lucas Oliveira"/>
    <x v="0"/>
    <x v="0"/>
    <s v="Esportes"/>
    <x v="0"/>
    <d v="1963-05-16T00:00:00"/>
    <x v="3"/>
    <x v="2"/>
    <n v="9.9"/>
    <n v="61"/>
    <x v="0"/>
  </r>
  <r>
    <n v="65344117273"/>
    <s v="José Fernandes"/>
    <x v="0"/>
    <x v="1"/>
    <s v="Negócios"/>
    <x v="1"/>
    <d v="1969-07-12T00:00:00"/>
    <x v="3"/>
    <x v="1"/>
    <n v="35.9"/>
    <n v="54"/>
    <x v="0"/>
  </r>
  <r>
    <n v="65345196819"/>
    <s v="Owen Watson"/>
    <x v="0"/>
    <x v="1"/>
    <s v="Negócios"/>
    <x v="1"/>
    <d v="1989-04-29T00:00:00"/>
    <x v="3"/>
    <x v="2"/>
    <n v="9.9"/>
    <n v="35"/>
    <x v="3"/>
  </r>
  <r>
    <n v="65384833003"/>
    <s v="Emerson Rodrigues"/>
    <x v="0"/>
    <x v="3"/>
    <s v="Finanças"/>
    <x v="0"/>
    <d v="1988-03-20T00:00:00"/>
    <x v="3"/>
    <x v="0"/>
    <n v="29.9"/>
    <n v="36"/>
    <x v="3"/>
  </r>
  <r>
    <n v="65490123014"/>
    <s v="Diego Ramirez"/>
    <x v="0"/>
    <x v="4"/>
    <s v="Negócios"/>
    <x v="0"/>
    <d v="1981-08-12T00:00:00"/>
    <x v="3"/>
    <x v="2"/>
    <n v="9.9"/>
    <n v="42"/>
    <x v="3"/>
  </r>
  <r>
    <n v="65784346414"/>
    <s v="Rafael Martins"/>
    <x v="0"/>
    <x v="1"/>
    <s v="Agronegócio"/>
    <x v="0"/>
    <d v="1999-10-20T00:00:00"/>
    <x v="4"/>
    <x v="3"/>
    <n v="79.900000000000006"/>
    <n v="24"/>
    <x v="1"/>
  </r>
  <r>
    <n v="66053578513"/>
    <s v="Guadalupe Munoz"/>
    <x v="1"/>
    <x v="4"/>
    <s v="Negócios"/>
    <x v="0"/>
    <d v="1993-12-31T00:00:00"/>
    <x v="0"/>
    <x v="2"/>
    <n v="9.9"/>
    <n v="30"/>
    <x v="1"/>
  </r>
  <r>
    <n v="66332658626"/>
    <s v="Sandra Costa"/>
    <x v="1"/>
    <x v="0"/>
    <s v="Economia"/>
    <x v="2"/>
    <d v="1964-03-27T00:00:00"/>
    <x v="0"/>
    <x v="0"/>
    <n v="29.9"/>
    <n v="60"/>
    <x v="0"/>
  </r>
  <r>
    <n v="66760582781"/>
    <s v="Bruno Silva"/>
    <x v="0"/>
    <x v="1"/>
    <s v="Negócios"/>
    <x v="0"/>
    <d v="1971-11-14T00:00:00"/>
    <x v="0"/>
    <x v="2"/>
    <n v="9.9"/>
    <n v="52"/>
    <x v="2"/>
  </r>
  <r>
    <n v="66893530711"/>
    <s v="Sandra Souza"/>
    <x v="0"/>
    <x v="1"/>
    <s v="Negócios"/>
    <x v="0"/>
    <d v="1987-07-17T00:00:00"/>
    <x v="0"/>
    <x v="2"/>
    <n v="9.9"/>
    <n v="36"/>
    <x v="3"/>
  </r>
  <r>
    <n v="67257820477"/>
    <s v="Javier Diaz"/>
    <x v="0"/>
    <x v="3"/>
    <s v="Negócios"/>
    <x v="0"/>
    <d v="1987-12-03T00:00:00"/>
    <x v="0"/>
    <x v="2"/>
    <n v="9.9"/>
    <n v="36"/>
    <x v="3"/>
  </r>
  <r>
    <n v="67330566972"/>
    <s v="José Rodrigues"/>
    <x v="0"/>
    <x v="0"/>
    <s v="Economia"/>
    <x v="0"/>
    <d v="1971-09-19T00:00:00"/>
    <x v="5"/>
    <x v="0"/>
    <n v="29.9"/>
    <n v="52"/>
    <x v="2"/>
  </r>
  <r>
    <n v="67780271893"/>
    <s v="William Oliveira"/>
    <x v="0"/>
    <x v="1"/>
    <s v="Finanças"/>
    <x v="1"/>
    <d v="1991-05-31T00:00:00"/>
    <x v="1"/>
    <x v="0"/>
    <n v="29.9"/>
    <n v="32"/>
    <x v="1"/>
  </r>
  <r>
    <n v="67927286591"/>
    <s v="Jesus Manuel Jimenez"/>
    <x v="0"/>
    <x v="0"/>
    <s v="Agronegócio"/>
    <x v="0"/>
    <d v="1971-08-06T00:00:00"/>
    <x v="6"/>
    <x v="3"/>
    <n v="79.900000000000006"/>
    <n v="52"/>
    <x v="2"/>
  </r>
  <r>
    <n v="68287318390"/>
    <s v="Carolina Valenzuela"/>
    <x v="1"/>
    <x v="1"/>
    <s v="Negócios"/>
    <x v="1"/>
    <d v="1986-09-29T00:00:00"/>
    <x v="2"/>
    <x v="3"/>
    <n v="79.900000000000006"/>
    <n v="37"/>
    <x v="3"/>
  </r>
  <r>
    <n v="68419842651"/>
    <s v="Sandra Pereira"/>
    <x v="1"/>
    <x v="0"/>
    <s v="Negócios"/>
    <x v="0"/>
    <d v="1987-09-17T00:00:00"/>
    <x v="7"/>
    <x v="3"/>
    <n v="79.900000000000006"/>
    <n v="36"/>
    <x v="3"/>
  </r>
  <r>
    <n v="68722509568"/>
    <s v="Elizabeth Young"/>
    <x v="1"/>
    <x v="3"/>
    <s v="Economia"/>
    <x v="0"/>
    <d v="1970-01-24T00:00:00"/>
    <x v="5"/>
    <x v="0"/>
    <n v="29.9"/>
    <n v="54"/>
    <x v="0"/>
  </r>
  <r>
    <n v="68759209105"/>
    <s v="Diana Lopez"/>
    <x v="1"/>
    <x v="0"/>
    <s v="Negócios"/>
    <x v="1"/>
    <d v="1989-04-10T00:00:00"/>
    <x v="4"/>
    <x v="3"/>
    <n v="79.900000000000006"/>
    <n v="35"/>
    <x v="3"/>
  </r>
  <r>
    <n v="68766514941"/>
    <s v="Rita Santos"/>
    <x v="1"/>
    <x v="0"/>
    <s v="Política"/>
    <x v="1"/>
    <d v="1987-03-25T00:00:00"/>
    <x v="3"/>
    <x v="3"/>
    <n v="79.900000000000006"/>
    <n v="37"/>
    <x v="3"/>
  </r>
  <r>
    <n v="69009325528"/>
    <s v="Alejandra Ortega"/>
    <x v="1"/>
    <x v="0"/>
    <s v="Negócios"/>
    <x v="0"/>
    <d v="1983-06-03T00:00:00"/>
    <x v="5"/>
    <x v="1"/>
    <n v="35.9"/>
    <n v="40"/>
    <x v="3"/>
  </r>
  <r>
    <n v="69020558638"/>
    <s v="Daniel Contreras"/>
    <x v="0"/>
    <x v="0"/>
    <s v="Finanças"/>
    <x v="1"/>
    <d v="1983-06-21T00:00:00"/>
    <x v="4"/>
    <x v="0"/>
    <n v="29.9"/>
    <n v="40"/>
    <x v="3"/>
  </r>
  <r>
    <n v="69160901332"/>
    <s v="Luis Reyes"/>
    <x v="0"/>
    <x v="2"/>
    <s v="Finanças"/>
    <x v="0"/>
    <d v="1982-01-07T00:00:00"/>
    <x v="3"/>
    <x v="2"/>
    <n v="9.9"/>
    <n v="42"/>
    <x v="3"/>
  </r>
  <r>
    <n v="69275333938"/>
    <s v="William Martins"/>
    <x v="0"/>
    <x v="1"/>
    <s v="Economia"/>
    <x v="0"/>
    <d v="1974-08-01T00:00:00"/>
    <x v="0"/>
    <x v="1"/>
    <n v="35.9"/>
    <n v="49"/>
    <x v="2"/>
  </r>
  <r>
    <n v="69591068465"/>
    <s v="Elena Cabrera"/>
    <x v="1"/>
    <x v="1"/>
    <s v="Economia"/>
    <x v="2"/>
    <d v="1967-07-22T00:00:00"/>
    <x v="0"/>
    <x v="1"/>
    <n v="35.9"/>
    <n v="56"/>
    <x v="0"/>
  </r>
  <r>
    <n v="69711643192"/>
    <s v="Jose Flores"/>
    <x v="0"/>
    <x v="0"/>
    <s v="Negócios"/>
    <x v="1"/>
    <d v="1990-08-02T00:00:00"/>
    <x v="0"/>
    <x v="2"/>
    <n v="9.9"/>
    <n v="33"/>
    <x v="1"/>
  </r>
  <r>
    <n v="69832499336"/>
    <s v="Naomi Carter"/>
    <x v="1"/>
    <x v="1"/>
    <s v="Economia"/>
    <x v="0"/>
    <d v="1989-12-27T00:00:00"/>
    <x v="0"/>
    <x v="2"/>
    <n v="9.9"/>
    <n v="34"/>
    <x v="1"/>
  </r>
  <r>
    <n v="69859227518"/>
    <s v="Rita Martins"/>
    <x v="1"/>
    <x v="1"/>
    <s v="Economia"/>
    <x v="0"/>
    <d v="1990-10-05T00:00:00"/>
    <x v="0"/>
    <x v="1"/>
    <n v="35.9"/>
    <n v="33"/>
    <x v="1"/>
  </r>
  <r>
    <n v="70125809974"/>
    <s v="Robert Watson"/>
    <x v="0"/>
    <x v="0"/>
    <s v="Finanças"/>
    <x v="0"/>
    <d v="1968-08-10T00:00:00"/>
    <x v="0"/>
    <x v="0"/>
    <n v="29.9"/>
    <n v="55"/>
    <x v="0"/>
  </r>
  <r>
    <n v="70992659687"/>
    <s v="Gabriel Lima Almeida"/>
    <x v="0"/>
    <x v="1"/>
    <s v="Agronegócio"/>
    <x v="2"/>
    <d v="1979-09-26T00:00:00"/>
    <x v="0"/>
    <x v="2"/>
    <n v="9.9"/>
    <n v="44"/>
    <x v="2"/>
  </r>
  <r>
    <n v="71237243348"/>
    <s v="Vilma Oliveira"/>
    <x v="1"/>
    <x v="1"/>
    <s v="Economia"/>
    <x v="0"/>
    <d v="1985-07-07T00:00:00"/>
    <x v="0"/>
    <x v="2"/>
    <n v="9.9"/>
    <n v="38"/>
    <x v="3"/>
  </r>
  <r>
    <n v="71277357983"/>
    <s v="Bernardo Almeida"/>
    <x v="0"/>
    <x v="2"/>
    <s v="Finanças"/>
    <x v="0"/>
    <d v="1967-06-10T00:00:00"/>
    <x v="0"/>
    <x v="0"/>
    <n v="29.9"/>
    <n v="56"/>
    <x v="0"/>
  </r>
  <r>
    <n v="71408591056"/>
    <s v="Renata Rodrigues"/>
    <x v="1"/>
    <x v="3"/>
    <s v="Política"/>
    <x v="2"/>
    <d v="1981-03-01T00:00:00"/>
    <x v="1"/>
    <x v="3"/>
    <n v="79.900000000000006"/>
    <n v="43"/>
    <x v="3"/>
  </r>
  <r>
    <n v="71434327238"/>
    <s v="Antonio Pacheco"/>
    <x v="0"/>
    <x v="3"/>
    <s v="Finanças"/>
    <x v="0"/>
    <d v="1990-02-22T00:00:00"/>
    <x v="2"/>
    <x v="0"/>
    <n v="29.9"/>
    <n v="34"/>
    <x v="1"/>
  </r>
  <r>
    <n v="71472265989"/>
    <s v="Manuel Jimenez"/>
    <x v="0"/>
    <x v="1"/>
    <s v="Negócios"/>
    <x v="1"/>
    <d v="1981-02-09T00:00:00"/>
    <x v="3"/>
    <x v="1"/>
    <n v="35.9"/>
    <n v="43"/>
    <x v="3"/>
  </r>
  <r>
    <n v="71629613903"/>
    <s v="Pedro Santos"/>
    <x v="0"/>
    <x v="0"/>
    <s v="Economia"/>
    <x v="0"/>
    <d v="1999-11-25T00:00:00"/>
    <x v="3"/>
    <x v="1"/>
    <n v="35.9"/>
    <n v="24"/>
    <x v="1"/>
  </r>
  <r>
    <n v="71989553091"/>
    <s v="André Lima"/>
    <x v="0"/>
    <x v="0"/>
    <s v="Economia"/>
    <x v="0"/>
    <d v="1964-05-13T00:00:00"/>
    <x v="3"/>
    <x v="1"/>
    <n v="35.9"/>
    <n v="60"/>
    <x v="0"/>
  </r>
  <r>
    <n v="72103743000"/>
    <s v="Francisco Chavez"/>
    <x v="0"/>
    <x v="4"/>
    <s v="Economia"/>
    <x v="0"/>
    <d v="1977-04-21T00:00:00"/>
    <x v="3"/>
    <x v="1"/>
    <n v="35.9"/>
    <n v="47"/>
    <x v="2"/>
  </r>
  <r>
    <n v="72578545172"/>
    <s v="Isabela Martins"/>
    <x v="1"/>
    <x v="3"/>
    <s v="Economia"/>
    <x v="2"/>
    <d v="1981-07-17T00:00:00"/>
    <x v="3"/>
    <x v="0"/>
    <n v="29.9"/>
    <n v="42"/>
    <x v="3"/>
  </r>
  <r>
    <n v="72653571309"/>
    <s v="Harper Reed"/>
    <x v="0"/>
    <x v="4"/>
    <s v="Economia"/>
    <x v="1"/>
    <d v="1960-03-27T00:00:00"/>
    <x v="3"/>
    <x v="1"/>
    <n v="35.9"/>
    <n v="64"/>
    <x v="0"/>
  </r>
  <r>
    <n v="72680945462"/>
    <s v="Andrew Brooks"/>
    <x v="0"/>
    <x v="1"/>
    <s v="Negócios"/>
    <x v="0"/>
    <d v="1991-04-10T00:00:00"/>
    <x v="4"/>
    <x v="2"/>
    <n v="9.9"/>
    <n v="33"/>
    <x v="1"/>
  </r>
  <r>
    <n v="72766768810"/>
    <s v="Maria Vargas"/>
    <x v="1"/>
    <x v="3"/>
    <s v="Economia"/>
    <x v="0"/>
    <d v="1982-09-20T00:00:00"/>
    <x v="0"/>
    <x v="0"/>
    <n v="29.9"/>
    <n v="41"/>
    <x v="3"/>
  </r>
  <r>
    <n v="72900858413"/>
    <s v="Dylan Bell"/>
    <x v="0"/>
    <x v="2"/>
    <s v="Finanças"/>
    <x v="0"/>
    <d v="1981-10-14T00:00:00"/>
    <x v="0"/>
    <x v="0"/>
    <n v="29.9"/>
    <n v="42"/>
    <x v="3"/>
  </r>
  <r>
    <n v="73430417324"/>
    <s v="Emerson Santos"/>
    <x v="0"/>
    <x v="1"/>
    <s v="Economia"/>
    <x v="0"/>
    <d v="1982-01-16T00:00:00"/>
    <x v="0"/>
    <x v="0"/>
    <n v="29.9"/>
    <n v="42"/>
    <x v="3"/>
  </r>
  <r>
    <n v="73629904035"/>
    <s v="Claire Long"/>
    <x v="1"/>
    <x v="0"/>
    <s v="Economia"/>
    <x v="0"/>
    <d v="1983-06-23T00:00:00"/>
    <x v="0"/>
    <x v="1"/>
    <n v="35.9"/>
    <n v="40"/>
    <x v="3"/>
  </r>
  <r>
    <n v="73925142939"/>
    <s v="Pedro Oliveira"/>
    <x v="0"/>
    <x v="3"/>
    <s v="Política"/>
    <x v="2"/>
    <d v="1997-07-29T00:00:00"/>
    <x v="0"/>
    <x v="3"/>
    <n v="79.900000000000006"/>
    <n v="26"/>
    <x v="1"/>
  </r>
  <r>
    <n v="73947215075"/>
    <s v="Antônio Silva"/>
    <x v="0"/>
    <x v="0"/>
    <s v="Agronegócio"/>
    <x v="0"/>
    <d v="1976-06-06T00:00:00"/>
    <x v="5"/>
    <x v="3"/>
    <n v="79.900000000000006"/>
    <n v="47"/>
    <x v="2"/>
  </r>
  <r>
    <n v="74365444411"/>
    <s v="Oscar Ruiz"/>
    <x v="0"/>
    <x v="3"/>
    <s v="Esportes"/>
    <x v="0"/>
    <d v="1967-11-24T00:00:00"/>
    <x v="1"/>
    <x v="2"/>
    <n v="9.9"/>
    <n v="56"/>
    <x v="0"/>
  </r>
  <r>
    <n v="74394995473"/>
    <s v="Rafael Rodrigues"/>
    <x v="0"/>
    <x v="4"/>
    <s v="Finanças"/>
    <x v="0"/>
    <d v="1984-03-10T00:00:00"/>
    <x v="6"/>
    <x v="0"/>
    <n v="29.9"/>
    <n v="40"/>
    <x v="3"/>
  </r>
  <r>
    <n v="74716763098"/>
    <s v="Beatriz Ramos"/>
    <x v="1"/>
    <x v="2"/>
    <s v="Finanças"/>
    <x v="0"/>
    <d v="1976-09-05T00:00:00"/>
    <x v="2"/>
    <x v="2"/>
    <n v="9.9"/>
    <n v="47"/>
    <x v="2"/>
  </r>
  <r>
    <n v="75105956259"/>
    <s v="Maria Alencar"/>
    <x v="1"/>
    <x v="0"/>
    <s v="Política"/>
    <x v="1"/>
    <d v="1994-03-01T00:00:00"/>
    <x v="7"/>
    <x v="3"/>
    <n v="79.900000000000006"/>
    <n v="30"/>
    <x v="1"/>
  </r>
  <r>
    <n v="75196774664"/>
    <s v="Bruno Fernandes"/>
    <x v="0"/>
    <x v="1"/>
    <s v="Agronegócio"/>
    <x v="0"/>
    <d v="1960-10-18T00:00:00"/>
    <x v="5"/>
    <x v="1"/>
    <n v="35.9"/>
    <n v="63"/>
    <x v="0"/>
  </r>
  <r>
    <n v="75490586916"/>
    <s v="William Gomes"/>
    <x v="0"/>
    <x v="0"/>
    <s v="Política"/>
    <x v="1"/>
    <d v="1989-05-13T00:00:00"/>
    <x v="4"/>
    <x v="3"/>
    <n v="79.900000000000006"/>
    <n v="35"/>
    <x v="3"/>
  </r>
  <r>
    <n v="75500284653"/>
    <s v="Gabriel Lima"/>
    <x v="0"/>
    <x v="1"/>
    <s v="Agronegócio"/>
    <x v="0"/>
    <d v="1971-11-25T00:00:00"/>
    <x v="3"/>
    <x v="1"/>
    <n v="35.9"/>
    <n v="52"/>
    <x v="2"/>
  </r>
  <r>
    <n v="75640893297"/>
    <s v="Carolina Gomes Rodrigues"/>
    <x v="1"/>
    <x v="4"/>
    <s v="Negócios"/>
    <x v="0"/>
    <d v="1968-11-12T00:00:00"/>
    <x v="5"/>
    <x v="2"/>
    <n v="9.9"/>
    <n v="55"/>
    <x v="0"/>
  </r>
  <r>
    <n v="75647720892"/>
    <s v="José Oliveira"/>
    <x v="0"/>
    <x v="2"/>
    <s v="Esportes"/>
    <x v="2"/>
    <d v="1974-05-04T00:00:00"/>
    <x v="4"/>
    <x v="2"/>
    <n v="9.9"/>
    <n v="50"/>
    <x v="2"/>
  </r>
  <r>
    <n v="75720068227"/>
    <s v="Eliana Ramirez"/>
    <x v="1"/>
    <x v="3"/>
    <s v="Negócios"/>
    <x v="1"/>
    <d v="1988-07-05T00:00:00"/>
    <x v="3"/>
    <x v="0"/>
    <n v="29.9"/>
    <n v="35"/>
    <x v="3"/>
  </r>
  <r>
    <n v="75883715598"/>
    <s v="Gabriela Mendoza"/>
    <x v="0"/>
    <x v="3"/>
    <s v="Esportes"/>
    <x v="1"/>
    <d v="1962-08-09T00:00:00"/>
    <x v="0"/>
    <x v="2"/>
    <n v="9.9"/>
    <n v="61"/>
    <x v="0"/>
  </r>
  <r>
    <n v="75886580216"/>
    <s v="William Almeida"/>
    <x v="0"/>
    <x v="3"/>
    <s v="Negócios"/>
    <x v="0"/>
    <d v="1974-09-17T00:00:00"/>
    <x v="0"/>
    <x v="2"/>
    <n v="9.9"/>
    <n v="49"/>
    <x v="2"/>
  </r>
  <r>
    <n v="76227666348"/>
    <s v="Sandra Gomes"/>
    <x v="1"/>
    <x v="1"/>
    <s v="Finanças"/>
    <x v="1"/>
    <d v="1992-01-18T00:00:00"/>
    <x v="0"/>
    <x v="0"/>
    <n v="29.9"/>
    <n v="32"/>
    <x v="1"/>
  </r>
  <r>
    <n v="76419222774"/>
    <s v="Sandra Santos"/>
    <x v="1"/>
    <x v="1"/>
    <s v="Agronegócio"/>
    <x v="0"/>
    <d v="1970-08-11T00:00:00"/>
    <x v="0"/>
    <x v="2"/>
    <n v="9.9"/>
    <n v="53"/>
    <x v="2"/>
  </r>
  <r>
    <n v="76513561348"/>
    <s v="Carlos Lopez"/>
    <x v="0"/>
    <x v="1"/>
    <s v="Negócios"/>
    <x v="1"/>
    <d v="1986-09-12T00:00:00"/>
    <x v="0"/>
    <x v="0"/>
    <n v="29.9"/>
    <n v="37"/>
    <x v="3"/>
  </r>
  <r>
    <n v="76617239194"/>
    <s v="Laura Mendes"/>
    <x v="1"/>
    <x v="1"/>
    <s v="Negócios"/>
    <x v="1"/>
    <d v="1974-06-19T00:00:00"/>
    <x v="0"/>
    <x v="0"/>
    <n v="29.9"/>
    <n v="49"/>
    <x v="2"/>
  </r>
  <r>
    <n v="76661469865"/>
    <s v="Bernardo Rodrigues"/>
    <x v="0"/>
    <x v="1"/>
    <s v="Economia"/>
    <x v="2"/>
    <d v="1994-08-25T00:00:00"/>
    <x v="0"/>
    <x v="2"/>
    <n v="9.9"/>
    <n v="29"/>
    <x v="1"/>
  </r>
  <r>
    <n v="76755306471"/>
    <s v="Rita Costa"/>
    <x v="1"/>
    <x v="0"/>
    <s v="Economia"/>
    <x v="0"/>
    <d v="1983-03-15T00:00:00"/>
    <x v="0"/>
    <x v="2"/>
    <n v="9.9"/>
    <n v="41"/>
    <x v="3"/>
  </r>
  <r>
    <n v="76981963636"/>
    <s v="Adriana Silva"/>
    <x v="1"/>
    <x v="1"/>
    <s v="Agronegócio"/>
    <x v="0"/>
    <d v="1975-09-25T00:00:00"/>
    <x v="0"/>
    <x v="1"/>
    <n v="35.9"/>
    <n v="48"/>
    <x v="2"/>
  </r>
  <r>
    <n v="77035928818"/>
    <s v="Emma Cruz"/>
    <x v="1"/>
    <x v="1"/>
    <s v="Esportes"/>
    <x v="0"/>
    <d v="1969-01-20T00:00:00"/>
    <x v="1"/>
    <x v="0"/>
    <n v="29.9"/>
    <n v="55"/>
    <x v="0"/>
  </r>
  <r>
    <n v="77297614799"/>
    <s v="Beatriz Castro"/>
    <x v="1"/>
    <x v="3"/>
    <s v="Negócios"/>
    <x v="0"/>
    <d v="1998-09-08T00:00:00"/>
    <x v="2"/>
    <x v="0"/>
    <n v="29.9"/>
    <n v="25"/>
    <x v="1"/>
  </r>
  <r>
    <n v="77353989708"/>
    <s v="Bruno Oliveira"/>
    <x v="0"/>
    <x v="3"/>
    <s v="Agronegócio"/>
    <x v="1"/>
    <d v="1968-04-11T00:00:00"/>
    <x v="3"/>
    <x v="2"/>
    <n v="9.9"/>
    <n v="56"/>
    <x v="0"/>
  </r>
  <r>
    <n v="77517679683"/>
    <s v="Lincoln Powell"/>
    <x v="0"/>
    <x v="1"/>
    <s v="Economia"/>
    <x v="1"/>
    <d v="1991-08-23T00:00:00"/>
    <x v="3"/>
    <x v="0"/>
    <n v="29.9"/>
    <n v="32"/>
    <x v="1"/>
  </r>
  <r>
    <n v="77576268900"/>
    <s v="Mariana Silva"/>
    <x v="1"/>
    <x v="1"/>
    <s v="Negócios"/>
    <x v="1"/>
    <d v="1984-12-21T00:00:00"/>
    <x v="3"/>
    <x v="2"/>
    <n v="9.9"/>
    <n v="39"/>
    <x v="3"/>
  </r>
  <r>
    <n v="77956710912"/>
    <s v="Miguel Perez"/>
    <x v="0"/>
    <x v="3"/>
    <s v="Finanças"/>
    <x v="2"/>
    <d v="1974-06-03T00:00:00"/>
    <x v="3"/>
    <x v="0"/>
    <n v="29.9"/>
    <n v="49"/>
    <x v="2"/>
  </r>
  <r>
    <n v="78203672011"/>
    <s v="Rafael Santos"/>
    <x v="0"/>
    <x v="0"/>
    <s v="Agronegócio"/>
    <x v="0"/>
    <d v="1979-04-25T00:00:00"/>
    <x v="3"/>
    <x v="1"/>
    <n v="35.9"/>
    <n v="45"/>
    <x v="2"/>
  </r>
  <r>
    <n v="78384232915"/>
    <s v="Mariana Martins"/>
    <x v="1"/>
    <x v="1"/>
    <s v="Economia"/>
    <x v="0"/>
    <d v="1981-08-02T00:00:00"/>
    <x v="3"/>
    <x v="2"/>
    <n v="9.9"/>
    <n v="42"/>
    <x v="3"/>
  </r>
  <r>
    <n v="78732548500"/>
    <s v="Amelia Garcia"/>
    <x v="1"/>
    <x v="0"/>
    <s v="Esportes"/>
    <x v="2"/>
    <d v="1991-07-30T00:00:00"/>
    <x v="4"/>
    <x v="0"/>
    <n v="29.9"/>
    <n v="32"/>
    <x v="1"/>
  </r>
  <r>
    <n v="78770918998"/>
    <s v="Rita Pereira"/>
    <x v="1"/>
    <x v="4"/>
    <s v="Negócios"/>
    <x v="0"/>
    <d v="1989-10-14T00:00:00"/>
    <x v="0"/>
    <x v="2"/>
    <n v="9.9"/>
    <n v="34"/>
    <x v="1"/>
  </r>
  <r>
    <n v="78801671422"/>
    <s v="Júlia Martins"/>
    <x v="1"/>
    <x v="0"/>
    <s v="Finanças"/>
    <x v="1"/>
    <d v="1984-05-02T00:00:00"/>
    <x v="0"/>
    <x v="0"/>
    <n v="29.9"/>
    <n v="40"/>
    <x v="3"/>
  </r>
  <r>
    <n v="78983767645"/>
    <s v="Leah Sanders"/>
    <x v="1"/>
    <x v="1"/>
    <s v="Economia"/>
    <x v="0"/>
    <d v="1977-11-04T00:00:00"/>
    <x v="0"/>
    <x v="1"/>
    <n v="35.9"/>
    <n v="46"/>
    <x v="2"/>
  </r>
  <r>
    <n v="79152697017"/>
    <s v="Lucia Sanchez"/>
    <x v="0"/>
    <x v="1"/>
    <s v="Negócios"/>
    <x v="2"/>
    <d v="1987-02-07T00:00:00"/>
    <x v="0"/>
    <x v="0"/>
    <n v="29.9"/>
    <n v="37"/>
    <x v="3"/>
  </r>
  <r>
    <n v="79191835030"/>
    <s v="Vilma Santos"/>
    <x v="1"/>
    <x v="0"/>
    <s v="Finanças"/>
    <x v="1"/>
    <d v="1983-12-14T00:00:00"/>
    <x v="0"/>
    <x v="0"/>
    <n v="29.9"/>
    <n v="40"/>
    <x v="3"/>
  </r>
  <r>
    <n v="79692046981"/>
    <s v="Mateus Almeida"/>
    <x v="0"/>
    <x v="1"/>
    <s v="Economia"/>
    <x v="0"/>
    <d v="1976-10-19T00:00:00"/>
    <x v="5"/>
    <x v="1"/>
    <n v="35.9"/>
    <n v="47"/>
    <x v="2"/>
  </r>
  <r>
    <n v="80034583746"/>
    <s v="Ricardo Navarro"/>
    <x v="0"/>
    <x v="1"/>
    <s v="Finanças"/>
    <x v="0"/>
    <d v="1975-03-25T00:00:00"/>
    <x v="1"/>
    <x v="0"/>
    <n v="29.9"/>
    <n v="49"/>
    <x v="2"/>
  </r>
  <r>
    <n v="80299981987"/>
    <s v="Isabela Martins Pereira"/>
    <x v="1"/>
    <x v="1"/>
    <s v="Finanças"/>
    <x v="1"/>
    <d v="1992-07-06T00:00:00"/>
    <x v="6"/>
    <x v="2"/>
    <n v="9.9"/>
    <n v="31"/>
    <x v="1"/>
  </r>
  <r>
    <n v="80307995495"/>
    <s v="Sophia Wilson"/>
    <x v="1"/>
    <x v="1"/>
    <s v="Agronegócio"/>
    <x v="2"/>
    <d v="1969-07-14T00:00:00"/>
    <x v="2"/>
    <x v="3"/>
    <n v="79.900000000000006"/>
    <n v="54"/>
    <x v="0"/>
  </r>
  <r>
    <n v="80343263498"/>
    <s v="Rafael Ferreira Lima"/>
    <x v="0"/>
    <x v="0"/>
    <s v="Economia"/>
    <x v="0"/>
    <d v="1963-08-31T00:00:00"/>
    <x v="7"/>
    <x v="1"/>
    <n v="35.9"/>
    <n v="60"/>
    <x v="0"/>
  </r>
  <r>
    <n v="80727883222"/>
    <s v="Paula Rojas"/>
    <x v="1"/>
    <x v="1"/>
    <s v="Agronegócio"/>
    <x v="2"/>
    <d v="1975-11-28T00:00:00"/>
    <x v="5"/>
    <x v="3"/>
    <n v="79.900000000000006"/>
    <n v="48"/>
    <x v="2"/>
  </r>
  <r>
    <n v="80931859365"/>
    <s v="Guillermo Soto"/>
    <x v="0"/>
    <x v="0"/>
    <s v="Negócios"/>
    <x v="0"/>
    <d v="1984-05-13T00:00:00"/>
    <x v="4"/>
    <x v="0"/>
    <n v="29.9"/>
    <n v="40"/>
    <x v="3"/>
  </r>
  <r>
    <n v="81040031571"/>
    <s v="Cecilia Morales"/>
    <x v="1"/>
    <x v="3"/>
    <s v="Economia"/>
    <x v="2"/>
    <d v="1964-01-20T00:00:00"/>
    <x v="3"/>
    <x v="0"/>
    <n v="29.9"/>
    <n v="60"/>
    <x v="0"/>
  </r>
  <r>
    <n v="81073311563"/>
    <s v="Rafael Costa"/>
    <x v="0"/>
    <x v="1"/>
    <s v="Esportes"/>
    <x v="2"/>
    <d v="1980-10-05T00:00:00"/>
    <x v="5"/>
    <x v="2"/>
    <n v="9.9"/>
    <n v="43"/>
    <x v="3"/>
  </r>
  <r>
    <n v="81254163050"/>
    <s v="Marcelo Silva"/>
    <x v="0"/>
    <x v="1"/>
    <s v="Economia"/>
    <x v="0"/>
    <d v="1980-11-29T00:00:00"/>
    <x v="4"/>
    <x v="1"/>
    <n v="35.9"/>
    <n v="43"/>
    <x v="3"/>
  </r>
  <r>
    <n v="81389193399"/>
    <s v="Bernardo Pereira"/>
    <x v="0"/>
    <x v="0"/>
    <s v="Negócios"/>
    <x v="0"/>
    <d v="1979-09-17T00:00:00"/>
    <x v="3"/>
    <x v="0"/>
    <n v="29.9"/>
    <n v="44"/>
    <x v="2"/>
  </r>
  <r>
    <n v="81477810082"/>
    <s v="David Carter"/>
    <x v="0"/>
    <x v="2"/>
    <s v="Negócios"/>
    <x v="0"/>
    <d v="1994-11-20T00:00:00"/>
    <x v="0"/>
    <x v="0"/>
    <n v="29.9"/>
    <n v="29"/>
    <x v="1"/>
  </r>
  <r>
    <n v="81525212234"/>
    <s v="Connor Wood"/>
    <x v="1"/>
    <x v="0"/>
    <s v="Finanças"/>
    <x v="1"/>
    <d v="1985-09-21T00:00:00"/>
    <x v="0"/>
    <x v="0"/>
    <n v="29.9"/>
    <n v="38"/>
    <x v="3"/>
  </r>
  <r>
    <n v="81656115235"/>
    <s v="Hector Aguilar"/>
    <x v="0"/>
    <x v="0"/>
    <s v="Economia"/>
    <x v="1"/>
    <d v="1989-09-01T00:00:00"/>
    <x v="0"/>
    <x v="0"/>
    <n v="29.9"/>
    <n v="34"/>
    <x v="1"/>
  </r>
  <r>
    <n v="81829540486"/>
    <s v="Laura Miranda"/>
    <x v="1"/>
    <x v="0"/>
    <s v="Política"/>
    <x v="0"/>
    <d v="1992-02-06T00:00:00"/>
    <x v="0"/>
    <x v="3"/>
    <n v="79.900000000000006"/>
    <n v="32"/>
    <x v="1"/>
  </r>
  <r>
    <n v="81841428890"/>
    <s v="Paisley King"/>
    <x v="0"/>
    <x v="0"/>
    <s v="Agronegócio"/>
    <x v="0"/>
    <d v="1963-09-16T00:00:00"/>
    <x v="0"/>
    <x v="3"/>
    <n v="79.900000000000006"/>
    <n v="60"/>
    <x v="0"/>
  </r>
  <r>
    <n v="81957095029"/>
    <s v="Ana Pereira"/>
    <x v="1"/>
    <x v="3"/>
    <s v="Finanças"/>
    <x v="0"/>
    <d v="1997-01-10T00:00:00"/>
    <x v="0"/>
    <x v="0"/>
    <n v="29.9"/>
    <n v="27"/>
    <x v="1"/>
  </r>
  <r>
    <n v="81957392796"/>
    <s v="Elijah Hernandez"/>
    <x v="1"/>
    <x v="3"/>
    <s v="Finanças"/>
    <x v="0"/>
    <d v="1991-12-23T00:00:00"/>
    <x v="0"/>
    <x v="2"/>
    <n v="9.9"/>
    <n v="32"/>
    <x v="1"/>
  </r>
  <r>
    <n v="81986544000"/>
    <s v="José Costa"/>
    <x v="0"/>
    <x v="1"/>
    <s v="Agronegócio"/>
    <x v="0"/>
    <d v="1983-08-01T00:00:00"/>
    <x v="0"/>
    <x v="1"/>
    <n v="35.9"/>
    <n v="40"/>
    <x v="3"/>
  </r>
  <r>
    <n v="82193403599"/>
    <s v="Mariana Costa"/>
    <x v="1"/>
    <x v="1"/>
    <s v="Economia"/>
    <x v="2"/>
    <d v="1963-12-21T00:00:00"/>
    <x v="0"/>
    <x v="1"/>
    <n v="35.9"/>
    <n v="60"/>
    <x v="0"/>
  </r>
  <r>
    <n v="82208515205"/>
    <s v="Marcos Barbosa"/>
    <x v="0"/>
    <x v="1"/>
    <s v="Agronegócio"/>
    <x v="2"/>
    <d v="1981-06-01T00:00:00"/>
    <x v="1"/>
    <x v="1"/>
    <n v="35.9"/>
    <n v="42"/>
    <x v="3"/>
  </r>
  <r>
    <n v="82322292165"/>
    <s v="Rita Oliveira"/>
    <x v="1"/>
    <x v="1"/>
    <s v="Economia"/>
    <x v="0"/>
    <d v="1960-05-13T00:00:00"/>
    <x v="2"/>
    <x v="1"/>
    <n v="35.9"/>
    <n v="64"/>
    <x v="0"/>
  </r>
  <r>
    <n v="82534701192"/>
    <s v="Amanda Costa"/>
    <x v="1"/>
    <x v="1"/>
    <s v="Negócios"/>
    <x v="0"/>
    <d v="1983-07-27T00:00:00"/>
    <x v="3"/>
    <x v="2"/>
    <n v="9.9"/>
    <n v="40"/>
    <x v="3"/>
  </r>
  <r>
    <n v="82602952057"/>
    <s v="Henrique Freitas"/>
    <x v="0"/>
    <x v="1"/>
    <s v="Negócios"/>
    <x v="2"/>
    <d v="1975-03-31T00:00:00"/>
    <x v="3"/>
    <x v="0"/>
    <n v="29.9"/>
    <n v="49"/>
    <x v="2"/>
  </r>
  <r>
    <n v="82616416182"/>
    <s v="Isabella Gonzalez"/>
    <x v="1"/>
    <x v="0"/>
    <s v="Economia"/>
    <x v="0"/>
    <d v="1963-04-26T00:00:00"/>
    <x v="3"/>
    <x v="2"/>
    <n v="9.9"/>
    <n v="61"/>
    <x v="0"/>
  </r>
  <r>
    <n v="82696018618"/>
    <s v="Alma Rosa Delgado"/>
    <x v="1"/>
    <x v="1"/>
    <s v="Negócios"/>
    <x v="1"/>
    <d v="1989-11-27T00:00:00"/>
    <x v="3"/>
    <x v="2"/>
    <n v="9.9"/>
    <n v="34"/>
    <x v="1"/>
  </r>
  <r>
    <n v="82955592711"/>
    <s v="Emily Wright"/>
    <x v="1"/>
    <x v="1"/>
    <s v="Esportes"/>
    <x v="2"/>
    <d v="1962-07-05T00:00:00"/>
    <x v="3"/>
    <x v="2"/>
    <n v="9.9"/>
    <n v="61"/>
    <x v="0"/>
  </r>
  <r>
    <n v="83052449006"/>
    <s v="Bernardo Gomes"/>
    <x v="0"/>
    <x v="1"/>
    <s v="Economia"/>
    <x v="0"/>
    <d v="1961-11-22T00:00:00"/>
    <x v="3"/>
    <x v="1"/>
    <n v="35.9"/>
    <n v="62"/>
    <x v="0"/>
  </r>
  <r>
    <n v="83212266867"/>
    <s v="Christian Bennett"/>
    <x v="0"/>
    <x v="0"/>
    <s v="Política"/>
    <x v="0"/>
    <d v="1982-09-02T00:00:00"/>
    <x v="4"/>
    <x v="3"/>
    <n v="79.900000000000006"/>
    <n v="41"/>
    <x v="3"/>
  </r>
  <r>
    <n v="83445012725"/>
    <s v="Rita Almeida"/>
    <x v="1"/>
    <x v="1"/>
    <s v="Negócios"/>
    <x v="1"/>
    <d v="1960-12-15T00:00:00"/>
    <x v="0"/>
    <x v="0"/>
    <n v="29.9"/>
    <n v="63"/>
    <x v="0"/>
  </r>
  <r>
    <n v="83649207260"/>
    <s v="Felipe Alves"/>
    <x v="0"/>
    <x v="3"/>
    <s v="Economia"/>
    <x v="1"/>
    <d v="1978-02-19T00:00:00"/>
    <x v="0"/>
    <x v="1"/>
    <n v="35.9"/>
    <n v="46"/>
    <x v="2"/>
  </r>
  <r>
    <n v="83970499766"/>
    <s v="Lucas Miller"/>
    <x v="0"/>
    <x v="3"/>
    <s v="Política"/>
    <x v="2"/>
    <d v="1997-04-18T00:00:00"/>
    <x v="0"/>
    <x v="3"/>
    <n v="79.900000000000006"/>
    <n v="27"/>
    <x v="1"/>
  </r>
  <r>
    <n v="84131868739"/>
    <s v="Emerson Martins"/>
    <x v="0"/>
    <x v="0"/>
    <s v="Agronegócio"/>
    <x v="0"/>
    <d v="1987-06-18T00:00:00"/>
    <x v="0"/>
    <x v="3"/>
    <n v="79.900000000000006"/>
    <n v="36"/>
    <x v="3"/>
  </r>
  <r>
    <n v="84303229207"/>
    <s v="Emiliano Acosta"/>
    <x v="0"/>
    <x v="1"/>
    <s v="Economia"/>
    <x v="0"/>
    <d v="1969-05-10T00:00:00"/>
    <x v="0"/>
    <x v="2"/>
    <n v="9.9"/>
    <n v="55"/>
    <x v="0"/>
  </r>
  <r>
    <n v="84709823345"/>
    <s v="Marcelo Fernandes"/>
    <x v="0"/>
    <x v="3"/>
    <s v="Negócios"/>
    <x v="0"/>
    <d v="1962-05-21T00:00:00"/>
    <x v="5"/>
    <x v="2"/>
    <n v="9.9"/>
    <n v="62"/>
    <x v="0"/>
  </r>
  <r>
    <n v="84913009166"/>
    <s v="Victor Maldonado"/>
    <x v="0"/>
    <x v="0"/>
    <s v="Política"/>
    <x v="0"/>
    <d v="1987-03-25T00:00:00"/>
    <x v="1"/>
    <x v="3"/>
    <n v="79.900000000000006"/>
    <n v="37"/>
    <x v="3"/>
  </r>
  <r>
    <n v="84948080328"/>
    <s v="Aria Rivera"/>
    <x v="1"/>
    <x v="1"/>
    <s v="Economia"/>
    <x v="0"/>
    <d v="1993-11-02T00:00:00"/>
    <x v="6"/>
    <x v="1"/>
    <n v="35.9"/>
    <n v="30"/>
    <x v="1"/>
  </r>
  <r>
    <n v="85098405832"/>
    <s v="Ana Ruiz"/>
    <x v="1"/>
    <x v="2"/>
    <s v="Agronegócio"/>
    <x v="2"/>
    <d v="1980-12-11T00:00:00"/>
    <x v="2"/>
    <x v="2"/>
    <n v="9.9"/>
    <n v="43"/>
    <x v="3"/>
  </r>
  <r>
    <n v="85179233460"/>
    <s v="Adriana Rojas"/>
    <x v="1"/>
    <x v="3"/>
    <s v="Negócios"/>
    <x v="0"/>
    <d v="1989-09-10T00:00:00"/>
    <x v="7"/>
    <x v="2"/>
    <n v="9.9"/>
    <n v="34"/>
    <x v="1"/>
  </r>
  <r>
    <n v="85199827692"/>
    <s v="Grace Hill"/>
    <x v="1"/>
    <x v="1"/>
    <s v="Economia"/>
    <x v="0"/>
    <d v="1984-10-05T00:00:00"/>
    <x v="5"/>
    <x v="1"/>
    <n v="35.9"/>
    <n v="39"/>
    <x v="3"/>
  </r>
  <r>
    <n v="85294985317"/>
    <s v="Rita Rodrigues"/>
    <x v="1"/>
    <x v="3"/>
    <s v="Finanças"/>
    <x v="2"/>
    <d v="1982-03-04T00:00:00"/>
    <x v="4"/>
    <x v="0"/>
    <n v="29.9"/>
    <n v="42"/>
    <x v="3"/>
  </r>
  <r>
    <n v="85486291852"/>
    <s v="Alejandra Valdez"/>
    <x v="1"/>
    <x v="0"/>
    <s v="Agronegócio"/>
    <x v="0"/>
    <d v="1975-04-04T00:00:00"/>
    <x v="3"/>
    <x v="2"/>
    <n v="9.9"/>
    <n v="49"/>
    <x v="2"/>
  </r>
  <r>
    <n v="85516322956"/>
    <s v="Harper Martinez"/>
    <x v="0"/>
    <x v="3"/>
    <s v="Economia"/>
    <x v="1"/>
    <d v="1986-04-16T00:00:00"/>
    <x v="5"/>
    <x v="1"/>
    <n v="35.9"/>
    <n v="38"/>
    <x v="3"/>
  </r>
  <r>
    <n v="85643949724"/>
    <s v="José Gomes"/>
    <x v="0"/>
    <x v="3"/>
    <s v="Esportes"/>
    <x v="1"/>
    <d v="1981-07-09T00:00:00"/>
    <x v="4"/>
    <x v="2"/>
    <n v="9.9"/>
    <n v="42"/>
    <x v="3"/>
  </r>
  <r>
    <n v="85741899575"/>
    <s v="Rylee Fisher"/>
    <x v="0"/>
    <x v="1"/>
    <s v="Agronegócio"/>
    <x v="2"/>
    <d v="1965-03-30T00:00:00"/>
    <x v="3"/>
    <x v="1"/>
    <n v="35.9"/>
    <n v="59"/>
    <x v="0"/>
  </r>
  <r>
    <n v="85811272833"/>
    <s v="Jordan Hayes"/>
    <x v="0"/>
    <x v="3"/>
    <s v="Negócios"/>
    <x v="2"/>
    <d v="1982-05-04T00:00:00"/>
    <x v="0"/>
    <x v="2"/>
    <n v="9.9"/>
    <n v="42"/>
    <x v="3"/>
  </r>
  <r>
    <n v="85815028040"/>
    <s v="Rafael Silva"/>
    <x v="0"/>
    <x v="3"/>
    <s v="Economia"/>
    <x v="0"/>
    <d v="1962-02-06T00:00:00"/>
    <x v="0"/>
    <x v="0"/>
    <n v="29.9"/>
    <n v="62"/>
    <x v="0"/>
  </r>
  <r>
    <n v="85835308143"/>
    <s v="Angelica Ibarra"/>
    <x v="1"/>
    <x v="3"/>
    <s v="Negócios"/>
    <x v="2"/>
    <d v="1994-03-21T00:00:00"/>
    <x v="0"/>
    <x v="3"/>
    <n v="79.900000000000006"/>
    <n v="30"/>
    <x v="1"/>
  </r>
  <r>
    <n v="85880197310"/>
    <s v="Vilma Costa"/>
    <x v="1"/>
    <x v="0"/>
    <s v="Economia"/>
    <x v="0"/>
    <d v="1977-06-03T00:00:00"/>
    <x v="0"/>
    <x v="1"/>
    <n v="35.9"/>
    <n v="46"/>
    <x v="2"/>
  </r>
  <r>
    <n v="86054892010"/>
    <s v="Victoria Murphy"/>
    <x v="1"/>
    <x v="1"/>
    <s v="Economia"/>
    <x v="2"/>
    <d v="1984-09-17T00:00:00"/>
    <x v="0"/>
    <x v="1"/>
    <n v="35.9"/>
    <n v="39"/>
    <x v="3"/>
  </r>
  <r>
    <n v="86094864413"/>
    <s v="Paulo Lima"/>
    <x v="1"/>
    <x v="0"/>
    <s v="Economia"/>
    <x v="2"/>
    <d v="1986-03-03T00:00:00"/>
    <x v="0"/>
    <x v="0"/>
    <n v="29.9"/>
    <n v="38"/>
    <x v="3"/>
  </r>
  <r>
    <n v="86499663957"/>
    <s v="Sofia Martinez"/>
    <x v="1"/>
    <x v="1"/>
    <s v="Economia"/>
    <x v="0"/>
    <d v="1973-02-15T00:00:00"/>
    <x v="0"/>
    <x v="1"/>
    <n v="35.9"/>
    <n v="51"/>
    <x v="2"/>
  </r>
  <r>
    <n v="86852773998"/>
    <s v="Miguel Angel Gonzalez"/>
    <x v="0"/>
    <x v="1"/>
    <s v="Economia"/>
    <x v="0"/>
    <d v="1971-08-09T00:00:00"/>
    <x v="0"/>
    <x v="0"/>
    <n v="29.9"/>
    <n v="52"/>
    <x v="2"/>
  </r>
  <r>
    <n v="86978937487"/>
    <s v="Michael Hall"/>
    <x v="0"/>
    <x v="0"/>
    <s v="Economia"/>
    <x v="1"/>
    <d v="1963-12-23T00:00:00"/>
    <x v="0"/>
    <x v="0"/>
    <n v="29.9"/>
    <n v="60"/>
    <x v="0"/>
  </r>
  <r>
    <n v="87196399314"/>
    <s v="Ryan Foster"/>
    <x v="0"/>
    <x v="0"/>
    <s v="Negócios"/>
    <x v="0"/>
    <d v="1963-04-06T00:00:00"/>
    <x v="1"/>
    <x v="1"/>
    <n v="35.9"/>
    <n v="61"/>
    <x v="0"/>
  </r>
  <r>
    <n v="87285460641"/>
    <s v="Christopher Ross"/>
    <x v="0"/>
    <x v="1"/>
    <s v="Finanças"/>
    <x v="1"/>
    <d v="1986-01-24T00:00:00"/>
    <x v="2"/>
    <x v="0"/>
    <n v="29.9"/>
    <n v="38"/>
    <x v="3"/>
  </r>
  <r>
    <n v="87414402435"/>
    <s v="Layla Torres"/>
    <x v="1"/>
    <x v="3"/>
    <s v="Agronegócio"/>
    <x v="1"/>
    <d v="1978-10-04T00:00:00"/>
    <x v="3"/>
    <x v="2"/>
    <n v="9.9"/>
    <n v="45"/>
    <x v="2"/>
  </r>
  <r>
    <n v="87420964182"/>
    <s v="Martin Dominguez"/>
    <x v="1"/>
    <x v="1"/>
    <s v="Esportes"/>
    <x v="2"/>
    <d v="1978-10-05T00:00:00"/>
    <x v="3"/>
    <x v="2"/>
    <n v="9.9"/>
    <n v="45"/>
    <x v="2"/>
  </r>
  <r>
    <n v="87436471754"/>
    <s v="Lucy Brooks"/>
    <x v="0"/>
    <x v="1"/>
    <s v="Economia"/>
    <x v="0"/>
    <d v="1960-02-04T00:00:00"/>
    <x v="3"/>
    <x v="0"/>
    <n v="29.9"/>
    <n v="64"/>
    <x v="0"/>
  </r>
  <r>
    <n v="87558717722"/>
    <s v="Bruno Gomes"/>
    <x v="0"/>
    <x v="1"/>
    <s v="Esportes"/>
    <x v="0"/>
    <d v="1978-12-21T00:00:00"/>
    <x v="3"/>
    <x v="2"/>
    <n v="9.9"/>
    <n v="45"/>
    <x v="2"/>
  </r>
  <r>
    <n v="87686193175"/>
    <s v="Mariana Gomes"/>
    <x v="1"/>
    <x v="0"/>
    <s v="Economia"/>
    <x v="1"/>
    <d v="1998-01-30T00:00:00"/>
    <x v="3"/>
    <x v="0"/>
    <n v="29.9"/>
    <n v="26"/>
    <x v="1"/>
  </r>
  <r>
    <n v="87868289945"/>
    <s v="Pedro Torres"/>
    <x v="0"/>
    <x v="1"/>
    <s v="Economia"/>
    <x v="2"/>
    <d v="1998-02-26T00:00:00"/>
    <x v="3"/>
    <x v="1"/>
    <n v="35.9"/>
    <n v="26"/>
    <x v="1"/>
  </r>
  <r>
    <n v="87892351305"/>
    <s v="Felipe Alves Pereira"/>
    <x v="0"/>
    <x v="1"/>
    <s v="Economia"/>
    <x v="0"/>
    <d v="1988-12-05T00:00:00"/>
    <x v="4"/>
    <x v="0"/>
    <n v="29.9"/>
    <n v="35"/>
    <x v="3"/>
  </r>
  <r>
    <n v="88165679068"/>
    <s v="Caleb Reed"/>
    <x v="0"/>
    <x v="3"/>
    <s v="Negócios"/>
    <x v="0"/>
    <d v="1988-01-25T00:00:00"/>
    <x v="0"/>
    <x v="0"/>
    <n v="29.9"/>
    <n v="36"/>
    <x v="3"/>
  </r>
  <r>
    <n v="88238264803"/>
    <s v="Mariana Santos"/>
    <x v="1"/>
    <x v="0"/>
    <s v="Esportes"/>
    <x v="2"/>
    <d v="1972-11-08T00:00:00"/>
    <x v="0"/>
    <x v="2"/>
    <n v="9.9"/>
    <n v="51"/>
    <x v="2"/>
  </r>
  <r>
    <n v="88285918314"/>
    <s v="Veronica Reyes"/>
    <x v="1"/>
    <x v="1"/>
    <s v="Economia"/>
    <x v="0"/>
    <d v="1989-03-18T00:00:00"/>
    <x v="0"/>
    <x v="2"/>
    <n v="9.9"/>
    <n v="35"/>
    <x v="3"/>
  </r>
  <r>
    <n v="88425685425"/>
    <s v="Eduardo Rodrigues"/>
    <x v="0"/>
    <x v="1"/>
    <s v="Agronegócio"/>
    <x v="0"/>
    <d v="1963-07-12T00:00:00"/>
    <x v="0"/>
    <x v="2"/>
    <n v="9.9"/>
    <n v="60"/>
    <x v="0"/>
  </r>
  <r>
    <n v="88756128664"/>
    <s v="John Cook"/>
    <x v="0"/>
    <x v="0"/>
    <s v="Negócios"/>
    <x v="0"/>
    <d v="1980-02-24T00:00:00"/>
    <x v="0"/>
    <x v="2"/>
    <n v="9.9"/>
    <n v="44"/>
    <x v="2"/>
  </r>
  <r>
    <n v="88896839501"/>
    <s v="Samantha Price"/>
    <x v="1"/>
    <x v="0"/>
    <s v="Negócios"/>
    <x v="0"/>
    <d v="1963-06-25T00:00:00"/>
    <x v="5"/>
    <x v="0"/>
    <n v="29.9"/>
    <n v="60"/>
    <x v="0"/>
  </r>
  <r>
    <n v="89152601477"/>
    <s v="Maria Elena Herrera"/>
    <x v="1"/>
    <x v="1"/>
    <s v="Negócios"/>
    <x v="0"/>
    <d v="1988-12-03T00:00:00"/>
    <x v="1"/>
    <x v="2"/>
    <n v="9.9"/>
    <n v="35"/>
    <x v="3"/>
  </r>
  <r>
    <n v="89207609844"/>
    <s v="Marcelo Costa"/>
    <x v="0"/>
    <x v="1"/>
    <s v="Política"/>
    <x v="1"/>
    <d v="1972-04-13T00:00:00"/>
    <x v="6"/>
    <x v="3"/>
    <n v="79.900000000000006"/>
    <n v="52"/>
    <x v="2"/>
  </r>
  <r>
    <n v="89438414320"/>
    <s v="Bruno Rodrigues"/>
    <x v="0"/>
    <x v="0"/>
    <s v="Negócios"/>
    <x v="0"/>
    <d v="1997-06-15T00:00:00"/>
    <x v="2"/>
    <x v="1"/>
    <n v="35.9"/>
    <n v="26"/>
    <x v="1"/>
  </r>
  <r>
    <n v="89439201236"/>
    <s v="James Lee"/>
    <x v="0"/>
    <x v="1"/>
    <s v="Negócios"/>
    <x v="1"/>
    <d v="1978-11-16T00:00:00"/>
    <x v="7"/>
    <x v="2"/>
    <n v="9.9"/>
    <n v="45"/>
    <x v="2"/>
  </r>
  <r>
    <n v="89576352486"/>
    <s v="Matthew Ward"/>
    <x v="0"/>
    <x v="0"/>
    <s v="Política"/>
    <x v="1"/>
    <d v="1995-04-11T00:00:00"/>
    <x v="5"/>
    <x v="3"/>
    <n v="79.900000000000006"/>
    <n v="29"/>
    <x v="1"/>
  </r>
  <r>
    <n v="89719385812"/>
    <s v="Bruno Pereira"/>
    <x v="0"/>
    <x v="3"/>
    <s v="Agronegócio"/>
    <x v="1"/>
    <d v="1967-11-25T00:00:00"/>
    <x v="4"/>
    <x v="2"/>
    <n v="9.9"/>
    <n v="56"/>
    <x v="0"/>
  </r>
  <r>
    <n v="89961852342"/>
    <s v="Bruno Santos"/>
    <x v="0"/>
    <x v="0"/>
    <s v="Economia"/>
    <x v="0"/>
    <d v="1980-08-14T00:00:00"/>
    <x v="3"/>
    <x v="2"/>
    <n v="9.9"/>
    <n v="43"/>
    <x v="3"/>
  </r>
  <r>
    <n v="90135135538"/>
    <s v="Maria Fernanda Guerra"/>
    <x v="1"/>
    <x v="2"/>
    <s v="Negócios"/>
    <x v="0"/>
    <d v="1963-10-12T00:00:00"/>
    <x v="5"/>
    <x v="1"/>
    <n v="35.9"/>
    <n v="60"/>
    <x v="0"/>
  </r>
  <r>
    <n v="90226137721"/>
    <s v="Liam Williams"/>
    <x v="0"/>
    <x v="0"/>
    <s v="Negócios"/>
    <x v="1"/>
    <d v="1974-04-23T00:00:00"/>
    <x v="4"/>
    <x v="3"/>
    <n v="79.900000000000006"/>
    <n v="50"/>
    <x v="2"/>
  </r>
  <r>
    <n v="90433255608"/>
    <s v="Marcelo Gomes"/>
    <x v="0"/>
    <x v="0"/>
    <s v="Economia"/>
    <x v="0"/>
    <d v="1973-01-08T00:00:00"/>
    <x v="3"/>
    <x v="0"/>
    <n v="29.9"/>
    <n v="51"/>
    <x v="2"/>
  </r>
  <r>
    <n v="90471108936"/>
    <s v="Emerson Silva"/>
    <x v="0"/>
    <x v="3"/>
    <s v="Agronegócio"/>
    <x v="2"/>
    <d v="1983-03-04T00:00:00"/>
    <x v="0"/>
    <x v="1"/>
    <n v="35.9"/>
    <n v="41"/>
    <x v="3"/>
  </r>
  <r>
    <n v="90676250589"/>
    <s v="Marcelo Almeida"/>
    <x v="0"/>
    <x v="3"/>
    <s v="Economia"/>
    <x v="2"/>
    <d v="1964-01-19T00:00:00"/>
    <x v="0"/>
    <x v="1"/>
    <n v="35.9"/>
    <n v="60"/>
    <x v="0"/>
  </r>
  <r>
    <n v="91279323809"/>
    <s v="Luiz Rodrigues"/>
    <x v="0"/>
    <x v="1"/>
    <s v="Economia"/>
    <x v="0"/>
    <d v="1975-02-18T00:00:00"/>
    <x v="0"/>
    <x v="2"/>
    <n v="9.9"/>
    <n v="49"/>
    <x v="2"/>
  </r>
  <r>
    <n v="91362501845"/>
    <s v="Maria Santos"/>
    <x v="1"/>
    <x v="0"/>
    <s v="Política"/>
    <x v="0"/>
    <d v="1977-09-26T00:00:00"/>
    <x v="0"/>
    <x v="3"/>
    <n v="79.900000000000006"/>
    <n v="46"/>
    <x v="2"/>
  </r>
  <r>
    <n v="91518429185"/>
    <s v="Bernardo Costa"/>
    <x v="0"/>
    <x v="3"/>
    <s v="Negócios"/>
    <x v="0"/>
    <d v="1987-03-04T00:00:00"/>
    <x v="0"/>
    <x v="0"/>
    <n v="29.9"/>
    <n v="37"/>
    <x v="3"/>
  </r>
  <r>
    <n v="92217554531"/>
    <s v="Oliver Thompson"/>
    <x v="0"/>
    <x v="1"/>
    <s v="Negócios"/>
    <x v="1"/>
    <d v="1980-11-23T00:00:00"/>
    <x v="0"/>
    <x v="2"/>
    <n v="9.9"/>
    <n v="43"/>
    <x v="3"/>
  </r>
  <r>
    <n v="92420051701"/>
    <s v="Vilma Rodrigues"/>
    <x v="1"/>
    <x v="3"/>
    <s v="Negócios"/>
    <x v="2"/>
    <d v="1997-06-13T00:00:00"/>
    <x v="0"/>
    <x v="2"/>
    <n v="9.9"/>
    <n v="26"/>
    <x v="1"/>
  </r>
  <r>
    <n v="92500013367"/>
    <s v="William Silva"/>
    <x v="0"/>
    <x v="2"/>
    <s v="Negócios"/>
    <x v="2"/>
    <d v="1962-03-16T00:00:00"/>
    <x v="0"/>
    <x v="0"/>
    <n v="29.9"/>
    <n v="62"/>
    <x v="0"/>
  </r>
  <r>
    <n v="92768661715"/>
    <s v="Stella Ross"/>
    <x v="1"/>
    <x v="0"/>
    <s v="Agronegócio"/>
    <x v="2"/>
    <d v="1985-01-31T00:00:00"/>
    <x v="0"/>
    <x v="3"/>
    <n v="79.900000000000006"/>
    <n v="39"/>
    <x v="3"/>
  </r>
  <r>
    <n v="92851862378"/>
    <s v="Letícia Gomes"/>
    <x v="1"/>
    <x v="3"/>
    <s v="Negócios"/>
    <x v="0"/>
    <d v="1984-07-09T00:00:00"/>
    <x v="1"/>
    <x v="1"/>
    <n v="35.9"/>
    <n v="39"/>
    <x v="3"/>
  </r>
  <r>
    <n v="92908961862"/>
    <s v="Giovanna Oliveira"/>
    <x v="1"/>
    <x v="2"/>
    <s v="Finanças"/>
    <x v="0"/>
    <d v="1973-06-26T00:00:00"/>
    <x v="2"/>
    <x v="0"/>
    <n v="29.9"/>
    <n v="50"/>
    <x v="2"/>
  </r>
  <r>
    <n v="92967114176"/>
    <s v="Marcelo Oliveira"/>
    <x v="0"/>
    <x v="2"/>
    <s v="Finanças"/>
    <x v="0"/>
    <d v="1993-07-20T00:00:00"/>
    <x v="3"/>
    <x v="0"/>
    <n v="29.9"/>
    <n v="30"/>
    <x v="1"/>
  </r>
  <r>
    <n v="93080185386"/>
    <s v="Clara Almeida"/>
    <x v="1"/>
    <x v="3"/>
    <s v="Finanças"/>
    <x v="2"/>
    <d v="1967-12-03T00:00:00"/>
    <x v="3"/>
    <x v="0"/>
    <n v="29.9"/>
    <n v="56"/>
    <x v="0"/>
  </r>
  <r>
    <n v="93087822464"/>
    <s v="Camila Oliveira"/>
    <x v="1"/>
    <x v="0"/>
    <s v="Finanças"/>
    <x v="0"/>
    <d v="1981-06-03T00:00:00"/>
    <x v="3"/>
    <x v="0"/>
    <n v="29.9"/>
    <n v="42"/>
    <x v="3"/>
  </r>
  <r>
    <n v="93174372517"/>
    <s v="Marisol Ponce"/>
    <x v="1"/>
    <x v="0"/>
    <s v="Política"/>
    <x v="1"/>
    <d v="1978-05-23T00:00:00"/>
    <x v="3"/>
    <x v="3"/>
    <n v="79.900000000000006"/>
    <n v="45"/>
    <x v="2"/>
  </r>
  <r>
    <n v="93661850588"/>
    <s v="Rita Fernandes"/>
    <x v="1"/>
    <x v="1"/>
    <s v="Negócios"/>
    <x v="2"/>
    <d v="1982-11-16T00:00:00"/>
    <x v="3"/>
    <x v="0"/>
    <n v="29.9"/>
    <n v="41"/>
    <x v="3"/>
  </r>
  <r>
    <n v="94266497658"/>
    <s v="Rosa Molina"/>
    <x v="0"/>
    <x v="0"/>
    <s v="Agronegócio"/>
    <x v="0"/>
    <d v="1992-04-21T00:00:00"/>
    <x v="3"/>
    <x v="1"/>
    <n v="35.9"/>
    <n v="32"/>
    <x v="1"/>
  </r>
  <r>
    <n v="94367151573"/>
    <s v="Fernando Rios"/>
    <x v="0"/>
    <x v="1"/>
    <s v="Negócios"/>
    <x v="1"/>
    <d v="1982-07-22T00:00:00"/>
    <x v="4"/>
    <x v="2"/>
    <n v="9.9"/>
    <n v="41"/>
    <x v="3"/>
  </r>
  <r>
    <n v="94460718865"/>
    <s v="Patrícia Costa"/>
    <x v="1"/>
    <x v="1"/>
    <s v="Negócios"/>
    <x v="1"/>
    <d v="1965-10-20T00:00:00"/>
    <x v="0"/>
    <x v="0"/>
    <n v="29.9"/>
    <n v="58"/>
    <x v="0"/>
  </r>
  <r>
    <n v="94559470168"/>
    <s v="Rita Gomes"/>
    <x v="1"/>
    <x v="0"/>
    <s v="Negócios"/>
    <x v="1"/>
    <d v="1998-12-20T00:00:00"/>
    <x v="0"/>
    <x v="2"/>
    <n v="9.9"/>
    <n v="25"/>
    <x v="1"/>
  </r>
  <r>
    <n v="94583059920"/>
    <s v="Elena Morales"/>
    <x v="1"/>
    <x v="3"/>
    <s v="Economia"/>
    <x v="2"/>
    <d v="1978-03-29T00:00:00"/>
    <x v="0"/>
    <x v="1"/>
    <n v="35.9"/>
    <n v="46"/>
    <x v="2"/>
  </r>
  <r>
    <n v="94654130097"/>
    <s v="Vilma Silva"/>
    <x v="1"/>
    <x v="3"/>
    <s v="Negócios"/>
    <x v="1"/>
    <d v="1995-07-14T00:00:00"/>
    <x v="0"/>
    <x v="0"/>
    <n v="29.9"/>
    <n v="28"/>
    <x v="1"/>
  </r>
  <r>
    <n v="95202710429"/>
    <s v="Mason Anderson"/>
    <x v="1"/>
    <x v="0"/>
    <s v="Finanças"/>
    <x v="1"/>
    <d v="1966-07-12T00:00:00"/>
    <x v="0"/>
    <x v="0"/>
    <n v="29.9"/>
    <n v="57"/>
    <x v="0"/>
  </r>
  <r>
    <n v="95305432346"/>
    <s v="Sergio Camacho"/>
    <x v="1"/>
    <x v="0"/>
    <s v="Negócios"/>
    <x v="0"/>
    <d v="1974-01-17T00:00:00"/>
    <x v="5"/>
    <x v="0"/>
    <n v="29.9"/>
    <n v="50"/>
    <x v="2"/>
  </r>
  <r>
    <n v="95580971716"/>
    <s v="Marcelo Martins"/>
    <x v="0"/>
    <x v="0"/>
    <s v="Economia"/>
    <x v="0"/>
    <d v="1989-11-23T00:00:00"/>
    <x v="1"/>
    <x v="0"/>
    <n v="29.9"/>
    <n v="34"/>
    <x v="1"/>
  </r>
  <r>
    <n v="95596945437"/>
    <s v="Jesus Martinez"/>
    <x v="0"/>
    <x v="1"/>
    <s v="Esportes"/>
    <x v="0"/>
    <d v="1996-01-28T00:00:00"/>
    <x v="6"/>
    <x v="2"/>
    <n v="9.9"/>
    <n v="28"/>
    <x v="1"/>
  </r>
  <r>
    <n v="95707970101"/>
    <s v="Gustavo Neves"/>
    <x v="0"/>
    <x v="3"/>
    <s v="Agronegócio"/>
    <x v="0"/>
    <d v="1964-10-05T00:00:00"/>
    <x v="2"/>
    <x v="3"/>
    <n v="79.900000000000006"/>
    <n v="59"/>
    <x v="0"/>
  </r>
  <r>
    <n v="95717759227"/>
    <s v="Bruno Martins"/>
    <x v="0"/>
    <x v="0"/>
    <s v="Negócios"/>
    <x v="1"/>
    <d v="1985-07-26T00:00:00"/>
    <x v="7"/>
    <x v="3"/>
    <n v="79.900000000000006"/>
    <n v="38"/>
    <x v="3"/>
  </r>
  <r>
    <n v="95777582172"/>
    <s v="Isabel Ramos"/>
    <x v="1"/>
    <x v="1"/>
    <s v="Finanças"/>
    <x v="1"/>
    <d v="1989-09-18T00:00:00"/>
    <x v="5"/>
    <x v="0"/>
    <n v="29.9"/>
    <n v="34"/>
    <x v="1"/>
  </r>
  <r>
    <n v="96142770610"/>
    <s v="Eva Foster"/>
    <x v="1"/>
    <x v="0"/>
    <s v="Economia"/>
    <x v="0"/>
    <d v="1966-04-20T00:00:00"/>
    <x v="4"/>
    <x v="1"/>
    <n v="35.9"/>
    <n v="58"/>
    <x v="0"/>
  </r>
  <r>
    <n v="96189222892"/>
    <s v="Pedro Silva"/>
    <x v="0"/>
    <x v="1"/>
    <s v="Agronegócio"/>
    <x v="2"/>
    <d v="1976-04-12T00:00:00"/>
    <x v="3"/>
    <x v="3"/>
    <n v="79.900000000000006"/>
    <n v="48"/>
    <x v="2"/>
  </r>
  <r>
    <n v="96207993803"/>
    <s v="Ava Davis"/>
    <x v="1"/>
    <x v="0"/>
    <s v="Economia"/>
    <x v="0"/>
    <d v="1987-07-13T00:00:00"/>
    <x v="5"/>
    <x v="1"/>
    <n v="35.9"/>
    <n v="36"/>
    <x v="3"/>
  </r>
  <r>
    <n v="96469060945"/>
    <s v="Mariana Almeida"/>
    <x v="1"/>
    <x v="3"/>
    <s v="Economia"/>
    <x v="1"/>
    <d v="1970-09-19T00:00:00"/>
    <x v="4"/>
    <x v="1"/>
    <n v="35.9"/>
    <n v="53"/>
    <x v="2"/>
  </r>
  <r>
    <n v="96498559182"/>
    <s v="Amanda Costa Almeida"/>
    <x v="1"/>
    <x v="0"/>
    <s v="Negócios"/>
    <x v="1"/>
    <d v="1987-05-26T00:00:00"/>
    <x v="3"/>
    <x v="2"/>
    <n v="9.9"/>
    <n v="36"/>
    <x v="3"/>
  </r>
  <r>
    <n v="96683513690"/>
    <s v="Rafael Ferreira"/>
    <x v="0"/>
    <x v="1"/>
    <s v="Economia"/>
    <x v="2"/>
    <d v="1994-10-24T00:00:00"/>
    <x v="0"/>
    <x v="0"/>
    <n v="29.9"/>
    <n v="29"/>
    <x v="1"/>
  </r>
  <r>
    <n v="96690867763"/>
    <s v="João Almeida"/>
    <x v="0"/>
    <x v="1"/>
    <s v="Economia"/>
    <x v="2"/>
    <d v="1964-12-29T00:00:00"/>
    <x v="0"/>
    <x v="1"/>
    <n v="35.9"/>
    <n v="59"/>
    <x v="0"/>
  </r>
  <r>
    <n v="96730763444"/>
    <s v="Sandra Silva"/>
    <x v="1"/>
    <x v="4"/>
    <s v="Economia"/>
    <x v="1"/>
    <d v="1976-06-06T00:00:00"/>
    <x v="0"/>
    <x v="2"/>
    <n v="9.9"/>
    <n v="47"/>
    <x v="2"/>
  </r>
  <r>
    <n v="96777910303"/>
    <s v="Daniel Pereira"/>
    <x v="0"/>
    <x v="1"/>
    <s v="Esportes"/>
    <x v="0"/>
    <d v="1962-02-07T00:00:00"/>
    <x v="0"/>
    <x v="0"/>
    <n v="29.9"/>
    <n v="62"/>
    <x v="0"/>
  </r>
  <r>
    <n v="97043215141"/>
    <s v="Thomas Barnes"/>
    <x v="0"/>
    <x v="2"/>
    <s v="Política"/>
    <x v="1"/>
    <d v="1980-05-16T00:00:00"/>
    <x v="0"/>
    <x v="3"/>
    <n v="79.900000000000006"/>
    <n v="44"/>
    <x v="2"/>
  </r>
  <r>
    <n v="97361141928"/>
    <s v="Julio Cesar Juarez"/>
    <x v="0"/>
    <x v="1"/>
    <s v="Economia"/>
    <x v="2"/>
    <d v="1987-12-12T00:00:00"/>
    <x v="0"/>
    <x v="0"/>
    <n v="29.9"/>
    <n v="36"/>
    <x v="3"/>
  </r>
  <r>
    <n v="97520904627"/>
    <s v="Roberto Fuentes"/>
    <x v="0"/>
    <x v="2"/>
    <s v="Negócios"/>
    <x v="0"/>
    <d v="1978-11-18T00:00:00"/>
    <x v="0"/>
    <x v="2"/>
    <n v="9.9"/>
    <n v="45"/>
    <x v="2"/>
  </r>
  <r>
    <n v="97854794245"/>
    <s v="Emerson Gomes"/>
    <x v="0"/>
    <x v="1"/>
    <s v="Negócios"/>
    <x v="1"/>
    <d v="1986-06-03T00:00:00"/>
    <x v="0"/>
    <x v="0"/>
    <n v="29.9"/>
    <n v="37"/>
    <x v="3"/>
  </r>
  <r>
    <n v="97867342326"/>
    <s v="Fabiana Oliveira"/>
    <x v="1"/>
    <x v="0"/>
    <s v="Negócios"/>
    <x v="0"/>
    <d v="1989-12-30T00:00:00"/>
    <x v="0"/>
    <x v="3"/>
    <n v="79.900000000000006"/>
    <n v="34"/>
    <x v="1"/>
  </r>
  <r>
    <n v="97913428100"/>
    <s v="Gabriela Torres"/>
    <x v="1"/>
    <x v="2"/>
    <s v="Finanças"/>
    <x v="0"/>
    <d v="1999-10-18T00:00:00"/>
    <x v="1"/>
    <x v="0"/>
    <n v="29.9"/>
    <n v="24"/>
    <x v="1"/>
  </r>
  <r>
    <n v="98024981881"/>
    <s v="Renata Almeida"/>
    <x v="1"/>
    <x v="1"/>
    <s v="Finanças"/>
    <x v="1"/>
    <d v="1965-12-01T00:00:00"/>
    <x v="2"/>
    <x v="0"/>
    <n v="29.9"/>
    <n v="58"/>
    <x v="0"/>
  </r>
  <r>
    <n v="98384039664"/>
    <s v="Bernardo Fernandes"/>
    <x v="0"/>
    <x v="0"/>
    <s v="Finanças"/>
    <x v="0"/>
    <d v="1997-02-07T00:00:00"/>
    <x v="3"/>
    <x v="0"/>
    <n v="29.9"/>
    <n v="27"/>
    <x v="1"/>
  </r>
  <r>
    <n v="98413368768"/>
    <s v="Bernardo Martins"/>
    <x v="0"/>
    <x v="1"/>
    <s v="Negócios"/>
    <x v="1"/>
    <d v="1994-10-22T00:00:00"/>
    <x v="3"/>
    <x v="2"/>
    <n v="9.9"/>
    <n v="29"/>
    <x v="1"/>
  </r>
  <r>
    <n v="98697109512"/>
    <s v="Ramon Flores"/>
    <x v="0"/>
    <x v="2"/>
    <s v="Esportes"/>
    <x v="2"/>
    <d v="1989-01-15T00:00:00"/>
    <x v="3"/>
    <x v="2"/>
    <n v="9.9"/>
    <n v="35"/>
    <x v="3"/>
  </r>
  <r>
    <n v="99005827580"/>
    <s v="Alejandra Herrera"/>
    <x v="1"/>
    <x v="0"/>
    <s v="Economia"/>
    <x v="0"/>
    <d v="1970-10-29T00:00:00"/>
    <x v="3"/>
    <x v="1"/>
    <n v="35.9"/>
    <n v="53"/>
    <x v="2"/>
  </r>
  <r>
    <n v="99052709620"/>
    <s v="Julian Russell"/>
    <x v="1"/>
    <x v="4"/>
    <s v="Negócios"/>
    <x v="0"/>
    <d v="1993-08-11T00:00:00"/>
    <x v="3"/>
    <x v="2"/>
    <n v="9.9"/>
    <n v="30"/>
    <x v="1"/>
  </r>
  <r>
    <n v="99391394012"/>
    <s v="Mariana Souza"/>
    <x v="1"/>
    <x v="0"/>
    <s v="Negócios"/>
    <x v="0"/>
    <d v="1999-06-01T00:00:00"/>
    <x v="3"/>
    <x v="1"/>
    <n v="35.9"/>
    <n v="24"/>
    <x v="1"/>
  </r>
  <r>
    <n v="99587124171"/>
    <s v="Landon Gray"/>
    <x v="1"/>
    <x v="1"/>
    <s v="Negócios"/>
    <x v="1"/>
    <d v="1976-12-18T00:00:00"/>
    <x v="4"/>
    <x v="0"/>
    <n v="29.9"/>
    <n v="47"/>
    <x v="2"/>
  </r>
  <r>
    <n v="99659049071"/>
    <s v="Isaac Henderson"/>
    <x v="0"/>
    <x v="0"/>
    <s v="Finanças"/>
    <x v="0"/>
    <d v="1996-06-13T00:00:00"/>
    <x v="0"/>
    <x v="0"/>
    <n v="29.9"/>
    <n v="27"/>
    <x v="1"/>
  </r>
  <r>
    <n v="99687496489"/>
    <s v="Tristan Perry"/>
    <x v="0"/>
    <x v="3"/>
    <s v="Negócios"/>
    <x v="0"/>
    <d v="1996-04-08T00:00:00"/>
    <x v="0"/>
    <x v="1"/>
    <n v="35.9"/>
    <n v="2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21C8D-F895-4F75-9CD8-4DF5283088E0}" name="GENERO_FAIXA_ETARIA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13">
  <location ref="I5:L11" firstHeaderRow="1" firstDataRow="2" firstDataCol="1"/>
  <pivotFields count="12">
    <pivotField numFmtId="164"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numFmtId="14" showAll="0"/>
    <pivotField showAll="0"/>
    <pivotField showAll="0">
      <items count="5">
        <item x="1"/>
        <item h="1" x="2"/>
        <item h="1" x="3"/>
        <item h="1" x="0"/>
        <item t="default"/>
      </items>
    </pivotField>
    <pivotField numFmtId="165" showAll="0"/>
    <pivotField showAll="0"/>
    <pivotField axis="axisRow" showAll="0">
      <items count="5">
        <item x="1"/>
        <item x="3"/>
        <item x="2"/>
        <item x="0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ntagem de Gênero" fld="2" subtotal="count" baseField="0" baseItem="0"/>
  </dataFields>
  <chartFormats count="6"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C733E-CF06-41AE-9FEA-353BFA32E5ED}" name="BASE_TOTAL" cacheId="3" applyNumberFormats="0" applyBorderFormats="0" applyFontFormats="0" applyPatternFormats="0" applyAlignmentFormats="0" applyWidthHeightFormats="1" dataCaption="Valores" updatedVersion="7" minRefreshableVersion="3" rowGrandTotals="0" itemPrintTitles="1" createdVersion="8" indent="0" outline="1" outlineData="1" multipleFieldFilters="0">
  <location ref="B5:C7" firstHeaderRow="1" firstDataRow="1" firstDataCol="1"/>
  <pivotFields count="12">
    <pivotField numFmtId="164" showAll="0"/>
    <pivotField showAll="0"/>
    <pivotField axis="axisRow" dataField="1" showAll="0">
      <items count="3">
        <item x="1"/>
        <item x="0"/>
        <item t="default"/>
      </items>
    </pivotField>
    <pivotField showAll="0">
      <items count="6">
        <item x="4"/>
        <item x="0"/>
        <item x="2"/>
        <item x="3"/>
        <item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numFmtId="14" showAll="0"/>
    <pivotField showAll="0"/>
    <pivotField showAll="0">
      <items count="5">
        <item x="1"/>
        <item h="1" x="2"/>
        <item h="1" x="3"/>
        <item h="1" x="0"/>
        <item t="default"/>
      </items>
    </pivotField>
    <pivotField numFmtId="165" showAll="0"/>
    <pivotField showAll="0"/>
    <pivotField showAll="0">
      <items count="5">
        <item x="1"/>
        <item x="3"/>
        <item x="2"/>
        <item x="0"/>
        <item t="default"/>
      </items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ntagem de Gêner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2BD6B-B4F2-4156-B67F-54280E22637F}" name="RECEITA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>
  <location ref="AG5:AG6" firstHeaderRow="1" firstDataRow="1" firstDataCol="0"/>
  <pivotFields count="12">
    <pivotField numFmtId="164"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numFmtId="14" showAll="0"/>
    <pivotField showAll="0"/>
    <pivotField showAll="0">
      <items count="5">
        <item x="1"/>
        <item h="1" x="2"/>
        <item h="1" x="3"/>
        <item h="1" x="0"/>
        <item t="default"/>
      </items>
    </pivotField>
    <pivotField dataField="1" numFmtId="165" showAll="0"/>
    <pivotField showAll="0"/>
    <pivotField showAll="0">
      <items count="5">
        <item x="1"/>
        <item x="3"/>
        <item x="2"/>
        <item x="0"/>
        <item t="default"/>
      </items>
    </pivotField>
  </pivotFields>
  <rowItems count="1">
    <i/>
  </rowItems>
  <colItems count="1">
    <i/>
  </colItems>
  <dataFields count="1">
    <dataField name=" Mensalidades" fld="9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B9216-9FBE-4CF3-A6A0-4FC686210D06}" name="AVALIAÇÃO_CLIENTE" cacheId="3" applyNumberFormats="0" applyBorderFormats="0" applyFontFormats="0" applyPatternFormats="0" applyAlignmentFormats="0" applyWidthHeightFormats="1" dataCaption="Valores" updatedVersion="7" minRefreshableVersion="3" rowGrandTotals="0" itemPrintTitles="1" createdVersion="8" indent="0" outline="1" outlineData="1" multipleFieldFilters="0">
  <location ref="AA5:AB13" firstHeaderRow="1" firstDataRow="1" firstDataCol="1"/>
  <pivotFields count="12">
    <pivotField numFmtId="164"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numFmtId="14" showAll="0"/>
    <pivotField axis="axisRow" dataField="1" showAll="0" sortType="descending">
      <items count="9">
        <item x="3"/>
        <item x="5"/>
        <item x="7"/>
        <item x="2"/>
        <item x="4"/>
        <item x="6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h="1" x="2"/>
        <item h="1" x="3"/>
        <item h="1" x="0"/>
        <item t="default"/>
      </items>
    </pivotField>
    <pivotField numFmtId="165" showAll="0"/>
    <pivotField showAll="0"/>
    <pivotField showAll="0">
      <items count="5">
        <item x="1"/>
        <item x="3"/>
        <item x="2"/>
        <item x="0"/>
        <item t="default"/>
      </items>
    </pivotField>
  </pivotFields>
  <rowFields count="1">
    <field x="7"/>
  </rowFields>
  <rowItems count="8">
    <i>
      <x v="6"/>
    </i>
    <i>
      <x/>
    </i>
    <i>
      <x v="7"/>
    </i>
    <i>
      <x v="1"/>
    </i>
    <i>
      <x v="4"/>
    </i>
    <i>
      <x v="3"/>
    </i>
    <i>
      <x v="2"/>
    </i>
    <i>
      <x v="5"/>
    </i>
  </rowItems>
  <colItems count="1">
    <i/>
  </colItems>
  <dataFields count="1">
    <dataField name="Contagem de Avaliação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11AB2-4BFC-48C7-978F-63C75489A7B4}" name="REGIONAL" cacheId="3" applyNumberFormats="0" applyBorderFormats="0" applyFontFormats="0" applyPatternFormats="0" applyAlignmentFormats="0" applyWidthHeightFormats="1" dataCaption="Valores" updatedVersion="7" minRefreshableVersion="3" rowGrandTotals="0" itemPrintTitles="1" createdVersion="8" indent="0" outline="1" outlineData="1" multipleFieldFilters="0">
  <location ref="U5:V8" firstHeaderRow="1" firstDataRow="1" firstDataCol="1"/>
  <pivotFields count="12">
    <pivotField numFmtId="164" showAll="0"/>
    <pivotField showAll="0"/>
    <pivotField showAll="0">
      <items count="3">
        <item x="1"/>
        <item x="0"/>
        <item t="default"/>
      </items>
    </pivotField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numFmtId="14" showAll="0"/>
    <pivotField showAll="0"/>
    <pivotField showAll="0">
      <items count="5">
        <item x="1"/>
        <item h="1" x="2"/>
        <item h="1" x="3"/>
        <item h="1" x="0"/>
        <item t="default"/>
      </items>
    </pivotField>
    <pivotField numFmtId="165" showAll="0"/>
    <pivotField showAll="0"/>
    <pivotField showAll="0">
      <items count="5">
        <item x="1"/>
        <item x="3"/>
        <item x="2"/>
        <item x="0"/>
        <item t="default"/>
      </items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Contagem de Regiã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F3C9D-29E0-44F6-B0BA-39543D14185A}" name="PRODUTO" cacheId="3" applyNumberFormats="0" applyBorderFormats="0" applyFontFormats="0" applyPatternFormats="0" applyAlignmentFormats="0" applyWidthHeightFormats="1" dataCaption="Valores" updatedVersion="7" minRefreshableVersion="3" rowGrandTotals="0" itemPrintTitles="1" createdVersion="8" indent="0" outline="1" outlineData="1" multipleFieldFilters="0">
  <location ref="O5:P9" firstHeaderRow="1" firstDataRow="1" firstDataCol="1"/>
  <pivotFields count="12">
    <pivotField numFmtId="164"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numFmtId="14" showAll="0"/>
    <pivotField showAll="0"/>
    <pivotField axis="axisRow" dataField="1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showAll="0"/>
    <pivotField showAll="0">
      <items count="5">
        <item x="1"/>
        <item x="3"/>
        <item x="2"/>
        <item x="0"/>
        <item t="default"/>
      </items>
    </pivotField>
  </pivotFields>
  <rowFields count="1">
    <field x="8"/>
  </rowFields>
  <rowItems count="4">
    <i>
      <x v="1"/>
    </i>
    <i>
      <x v="3"/>
    </i>
    <i>
      <x/>
    </i>
    <i>
      <x v="2"/>
    </i>
  </rowItems>
  <colItems count="1">
    <i/>
  </colItems>
  <dataFields count="1">
    <dataField name="Contagem de Assinatura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5B1B8FF6-059B-4EA1-A6F7-43D8CC5BECB1}" sourceName="Região">
  <pivotTables>
    <pivotTable tabId="8" name="BASE_TOTAL"/>
    <pivotTable tabId="8" name="AVALIAÇÃO_CLIENTE"/>
    <pivotTable tabId="8" name="GENERO_FAIXA_ETARIA"/>
    <pivotTable tabId="8" name="PRODUTO"/>
    <pivotTable tabId="8" name="RECEITA"/>
  </pivotTables>
  <data>
    <tabular pivotCacheId="1533132972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ssinatura" xr10:uid="{467B8161-E5CF-4884-8EC6-B8B7C999BF14}" sourceName="Assinatura">
  <pivotTables>
    <pivotTable tabId="8" name="BASE_TOTAL"/>
    <pivotTable tabId="8" name="AVALIAÇÃO_CLIENTE"/>
    <pivotTable tabId="8" name="GENERO_FAIXA_ETARIA"/>
    <pivotTable tabId="8" name="RECEITA"/>
    <pivotTable tabId="8" name="REGIONAL"/>
  </pivotTables>
  <data>
    <tabular pivotCacheId="1533132972">
      <items count="4">
        <i x="1" s="1"/>
        <i x="2"/>
        <i x="3"/>
        <i x="0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_Etária" xr10:uid="{7ABF26B4-0EE8-4961-95F8-54F7D830AA69}" sourceName="Faixa-Etária">
  <pivotTables>
    <pivotTable tabId="8" name="BASE_TOTAL"/>
    <pivotTable tabId="8" name="AVALIAÇÃO_CLIENTE"/>
    <pivotTable tabId="8" name="PRODUTO"/>
    <pivotTable tabId="8" name="RECEITA"/>
    <pivotTable tabId="8" name="REGIONAL"/>
  </pivotTables>
  <data>
    <tabular pivotCacheId="1533132972">
      <items count="4">
        <i x="1" s="1"/>
        <i x="3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ênero" xr10:uid="{4004F79E-0A16-4A32-BDF1-128093E50CF8}" sourceName="Gênero">
  <pivotTables>
    <pivotTable tabId="8" name="PRODUTO"/>
    <pivotTable tabId="8" name="AVALIAÇÃO_CLIENTE"/>
    <pivotTable tabId="8" name="RECEITA"/>
    <pivotTable tabId="8" name="REGIONAL"/>
  </pivotTables>
  <data>
    <tabular pivotCacheId="1533132972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ão" xr10:uid="{9644F018-CF8F-4228-945B-6B1079E911A1}" cache="SegmentaçãodeDados_Região" caption="Região" style="Seg_Formatação" rowHeight="247650"/>
  <slicer name="Assinatura" xr10:uid="{972F4D61-98A0-4850-AC5E-A1FBA7A2546E}" cache="SegmentaçãodeDados_Assinatura" caption="Assinatura" style="Seg_Formatação" rowHeight="247650"/>
  <slicer name="Faixa-Etária" xr10:uid="{EBA672B3-9789-4AA1-9A83-45D51EC66D76}" cache="SegmentaçãodeDados_Faixa_Etária" caption="Faixa-Etária" style="Seg_Formatação" rowHeight="247650"/>
  <slicer name="Gênero" xr10:uid="{75218DCE-A018-44C3-AC6A-AABB467ECEDF}" cache="SegmentaçãodeDados_Gênero" caption="Gênero" columnCount="2" style="Seg_Formatação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17B602-3726-47B4-A7A5-0487CFA4E4E8}" name="tBase" displayName="tBase" ref="B2:M804" totalsRowShown="0" headerRowDxfId="6">
  <autoFilter ref="B2:M804" xr:uid="{6417B602-3726-47B4-A7A5-0487CFA4E4E8}"/>
  <tableColumns count="12">
    <tableColumn id="1" xr3:uid="{4B77E003-B47E-4E57-BCD6-317ABB4097B4}" name="CPF" dataDxfId="5"/>
    <tableColumn id="2" xr3:uid="{DAC15098-E30F-4987-AA8A-14A3CE941806}" name="Nome"/>
    <tableColumn id="3" xr3:uid="{2F359C51-DAAA-4A1A-BC69-EF2332FB2CCD}" name="Gênero"/>
    <tableColumn id="4" xr3:uid="{97E74346-BEBB-44D6-8505-2E82BE9E95EF}" name="Nivel de Estudos"/>
    <tableColumn id="5" xr3:uid="{BEF216FD-E682-4116-8865-0CAC83510997}" name="Interesse/Hobbie"/>
    <tableColumn id="6" xr3:uid="{86004E52-8790-4B66-8D91-7EF9C9CEEF6C}" name="Região"/>
    <tableColumn id="7" xr3:uid="{659E180D-2F27-463E-B66B-A7B0BF792426}" name="Data Nascimento" dataDxfId="4"/>
    <tableColumn id="8" xr3:uid="{F3CF0B6B-B55E-4ACE-8C65-37A2BFC56461}" name="Avaliação" dataDxfId="3"/>
    <tableColumn id="9" xr3:uid="{2E4EF9D4-57A3-4A47-B113-9D9BC4B35074}" name="Assinatura"/>
    <tableColumn id="10" xr3:uid="{BE76B97E-F4FA-4B1F-9020-80F586A0D6A5}" name="Mensalidades" dataDxfId="2"/>
    <tableColumn id="11" xr3:uid="{33F21282-A253-49E8-994C-A970D96AFE98}" name="Idade" dataDxfId="1">
      <calculatedColumnFormula>TRUNC((TODAY()-tBase[[#This Row],[Data Nascimento]])/365)</calculatedColumnFormula>
    </tableColumn>
    <tableColumn id="12" xr3:uid="{5E426C45-FA7C-4CC6-99F2-D04ED25D5325}" name="Faixa-Etária" dataDxfId="0">
      <calculatedColumnFormula>HLOOKUP(tBase[[#This Row],[Idade]],$O$3:$R$4,2,TRUE)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Assinantes2">
      <a:dk1>
        <a:sysClr val="windowText" lastClr="000000"/>
      </a:dk1>
      <a:lt1>
        <a:sysClr val="window" lastClr="FFFFFF"/>
      </a:lt1>
      <a:dk2>
        <a:srgbClr val="100625"/>
      </a:dk2>
      <a:lt2>
        <a:srgbClr val="372561"/>
      </a:lt2>
      <a:accent1>
        <a:srgbClr val="E85A7B"/>
      </a:accent1>
      <a:accent2>
        <a:srgbClr val="6477F2"/>
      </a:accent2>
      <a:accent3>
        <a:srgbClr val="58407D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7CBE-7228-4EF2-AF4C-F5E7D3363989}">
  <sheetPr>
    <tabColor theme="9"/>
  </sheetPr>
  <dimension ref="B2:R804"/>
  <sheetViews>
    <sheetView topLeftCell="F1" workbookViewId="0">
      <selection activeCell="M4" sqref="M4"/>
    </sheetView>
  </sheetViews>
  <sheetFormatPr defaultRowHeight="14.25"/>
  <cols>
    <col min="1" max="1" width="0.5" customWidth="1"/>
    <col min="2" max="2" width="14.875" customWidth="1"/>
    <col min="3" max="3" width="22.5" bestFit="1" customWidth="1"/>
    <col min="4" max="4" width="9.25" bestFit="1" customWidth="1"/>
    <col min="5" max="5" width="16.5" customWidth="1"/>
    <col min="6" max="6" width="17.375" customWidth="1"/>
    <col min="7" max="7" width="15.125" bestFit="1" customWidth="1"/>
    <col min="8" max="8" width="17.25" customWidth="1"/>
    <col min="9" max="9" width="19.625" bestFit="1" customWidth="1"/>
    <col min="10" max="10" width="20.5" bestFit="1" customWidth="1"/>
    <col min="11" max="11" width="20.25" customWidth="1"/>
    <col min="12" max="13" width="15.5" customWidth="1"/>
    <col min="14" max="14" width="16.875" customWidth="1"/>
    <col min="15" max="15" width="11.875" customWidth="1"/>
    <col min="16" max="18" width="10.75" customWidth="1"/>
  </cols>
  <sheetData>
    <row r="2" spans="2:18" ht="15">
      <c r="B2" s="18" t="s">
        <v>2</v>
      </c>
      <c r="C2" s="18" t="s">
        <v>0</v>
      </c>
      <c r="D2" s="18" t="s">
        <v>1</v>
      </c>
      <c r="E2" s="18" t="s">
        <v>3</v>
      </c>
      <c r="F2" s="18" t="s">
        <v>10</v>
      </c>
      <c r="G2" s="18" t="s">
        <v>419</v>
      </c>
      <c r="H2" s="18" t="s">
        <v>4</v>
      </c>
      <c r="I2" s="18" t="s">
        <v>428</v>
      </c>
      <c r="J2" s="18" t="s">
        <v>452</v>
      </c>
      <c r="K2" s="18" t="s">
        <v>457</v>
      </c>
      <c r="L2" s="18" t="s">
        <v>458</v>
      </c>
      <c r="M2" s="18" t="s">
        <v>459</v>
      </c>
      <c r="O2" s="7" t="s">
        <v>445</v>
      </c>
    </row>
    <row r="3" spans="2:18" ht="15">
      <c r="B3" s="19">
        <v>22251128276</v>
      </c>
      <c r="C3" t="s">
        <v>135</v>
      </c>
      <c r="D3" t="s">
        <v>6</v>
      </c>
      <c r="E3" t="s">
        <v>417</v>
      </c>
      <c r="F3" t="s">
        <v>9</v>
      </c>
      <c r="G3" t="s">
        <v>425</v>
      </c>
      <c r="H3" s="1">
        <v>21118</v>
      </c>
      <c r="I3" s="1" t="s">
        <v>433</v>
      </c>
      <c r="J3" t="s">
        <v>453</v>
      </c>
      <c r="K3" s="20">
        <v>29.9</v>
      </c>
      <c r="L3">
        <f ca="1">TRUNC((TODAY()-tBase[[#This Row],[Data Nascimento]])/365)</f>
        <v>67</v>
      </c>
      <c r="M3" t="str">
        <f ca="1">HLOOKUP(tBase[[#This Row],[Idade]],$O$3:$R$4,2,TRUE)</f>
        <v>54-70</v>
      </c>
      <c r="O3" s="16">
        <v>24</v>
      </c>
      <c r="P3" s="16">
        <v>35</v>
      </c>
      <c r="Q3" s="16">
        <v>44</v>
      </c>
      <c r="R3" s="16">
        <v>54</v>
      </c>
    </row>
    <row r="4" spans="2:18">
      <c r="B4" s="19">
        <v>22261045848</v>
      </c>
      <c r="C4" t="s">
        <v>217</v>
      </c>
      <c r="D4" t="s">
        <v>5</v>
      </c>
      <c r="E4" t="s">
        <v>7</v>
      </c>
      <c r="F4" t="s">
        <v>12</v>
      </c>
      <c r="G4" t="s">
        <v>425</v>
      </c>
      <c r="H4" s="1">
        <v>33376</v>
      </c>
      <c r="I4" s="1" t="s">
        <v>433</v>
      </c>
      <c r="J4" t="s">
        <v>454</v>
      </c>
      <c r="K4" s="20">
        <v>35.9</v>
      </c>
      <c r="L4">
        <f ca="1">TRUNC((TODAY()-tBase[[#This Row],[Data Nascimento]])/365)</f>
        <v>34</v>
      </c>
      <c r="M4" t="str">
        <f ca="1">HLOOKUP(tBase[[#This Row],[Idade]],$O$3:$R$4,2,TRUE)</f>
        <v>24-34</v>
      </c>
      <c r="O4" s="2" t="s">
        <v>420</v>
      </c>
      <c r="P4" s="2" t="s">
        <v>421</v>
      </c>
      <c r="Q4" s="2" t="s">
        <v>422</v>
      </c>
      <c r="R4" s="3" t="s">
        <v>423</v>
      </c>
    </row>
    <row r="5" spans="2:18">
      <c r="B5" s="19">
        <v>22319593464</v>
      </c>
      <c r="C5" t="s">
        <v>221</v>
      </c>
      <c r="D5" t="s">
        <v>5</v>
      </c>
      <c r="E5" t="s">
        <v>417</v>
      </c>
      <c r="F5" t="s">
        <v>427</v>
      </c>
      <c r="G5" t="s">
        <v>426</v>
      </c>
      <c r="H5" s="1">
        <v>22802</v>
      </c>
      <c r="I5" s="1" t="s">
        <v>433</v>
      </c>
      <c r="J5" t="s">
        <v>454</v>
      </c>
      <c r="K5" s="20">
        <v>35.9</v>
      </c>
      <c r="L5">
        <f ca="1">TRUNC((TODAY()-tBase[[#This Row],[Data Nascimento]])/365)</f>
        <v>63</v>
      </c>
      <c r="M5" t="str">
        <f ca="1">HLOOKUP(tBase[[#This Row],[Idade]],$O$3:$R$4,2,TRUE)</f>
        <v>54-70</v>
      </c>
    </row>
    <row r="6" spans="2:18">
      <c r="B6" s="19">
        <v>22502656506</v>
      </c>
      <c r="C6" t="s">
        <v>304</v>
      </c>
      <c r="D6" t="s">
        <v>6</v>
      </c>
      <c r="E6" t="s">
        <v>417</v>
      </c>
      <c r="F6" t="s">
        <v>14</v>
      </c>
      <c r="G6" t="s">
        <v>425</v>
      </c>
      <c r="H6" s="1">
        <v>34035</v>
      </c>
      <c r="I6" s="1" t="s">
        <v>433</v>
      </c>
      <c r="J6" t="s">
        <v>453</v>
      </c>
      <c r="K6" s="20">
        <v>29.9</v>
      </c>
      <c r="L6">
        <f ca="1">TRUNC((TODAY()-tBase[[#This Row],[Data Nascimento]])/365)</f>
        <v>32</v>
      </c>
      <c r="M6" t="str">
        <f ca="1">HLOOKUP(tBase[[#This Row],[Idade]],$O$3:$R$4,2,TRUE)</f>
        <v>24-34</v>
      </c>
    </row>
    <row r="7" spans="2:18">
      <c r="B7" s="19">
        <v>22545488634</v>
      </c>
      <c r="C7" t="s">
        <v>195</v>
      </c>
      <c r="D7" t="s">
        <v>5</v>
      </c>
      <c r="E7" t="s">
        <v>417</v>
      </c>
      <c r="F7" t="s">
        <v>9</v>
      </c>
      <c r="G7" t="s">
        <v>425</v>
      </c>
      <c r="H7" s="1">
        <v>22524</v>
      </c>
      <c r="I7" s="1" t="s">
        <v>433</v>
      </c>
      <c r="J7" t="s">
        <v>455</v>
      </c>
      <c r="K7" s="20">
        <v>9.9</v>
      </c>
      <c r="L7">
        <f ca="1">TRUNC((TODAY()-tBase[[#This Row],[Data Nascimento]])/365)</f>
        <v>63</v>
      </c>
      <c r="M7" t="str">
        <f ca="1">HLOOKUP(tBase[[#This Row],[Idade]],$O$3:$R$4,2,TRUE)</f>
        <v>54-70</v>
      </c>
    </row>
    <row r="8" spans="2:18">
      <c r="B8" s="19">
        <v>22730255729</v>
      </c>
      <c r="C8" t="s">
        <v>235</v>
      </c>
      <c r="D8" t="s">
        <v>6</v>
      </c>
      <c r="E8" t="s">
        <v>417</v>
      </c>
      <c r="F8" t="s">
        <v>12</v>
      </c>
      <c r="G8" t="s">
        <v>425</v>
      </c>
      <c r="H8" s="1">
        <v>20633</v>
      </c>
      <c r="I8" s="1" t="s">
        <v>433</v>
      </c>
      <c r="J8" t="s">
        <v>455</v>
      </c>
      <c r="K8" s="20">
        <v>9.9</v>
      </c>
      <c r="L8">
        <f ca="1">TRUNC((TODAY()-tBase[[#This Row],[Data Nascimento]])/365)</f>
        <v>68</v>
      </c>
      <c r="M8" t="str">
        <f ca="1">HLOOKUP(tBase[[#This Row],[Idade]],$O$3:$R$4,2,TRUE)</f>
        <v>54-70</v>
      </c>
    </row>
    <row r="9" spans="2:18">
      <c r="B9" s="19">
        <v>22915442664</v>
      </c>
      <c r="C9" t="s">
        <v>380</v>
      </c>
      <c r="D9" t="s">
        <v>5</v>
      </c>
      <c r="E9" t="s">
        <v>7</v>
      </c>
      <c r="F9" t="s">
        <v>13</v>
      </c>
      <c r="G9" t="s">
        <v>425</v>
      </c>
      <c r="H9" s="1">
        <v>26190</v>
      </c>
      <c r="I9" s="1" t="s">
        <v>433</v>
      </c>
      <c r="J9" t="s">
        <v>455</v>
      </c>
      <c r="K9" s="20">
        <v>9.9</v>
      </c>
      <c r="L9">
        <f ca="1">TRUNC((TODAY()-tBase[[#This Row],[Data Nascimento]])/365)</f>
        <v>53</v>
      </c>
      <c r="M9" t="str">
        <f ca="1">HLOOKUP(tBase[[#This Row],[Idade]],$O$3:$R$4,2,TRUE)</f>
        <v>44 - 54</v>
      </c>
    </row>
    <row r="10" spans="2:18">
      <c r="B10" s="19">
        <v>23003948004</v>
      </c>
      <c r="C10" t="s">
        <v>385</v>
      </c>
      <c r="D10" t="s">
        <v>6</v>
      </c>
      <c r="E10" t="s">
        <v>7</v>
      </c>
      <c r="F10" t="s">
        <v>12</v>
      </c>
      <c r="G10" t="s">
        <v>425</v>
      </c>
      <c r="H10" s="1">
        <v>34879</v>
      </c>
      <c r="I10" s="1" t="s">
        <v>433</v>
      </c>
      <c r="J10" t="s">
        <v>454</v>
      </c>
      <c r="K10" s="20">
        <v>35.9</v>
      </c>
      <c r="L10">
        <f ca="1">TRUNC((TODAY()-tBase[[#This Row],[Data Nascimento]])/365)</f>
        <v>29</v>
      </c>
      <c r="M10" t="str">
        <f ca="1">HLOOKUP(tBase[[#This Row],[Idade]],$O$3:$R$4,2,TRUE)</f>
        <v>24-34</v>
      </c>
    </row>
    <row r="11" spans="2:18">
      <c r="B11" s="19">
        <v>23076469898</v>
      </c>
      <c r="C11" t="s">
        <v>28</v>
      </c>
      <c r="D11" t="s">
        <v>5</v>
      </c>
      <c r="E11" t="s">
        <v>416</v>
      </c>
      <c r="F11" t="s">
        <v>14</v>
      </c>
      <c r="G11" t="s">
        <v>425</v>
      </c>
      <c r="H11" s="1">
        <v>26534</v>
      </c>
      <c r="I11" s="1" t="s">
        <v>433</v>
      </c>
      <c r="J11" t="s">
        <v>453</v>
      </c>
      <c r="K11" s="20">
        <v>29.9</v>
      </c>
      <c r="L11">
        <f ca="1">TRUNC((TODAY()-tBase[[#This Row],[Data Nascimento]])/365)</f>
        <v>52</v>
      </c>
      <c r="M11" t="str">
        <f ca="1">HLOOKUP(tBase[[#This Row],[Idade]],$O$3:$R$4,2,TRUE)</f>
        <v>44 - 54</v>
      </c>
    </row>
    <row r="12" spans="2:18">
      <c r="B12" s="19">
        <v>23247585094</v>
      </c>
      <c r="C12" t="s">
        <v>123</v>
      </c>
      <c r="D12" t="s">
        <v>6</v>
      </c>
      <c r="E12" t="s">
        <v>7</v>
      </c>
      <c r="F12" t="s">
        <v>9</v>
      </c>
      <c r="G12" t="s">
        <v>424</v>
      </c>
      <c r="H12" s="1">
        <v>31809</v>
      </c>
      <c r="I12" s="1" t="s">
        <v>429</v>
      </c>
      <c r="J12" t="s">
        <v>455</v>
      </c>
      <c r="K12" s="20">
        <v>9.9</v>
      </c>
      <c r="L12">
        <f ca="1">TRUNC((TODAY()-tBase[[#This Row],[Data Nascimento]])/365)</f>
        <v>38</v>
      </c>
      <c r="M12" t="str">
        <f ca="1">HLOOKUP(tBase[[#This Row],[Idade]],$O$3:$R$4,2,TRUE)</f>
        <v>35 - 44</v>
      </c>
    </row>
    <row r="13" spans="2:18">
      <c r="B13" s="19">
        <v>23305930384</v>
      </c>
      <c r="C13" t="s">
        <v>386</v>
      </c>
      <c r="D13" t="s">
        <v>5</v>
      </c>
      <c r="E13" t="s">
        <v>417</v>
      </c>
      <c r="F13" t="s">
        <v>13</v>
      </c>
      <c r="G13" t="s">
        <v>426</v>
      </c>
      <c r="H13" s="1">
        <v>21884</v>
      </c>
      <c r="I13" s="1" t="s">
        <v>432</v>
      </c>
      <c r="J13" t="s">
        <v>456</v>
      </c>
      <c r="K13" s="20">
        <v>79.900000000000006</v>
      </c>
      <c r="L13">
        <f ca="1">TRUNC((TODAY()-tBase[[#This Row],[Data Nascimento]])/365)</f>
        <v>65</v>
      </c>
      <c r="M13" t="str">
        <f ca="1">HLOOKUP(tBase[[#This Row],[Idade]],$O$3:$R$4,2,TRUE)</f>
        <v>54-70</v>
      </c>
    </row>
    <row r="14" spans="2:18">
      <c r="B14" s="19">
        <v>23327518189</v>
      </c>
      <c r="C14" t="s">
        <v>238</v>
      </c>
      <c r="D14" t="s">
        <v>6</v>
      </c>
      <c r="E14" t="s">
        <v>417</v>
      </c>
      <c r="F14" t="s">
        <v>427</v>
      </c>
      <c r="G14" t="s">
        <v>426</v>
      </c>
      <c r="H14" s="1">
        <v>21366</v>
      </c>
      <c r="I14" s="1" t="s">
        <v>436</v>
      </c>
      <c r="J14" t="s">
        <v>453</v>
      </c>
      <c r="K14" s="20">
        <v>29.9</v>
      </c>
      <c r="L14">
        <f ca="1">TRUNC((TODAY()-tBase[[#This Row],[Data Nascimento]])/365)</f>
        <v>66</v>
      </c>
      <c r="M14" t="str">
        <f ca="1">HLOOKUP(tBase[[#This Row],[Idade]],$O$3:$R$4,2,TRUE)</f>
        <v>54-70</v>
      </c>
    </row>
    <row r="15" spans="2:18">
      <c r="B15" s="19">
        <v>23347171291</v>
      </c>
      <c r="C15" t="s">
        <v>328</v>
      </c>
      <c r="D15" t="s">
        <v>6</v>
      </c>
      <c r="E15" t="s">
        <v>416</v>
      </c>
      <c r="F15" t="s">
        <v>14</v>
      </c>
      <c r="G15" t="s">
        <v>425</v>
      </c>
      <c r="H15" s="1">
        <v>28645</v>
      </c>
      <c r="I15" s="1" t="s">
        <v>436</v>
      </c>
      <c r="J15" t="s">
        <v>455</v>
      </c>
      <c r="K15" s="20">
        <v>9.9</v>
      </c>
      <c r="L15">
        <f ca="1">TRUNC((TODAY()-tBase[[#This Row],[Data Nascimento]])/365)</f>
        <v>46</v>
      </c>
      <c r="M15" t="str">
        <f ca="1">HLOOKUP(tBase[[#This Row],[Idade]],$O$3:$R$4,2,TRUE)</f>
        <v>44 - 54</v>
      </c>
    </row>
    <row r="16" spans="2:18">
      <c r="B16" s="19">
        <v>23396488132</v>
      </c>
      <c r="C16" t="s">
        <v>41</v>
      </c>
      <c r="D16" t="s">
        <v>6</v>
      </c>
      <c r="E16" t="s">
        <v>417</v>
      </c>
      <c r="F16" t="s">
        <v>427</v>
      </c>
      <c r="G16" t="s">
        <v>425</v>
      </c>
      <c r="H16" s="1">
        <v>34390</v>
      </c>
      <c r="I16" s="1" t="s">
        <v>436</v>
      </c>
      <c r="J16" t="s">
        <v>454</v>
      </c>
      <c r="K16" s="20">
        <v>35.9</v>
      </c>
      <c r="L16">
        <f ca="1">TRUNC((TODAY()-tBase[[#This Row],[Data Nascimento]])/365)</f>
        <v>31</v>
      </c>
      <c r="M16" t="str">
        <f ca="1">HLOOKUP(tBase[[#This Row],[Idade]],$O$3:$R$4,2,TRUE)</f>
        <v>24-34</v>
      </c>
    </row>
    <row r="17" spans="2:13">
      <c r="B17" s="19">
        <v>23474418720</v>
      </c>
      <c r="C17" t="s">
        <v>87</v>
      </c>
      <c r="D17" t="s">
        <v>6</v>
      </c>
      <c r="E17" t="s">
        <v>7</v>
      </c>
      <c r="F17" t="s">
        <v>9</v>
      </c>
      <c r="G17" t="s">
        <v>425</v>
      </c>
      <c r="H17" s="1">
        <v>23540</v>
      </c>
      <c r="I17" s="1" t="s">
        <v>436</v>
      </c>
      <c r="J17" t="s">
        <v>453</v>
      </c>
      <c r="K17" s="20">
        <v>29.9</v>
      </c>
      <c r="L17">
        <f ca="1">TRUNC((TODAY()-tBase[[#This Row],[Data Nascimento]])/365)</f>
        <v>60</v>
      </c>
      <c r="M17" t="str">
        <f ca="1">HLOOKUP(tBase[[#This Row],[Idade]],$O$3:$R$4,2,TRUE)</f>
        <v>54-70</v>
      </c>
    </row>
    <row r="18" spans="2:13">
      <c r="B18" s="19">
        <v>23495363597</v>
      </c>
      <c r="C18" t="s">
        <v>315</v>
      </c>
      <c r="D18" t="s">
        <v>5</v>
      </c>
      <c r="E18" t="s">
        <v>417</v>
      </c>
      <c r="F18" t="s">
        <v>9</v>
      </c>
      <c r="G18" t="s">
        <v>425</v>
      </c>
      <c r="H18" s="1">
        <v>26610</v>
      </c>
      <c r="I18" s="1" t="s">
        <v>436</v>
      </c>
      <c r="J18" t="s">
        <v>455</v>
      </c>
      <c r="K18" s="20">
        <v>9.9</v>
      </c>
      <c r="L18">
        <f ca="1">TRUNC((TODAY()-tBase[[#This Row],[Data Nascimento]])/365)</f>
        <v>52</v>
      </c>
      <c r="M18" t="str">
        <f ca="1">HLOOKUP(tBase[[#This Row],[Idade]],$O$3:$R$4,2,TRUE)</f>
        <v>44 - 54</v>
      </c>
    </row>
    <row r="19" spans="2:13">
      <c r="B19" s="19">
        <v>23710915067</v>
      </c>
      <c r="C19" t="s">
        <v>279</v>
      </c>
      <c r="D19" t="s">
        <v>6</v>
      </c>
      <c r="E19" t="s">
        <v>8</v>
      </c>
      <c r="F19" t="s">
        <v>9</v>
      </c>
      <c r="G19" t="s">
        <v>425</v>
      </c>
      <c r="H19" s="1">
        <v>23341</v>
      </c>
      <c r="I19" s="1" t="s">
        <v>436</v>
      </c>
      <c r="J19" t="s">
        <v>453</v>
      </c>
      <c r="K19" s="20">
        <v>29.9</v>
      </c>
      <c r="L19">
        <f ca="1">TRUNC((TODAY()-tBase[[#This Row],[Data Nascimento]])/365)</f>
        <v>61</v>
      </c>
      <c r="M19" t="str">
        <f ca="1">HLOOKUP(tBase[[#This Row],[Idade]],$O$3:$R$4,2,TRUE)</f>
        <v>54-70</v>
      </c>
    </row>
    <row r="20" spans="2:13">
      <c r="B20" s="19">
        <v>23744776016</v>
      </c>
      <c r="C20" t="s">
        <v>163</v>
      </c>
      <c r="D20" t="s">
        <v>5</v>
      </c>
      <c r="E20" t="s">
        <v>7</v>
      </c>
      <c r="F20" t="s">
        <v>12</v>
      </c>
      <c r="G20" t="s">
        <v>424</v>
      </c>
      <c r="H20" s="1">
        <v>29555</v>
      </c>
      <c r="I20" s="1" t="s">
        <v>435</v>
      </c>
      <c r="J20" t="s">
        <v>455</v>
      </c>
      <c r="K20" s="20">
        <v>9.9</v>
      </c>
      <c r="L20">
        <f ca="1">TRUNC((TODAY()-tBase[[#This Row],[Data Nascimento]])/365)</f>
        <v>44</v>
      </c>
      <c r="M20" t="str">
        <f ca="1">HLOOKUP(tBase[[#This Row],[Idade]],$O$3:$R$4,2,TRUE)</f>
        <v>44 - 54</v>
      </c>
    </row>
    <row r="21" spans="2:13">
      <c r="B21" s="19">
        <v>23811464512</v>
      </c>
      <c r="C21" t="s">
        <v>364</v>
      </c>
      <c r="D21" t="s">
        <v>5</v>
      </c>
      <c r="E21" t="s">
        <v>418</v>
      </c>
      <c r="F21" t="s">
        <v>14</v>
      </c>
      <c r="G21" t="s">
        <v>425</v>
      </c>
      <c r="H21" s="1">
        <v>29097</v>
      </c>
      <c r="I21" s="1" t="s">
        <v>433</v>
      </c>
      <c r="J21" t="s">
        <v>453</v>
      </c>
      <c r="K21" s="20">
        <v>29.9</v>
      </c>
      <c r="L21">
        <f ca="1">TRUNC((TODAY()-tBase[[#This Row],[Data Nascimento]])/365)</f>
        <v>45</v>
      </c>
      <c r="M21" t="str">
        <f ca="1">HLOOKUP(tBase[[#This Row],[Idade]],$O$3:$R$4,2,TRUE)</f>
        <v>44 - 54</v>
      </c>
    </row>
    <row r="22" spans="2:13">
      <c r="B22" s="19">
        <v>23812290184</v>
      </c>
      <c r="C22" t="s">
        <v>272</v>
      </c>
      <c r="D22" t="s">
        <v>6</v>
      </c>
      <c r="E22" t="s">
        <v>8</v>
      </c>
      <c r="F22" t="s">
        <v>13</v>
      </c>
      <c r="G22" t="s">
        <v>425</v>
      </c>
      <c r="H22" s="1">
        <v>33788</v>
      </c>
      <c r="I22" s="1" t="s">
        <v>433</v>
      </c>
      <c r="J22" t="s">
        <v>453</v>
      </c>
      <c r="K22" s="20">
        <v>29.9</v>
      </c>
      <c r="L22">
        <f ca="1">TRUNC((TODAY()-tBase[[#This Row],[Data Nascimento]])/365)</f>
        <v>32</v>
      </c>
      <c r="M22" t="str">
        <f ca="1">HLOOKUP(tBase[[#This Row],[Idade]],$O$3:$R$4,2,TRUE)</f>
        <v>24-34</v>
      </c>
    </row>
    <row r="23" spans="2:13">
      <c r="B23" s="19">
        <v>23826850226</v>
      </c>
      <c r="C23" t="s">
        <v>36</v>
      </c>
      <c r="D23" t="s">
        <v>5</v>
      </c>
      <c r="E23" t="s">
        <v>7</v>
      </c>
      <c r="F23" t="s">
        <v>13</v>
      </c>
      <c r="G23" t="s">
        <v>426</v>
      </c>
      <c r="H23" s="1">
        <v>25592</v>
      </c>
      <c r="I23" s="1" t="s">
        <v>433</v>
      </c>
      <c r="J23" t="s">
        <v>455</v>
      </c>
      <c r="K23" s="20">
        <v>9.9</v>
      </c>
      <c r="L23">
        <f ca="1">TRUNC((TODAY()-tBase[[#This Row],[Data Nascimento]])/365)</f>
        <v>55</v>
      </c>
      <c r="M23" t="str">
        <f ca="1">HLOOKUP(tBase[[#This Row],[Idade]],$O$3:$R$4,2,TRUE)</f>
        <v>54-70</v>
      </c>
    </row>
    <row r="24" spans="2:13">
      <c r="B24" s="19">
        <v>23832649809</v>
      </c>
      <c r="C24" t="s">
        <v>198</v>
      </c>
      <c r="D24" t="s">
        <v>5</v>
      </c>
      <c r="E24" t="s">
        <v>417</v>
      </c>
      <c r="F24" t="s">
        <v>11</v>
      </c>
      <c r="G24" t="s">
        <v>426</v>
      </c>
      <c r="H24" s="1">
        <v>21969</v>
      </c>
      <c r="I24" s="1" t="s">
        <v>433</v>
      </c>
      <c r="J24" t="s">
        <v>456</v>
      </c>
      <c r="K24" s="20">
        <v>79.900000000000006</v>
      </c>
      <c r="L24">
        <f ca="1">TRUNC((TODAY()-tBase[[#This Row],[Data Nascimento]])/365)</f>
        <v>65</v>
      </c>
      <c r="M24" t="str">
        <f ca="1">HLOOKUP(tBase[[#This Row],[Idade]],$O$3:$R$4,2,TRUE)</f>
        <v>54-70</v>
      </c>
    </row>
    <row r="25" spans="2:13">
      <c r="B25" s="19">
        <v>23901903684</v>
      </c>
      <c r="C25" t="s">
        <v>168</v>
      </c>
      <c r="D25" t="s">
        <v>6</v>
      </c>
      <c r="E25" t="s">
        <v>416</v>
      </c>
      <c r="F25" t="s">
        <v>13</v>
      </c>
      <c r="G25" t="s">
        <v>425</v>
      </c>
      <c r="H25" s="1">
        <v>31133</v>
      </c>
      <c r="I25" s="1" t="s">
        <v>433</v>
      </c>
      <c r="J25" t="s">
        <v>454</v>
      </c>
      <c r="K25" s="20">
        <v>35.9</v>
      </c>
      <c r="L25">
        <f ca="1">TRUNC((TODAY()-tBase[[#This Row],[Data Nascimento]])/365)</f>
        <v>40</v>
      </c>
      <c r="M25" t="str">
        <f ca="1">HLOOKUP(tBase[[#This Row],[Idade]],$O$3:$R$4,2,TRUE)</f>
        <v>35 - 44</v>
      </c>
    </row>
    <row r="26" spans="2:13">
      <c r="B26" s="19">
        <v>23955738155</v>
      </c>
      <c r="C26" t="s">
        <v>299</v>
      </c>
      <c r="D26" t="s">
        <v>5</v>
      </c>
      <c r="E26" t="s">
        <v>8</v>
      </c>
      <c r="F26" t="s">
        <v>13</v>
      </c>
      <c r="G26" t="s">
        <v>426</v>
      </c>
      <c r="H26" s="1">
        <v>26045</v>
      </c>
      <c r="I26" s="1" t="s">
        <v>430</v>
      </c>
      <c r="J26" t="s">
        <v>453</v>
      </c>
      <c r="K26" s="20">
        <v>29.9</v>
      </c>
      <c r="L26">
        <f ca="1">TRUNC((TODAY()-tBase[[#This Row],[Data Nascimento]])/365)</f>
        <v>54</v>
      </c>
      <c r="M26" t="str">
        <f ca="1">HLOOKUP(tBase[[#This Row],[Idade]],$O$3:$R$4,2,TRUE)</f>
        <v>54-70</v>
      </c>
    </row>
    <row r="27" spans="2:13">
      <c r="B27" s="19">
        <v>23985916849</v>
      </c>
      <c r="C27" t="s">
        <v>325</v>
      </c>
      <c r="D27" t="s">
        <v>5</v>
      </c>
      <c r="E27" t="s">
        <v>7</v>
      </c>
      <c r="F27" t="s">
        <v>427</v>
      </c>
      <c r="G27" t="s">
        <v>425</v>
      </c>
      <c r="H27" s="1">
        <v>33181</v>
      </c>
      <c r="I27" s="1" t="s">
        <v>429</v>
      </c>
      <c r="J27" t="s">
        <v>454</v>
      </c>
      <c r="K27" s="20">
        <v>35.9</v>
      </c>
      <c r="L27">
        <f ca="1">TRUNC((TODAY()-tBase[[#This Row],[Data Nascimento]])/365)</f>
        <v>34</v>
      </c>
      <c r="M27" t="str">
        <f ca="1">HLOOKUP(tBase[[#This Row],[Idade]],$O$3:$R$4,2,TRUE)</f>
        <v>24-34</v>
      </c>
    </row>
    <row r="28" spans="2:13">
      <c r="B28" s="19">
        <v>24132591017</v>
      </c>
      <c r="C28" t="s">
        <v>199</v>
      </c>
      <c r="D28" t="s">
        <v>5</v>
      </c>
      <c r="E28" t="s">
        <v>8</v>
      </c>
      <c r="F28" t="s">
        <v>12</v>
      </c>
      <c r="G28" t="s">
        <v>425</v>
      </c>
      <c r="H28" s="1">
        <v>28504</v>
      </c>
      <c r="I28" s="1" t="s">
        <v>431</v>
      </c>
      <c r="J28" t="s">
        <v>456</v>
      </c>
      <c r="K28" s="20">
        <v>79.900000000000006</v>
      </c>
      <c r="L28">
        <f ca="1">TRUNC((TODAY()-tBase[[#This Row],[Data Nascimento]])/365)</f>
        <v>47</v>
      </c>
      <c r="M28" t="str">
        <f ca="1">HLOOKUP(tBase[[#This Row],[Idade]],$O$3:$R$4,2,TRUE)</f>
        <v>44 - 54</v>
      </c>
    </row>
    <row r="29" spans="2:13">
      <c r="B29" s="19">
        <v>24163969033</v>
      </c>
      <c r="C29" t="s">
        <v>236</v>
      </c>
      <c r="D29" t="s">
        <v>6</v>
      </c>
      <c r="E29" t="s">
        <v>7</v>
      </c>
      <c r="F29" t="s">
        <v>13</v>
      </c>
      <c r="G29" t="s">
        <v>426</v>
      </c>
      <c r="H29" s="1">
        <v>34294</v>
      </c>
      <c r="I29" s="1" t="s">
        <v>432</v>
      </c>
      <c r="J29" t="s">
        <v>455</v>
      </c>
      <c r="K29" s="20">
        <v>9.9</v>
      </c>
      <c r="L29">
        <f ca="1">TRUNC((TODAY()-tBase[[#This Row],[Data Nascimento]])/365)</f>
        <v>31</v>
      </c>
      <c r="M29" t="str">
        <f ca="1">HLOOKUP(tBase[[#This Row],[Idade]],$O$3:$R$4,2,TRUE)</f>
        <v>24-34</v>
      </c>
    </row>
    <row r="30" spans="2:13">
      <c r="B30" s="19">
        <v>24287997573</v>
      </c>
      <c r="C30" t="s">
        <v>20</v>
      </c>
      <c r="D30" t="s">
        <v>5</v>
      </c>
      <c r="E30" t="s">
        <v>7</v>
      </c>
      <c r="F30" t="s">
        <v>13</v>
      </c>
      <c r="G30" t="s">
        <v>425</v>
      </c>
      <c r="H30" s="1">
        <v>29298</v>
      </c>
      <c r="I30" s="1" t="s">
        <v>434</v>
      </c>
      <c r="J30" t="s">
        <v>455</v>
      </c>
      <c r="K30" s="20">
        <v>9.9</v>
      </c>
      <c r="L30">
        <f ca="1">TRUNC((TODAY()-tBase[[#This Row],[Data Nascimento]])/365)</f>
        <v>45</v>
      </c>
      <c r="M30" t="str">
        <f ca="1">HLOOKUP(tBase[[#This Row],[Idade]],$O$3:$R$4,2,TRUE)</f>
        <v>44 - 54</v>
      </c>
    </row>
    <row r="31" spans="2:13">
      <c r="B31" s="19">
        <v>24399783131</v>
      </c>
      <c r="C31" t="s">
        <v>219</v>
      </c>
      <c r="D31" t="s">
        <v>5</v>
      </c>
      <c r="E31" t="s">
        <v>8</v>
      </c>
      <c r="F31" t="s">
        <v>9</v>
      </c>
      <c r="G31" t="s">
        <v>426</v>
      </c>
      <c r="H31" s="1">
        <v>21433</v>
      </c>
      <c r="I31" s="1" t="s">
        <v>430</v>
      </c>
      <c r="J31" t="s">
        <v>455</v>
      </c>
      <c r="K31" s="20">
        <v>9.9</v>
      </c>
      <c r="L31">
        <f ca="1">TRUNC((TODAY()-tBase[[#This Row],[Data Nascimento]])/365)</f>
        <v>66</v>
      </c>
      <c r="M31" t="str">
        <f ca="1">HLOOKUP(tBase[[#This Row],[Idade]],$O$3:$R$4,2,TRUE)</f>
        <v>54-70</v>
      </c>
    </row>
    <row r="32" spans="2:13">
      <c r="B32" s="19">
        <v>24476290628</v>
      </c>
      <c r="C32" t="s">
        <v>63</v>
      </c>
      <c r="D32" t="s">
        <v>6</v>
      </c>
      <c r="E32" t="s">
        <v>7</v>
      </c>
      <c r="F32" t="s">
        <v>9</v>
      </c>
      <c r="G32" t="s">
        <v>424</v>
      </c>
      <c r="H32" s="1">
        <v>27317</v>
      </c>
      <c r="I32" s="1" t="s">
        <v>435</v>
      </c>
      <c r="J32" t="s">
        <v>455</v>
      </c>
      <c r="K32" s="20">
        <v>9.9</v>
      </c>
      <c r="L32">
        <f ca="1">TRUNC((TODAY()-tBase[[#This Row],[Data Nascimento]])/365)</f>
        <v>50</v>
      </c>
      <c r="M32" t="str">
        <f ca="1">HLOOKUP(tBase[[#This Row],[Idade]],$O$3:$R$4,2,TRUE)</f>
        <v>44 - 54</v>
      </c>
    </row>
    <row r="33" spans="2:13">
      <c r="B33" s="19">
        <v>24501506609</v>
      </c>
      <c r="C33" t="s">
        <v>30</v>
      </c>
      <c r="D33" t="s">
        <v>5</v>
      </c>
      <c r="E33" t="s">
        <v>7</v>
      </c>
      <c r="F33" t="s">
        <v>11</v>
      </c>
      <c r="G33" t="s">
        <v>426</v>
      </c>
      <c r="H33" s="1">
        <v>24903</v>
      </c>
      <c r="I33" s="1" t="s">
        <v>436</v>
      </c>
      <c r="J33" t="s">
        <v>456</v>
      </c>
      <c r="K33" s="20">
        <v>79.900000000000006</v>
      </c>
      <c r="L33">
        <f ca="1">TRUNC((TODAY()-tBase[[#This Row],[Data Nascimento]])/365)</f>
        <v>57</v>
      </c>
      <c r="M33" t="str">
        <f ca="1">HLOOKUP(tBase[[#This Row],[Idade]],$O$3:$R$4,2,TRUE)</f>
        <v>54-70</v>
      </c>
    </row>
    <row r="34" spans="2:13">
      <c r="B34" s="19">
        <v>24571944346</v>
      </c>
      <c r="C34" t="s">
        <v>243</v>
      </c>
      <c r="D34" t="s">
        <v>5</v>
      </c>
      <c r="E34" t="s">
        <v>7</v>
      </c>
      <c r="F34" t="s">
        <v>9</v>
      </c>
      <c r="G34" t="s">
        <v>424</v>
      </c>
      <c r="H34" s="1">
        <v>21653</v>
      </c>
      <c r="I34" s="1" t="s">
        <v>430</v>
      </c>
      <c r="J34" t="s">
        <v>455</v>
      </c>
      <c r="K34" s="20">
        <v>9.9</v>
      </c>
      <c r="L34">
        <f ca="1">TRUNC((TODAY()-tBase[[#This Row],[Data Nascimento]])/365)</f>
        <v>66</v>
      </c>
      <c r="M34" t="str">
        <f ca="1">HLOOKUP(tBase[[#This Row],[Idade]],$O$3:$R$4,2,TRUE)</f>
        <v>54-70</v>
      </c>
    </row>
    <row r="35" spans="2:13">
      <c r="B35" s="19">
        <v>24787984175</v>
      </c>
      <c r="C35" t="s">
        <v>244</v>
      </c>
      <c r="D35" t="s">
        <v>6</v>
      </c>
      <c r="E35" t="s">
        <v>418</v>
      </c>
      <c r="F35" t="s">
        <v>14</v>
      </c>
      <c r="G35" t="s">
        <v>425</v>
      </c>
      <c r="H35" s="1">
        <v>34867</v>
      </c>
      <c r="I35" s="1" t="s">
        <v>435</v>
      </c>
      <c r="J35" t="s">
        <v>453</v>
      </c>
      <c r="K35" s="20">
        <v>29.9</v>
      </c>
      <c r="L35">
        <f ca="1">TRUNC((TODAY()-tBase[[#This Row],[Data Nascimento]])/365)</f>
        <v>29</v>
      </c>
      <c r="M35" t="str">
        <f ca="1">HLOOKUP(tBase[[#This Row],[Idade]],$O$3:$R$4,2,TRUE)</f>
        <v>24-34</v>
      </c>
    </row>
    <row r="36" spans="2:13">
      <c r="B36" s="19">
        <v>25119128692</v>
      </c>
      <c r="C36" t="s">
        <v>265</v>
      </c>
      <c r="D36" t="s">
        <v>5</v>
      </c>
      <c r="E36" t="s">
        <v>7</v>
      </c>
      <c r="F36" t="s">
        <v>12</v>
      </c>
      <c r="G36" t="s">
        <v>425</v>
      </c>
      <c r="H36" s="1">
        <v>30384</v>
      </c>
      <c r="I36" s="1" t="s">
        <v>436</v>
      </c>
      <c r="J36" t="s">
        <v>454</v>
      </c>
      <c r="K36" s="20">
        <v>35.9</v>
      </c>
      <c r="L36">
        <f ca="1">TRUNC((TODAY()-tBase[[#This Row],[Data Nascimento]])/365)</f>
        <v>42</v>
      </c>
      <c r="M36" t="str">
        <f ca="1">HLOOKUP(tBase[[#This Row],[Idade]],$O$3:$R$4,2,TRUE)</f>
        <v>35 - 44</v>
      </c>
    </row>
    <row r="37" spans="2:13">
      <c r="B37" s="19">
        <v>25186825602</v>
      </c>
      <c r="C37" t="s">
        <v>287</v>
      </c>
      <c r="D37" t="s">
        <v>6</v>
      </c>
      <c r="E37" t="s">
        <v>7</v>
      </c>
      <c r="F37" t="s">
        <v>427</v>
      </c>
      <c r="G37" t="s">
        <v>425</v>
      </c>
      <c r="H37" s="1">
        <v>23124</v>
      </c>
      <c r="I37" s="1" t="s">
        <v>433</v>
      </c>
      <c r="J37" t="s">
        <v>453</v>
      </c>
      <c r="K37" s="20">
        <v>29.9</v>
      </c>
      <c r="L37">
        <f ca="1">TRUNC((TODAY()-tBase[[#This Row],[Data Nascimento]])/365)</f>
        <v>62</v>
      </c>
      <c r="M37" t="str">
        <f ca="1">HLOOKUP(tBase[[#This Row],[Idade]],$O$3:$R$4,2,TRUE)</f>
        <v>54-70</v>
      </c>
    </row>
    <row r="38" spans="2:13">
      <c r="B38" s="19">
        <v>25259510243</v>
      </c>
      <c r="C38" t="s">
        <v>40</v>
      </c>
      <c r="D38" t="s">
        <v>5</v>
      </c>
      <c r="E38" t="s">
        <v>7</v>
      </c>
      <c r="F38" t="s">
        <v>14</v>
      </c>
      <c r="G38" t="s">
        <v>426</v>
      </c>
      <c r="H38" s="1">
        <v>26741</v>
      </c>
      <c r="I38" s="1" t="s">
        <v>433</v>
      </c>
      <c r="J38" t="s">
        <v>455</v>
      </c>
      <c r="K38" s="20">
        <v>9.9</v>
      </c>
      <c r="L38">
        <f ca="1">TRUNC((TODAY()-tBase[[#This Row],[Data Nascimento]])/365)</f>
        <v>52</v>
      </c>
      <c r="M38" t="str">
        <f ca="1">HLOOKUP(tBase[[#This Row],[Idade]],$O$3:$R$4,2,TRUE)</f>
        <v>44 - 54</v>
      </c>
    </row>
    <row r="39" spans="2:13">
      <c r="B39" s="19">
        <v>25299040876</v>
      </c>
      <c r="C39" t="s">
        <v>184</v>
      </c>
      <c r="D39" t="s">
        <v>5</v>
      </c>
      <c r="E39" t="s">
        <v>417</v>
      </c>
      <c r="F39" t="s">
        <v>14</v>
      </c>
      <c r="G39" t="s">
        <v>425</v>
      </c>
      <c r="H39" s="1">
        <v>22002</v>
      </c>
      <c r="I39" s="1" t="s">
        <v>433</v>
      </c>
      <c r="J39" t="s">
        <v>455</v>
      </c>
      <c r="K39" s="20">
        <v>9.9</v>
      </c>
      <c r="L39">
        <f ca="1">TRUNC((TODAY()-tBase[[#This Row],[Data Nascimento]])/365)</f>
        <v>65</v>
      </c>
      <c r="M39" t="str">
        <f ca="1">HLOOKUP(tBase[[#This Row],[Idade]],$O$3:$R$4,2,TRUE)</f>
        <v>54-70</v>
      </c>
    </row>
    <row r="40" spans="2:13">
      <c r="B40" s="19">
        <v>25585315115</v>
      </c>
      <c r="C40" t="s">
        <v>309</v>
      </c>
      <c r="D40" t="s">
        <v>6</v>
      </c>
      <c r="E40" t="s">
        <v>8</v>
      </c>
      <c r="F40" t="s">
        <v>427</v>
      </c>
      <c r="G40" t="s">
        <v>426</v>
      </c>
      <c r="H40" s="1">
        <v>28355</v>
      </c>
      <c r="I40" s="1" t="s">
        <v>433</v>
      </c>
      <c r="J40" t="s">
        <v>455</v>
      </c>
      <c r="K40" s="20">
        <v>9.9</v>
      </c>
      <c r="L40">
        <f ca="1">TRUNC((TODAY()-tBase[[#This Row],[Data Nascimento]])/365)</f>
        <v>47</v>
      </c>
      <c r="M40" t="str">
        <f ca="1">HLOOKUP(tBase[[#This Row],[Idade]],$O$3:$R$4,2,TRUE)</f>
        <v>44 - 54</v>
      </c>
    </row>
    <row r="41" spans="2:13">
      <c r="B41" s="19">
        <v>25620590447</v>
      </c>
      <c r="C41" t="s">
        <v>90</v>
      </c>
      <c r="D41" t="s">
        <v>5</v>
      </c>
      <c r="E41" t="s">
        <v>7</v>
      </c>
      <c r="F41" t="s">
        <v>11</v>
      </c>
      <c r="G41" t="s">
        <v>426</v>
      </c>
      <c r="H41" s="1">
        <v>32844</v>
      </c>
      <c r="I41" s="1" t="s">
        <v>433</v>
      </c>
      <c r="J41" t="s">
        <v>456</v>
      </c>
      <c r="K41" s="20">
        <v>79.900000000000006</v>
      </c>
      <c r="L41">
        <f ca="1">TRUNC((TODAY()-tBase[[#This Row],[Data Nascimento]])/365)</f>
        <v>35</v>
      </c>
      <c r="M41" t="str">
        <f ca="1">HLOOKUP(tBase[[#This Row],[Idade]],$O$3:$R$4,2,TRUE)</f>
        <v>35 - 44</v>
      </c>
    </row>
    <row r="42" spans="2:13">
      <c r="B42" s="19">
        <v>25690893853</v>
      </c>
      <c r="C42" t="s">
        <v>255</v>
      </c>
      <c r="D42" t="s">
        <v>5</v>
      </c>
      <c r="E42" t="s">
        <v>417</v>
      </c>
      <c r="F42" t="s">
        <v>9</v>
      </c>
      <c r="G42" t="s">
        <v>425</v>
      </c>
      <c r="H42" s="1">
        <v>22758</v>
      </c>
      <c r="I42" s="1" t="s">
        <v>433</v>
      </c>
      <c r="J42" t="s">
        <v>455</v>
      </c>
      <c r="K42" s="20">
        <v>9.9</v>
      </c>
      <c r="L42">
        <f ca="1">TRUNC((TODAY()-tBase[[#This Row],[Data Nascimento]])/365)</f>
        <v>63</v>
      </c>
      <c r="M42" t="str">
        <f ca="1">HLOOKUP(tBase[[#This Row],[Idade]],$O$3:$R$4,2,TRUE)</f>
        <v>54-70</v>
      </c>
    </row>
    <row r="43" spans="2:13">
      <c r="B43" s="19">
        <v>25770108240</v>
      </c>
      <c r="C43" t="s">
        <v>141</v>
      </c>
      <c r="D43" t="s">
        <v>6</v>
      </c>
      <c r="E43" t="s">
        <v>417</v>
      </c>
      <c r="F43" t="s">
        <v>427</v>
      </c>
      <c r="G43" t="s">
        <v>425</v>
      </c>
      <c r="H43" s="1">
        <v>30937</v>
      </c>
      <c r="I43" s="1" t="s">
        <v>433</v>
      </c>
      <c r="J43" t="s">
        <v>455</v>
      </c>
      <c r="K43" s="20">
        <v>9.9</v>
      </c>
      <c r="L43">
        <f ca="1">TRUNC((TODAY()-tBase[[#This Row],[Data Nascimento]])/365)</f>
        <v>40</v>
      </c>
      <c r="M43" t="str">
        <f ca="1">HLOOKUP(tBase[[#This Row],[Idade]],$O$3:$R$4,2,TRUE)</f>
        <v>35 - 44</v>
      </c>
    </row>
    <row r="44" spans="2:13">
      <c r="B44" s="19">
        <v>26133183584</v>
      </c>
      <c r="C44" t="s">
        <v>228</v>
      </c>
      <c r="D44" t="s">
        <v>6</v>
      </c>
      <c r="E44" t="s">
        <v>416</v>
      </c>
      <c r="F44" t="s">
        <v>13</v>
      </c>
      <c r="G44" t="s">
        <v>425</v>
      </c>
      <c r="H44" s="1">
        <v>32741</v>
      </c>
      <c r="I44" s="1" t="s">
        <v>433</v>
      </c>
      <c r="J44" t="s">
        <v>455</v>
      </c>
      <c r="K44" s="20">
        <v>9.9</v>
      </c>
      <c r="L44">
        <f ca="1">TRUNC((TODAY()-tBase[[#This Row],[Data Nascimento]])/365)</f>
        <v>35</v>
      </c>
      <c r="M44" t="str">
        <f ca="1">HLOOKUP(tBase[[#This Row],[Idade]],$O$3:$R$4,2,TRUE)</f>
        <v>35 - 44</v>
      </c>
    </row>
    <row r="45" spans="2:13">
      <c r="B45" s="19">
        <v>26552662070</v>
      </c>
      <c r="C45" t="s">
        <v>114</v>
      </c>
      <c r="D45" t="s">
        <v>5</v>
      </c>
      <c r="E45" t="s">
        <v>417</v>
      </c>
      <c r="F45" t="s">
        <v>11</v>
      </c>
      <c r="G45" t="s">
        <v>425</v>
      </c>
      <c r="H45" s="1">
        <v>21192</v>
      </c>
      <c r="I45" s="1" t="s">
        <v>433</v>
      </c>
      <c r="J45" t="s">
        <v>456</v>
      </c>
      <c r="K45" s="20">
        <v>79.900000000000006</v>
      </c>
      <c r="L45">
        <f ca="1">TRUNC((TODAY()-tBase[[#This Row],[Data Nascimento]])/365)</f>
        <v>67</v>
      </c>
      <c r="M45" t="str">
        <f ca="1">HLOOKUP(tBase[[#This Row],[Idade]],$O$3:$R$4,2,TRUE)</f>
        <v>54-70</v>
      </c>
    </row>
    <row r="46" spans="2:13">
      <c r="B46" s="19">
        <v>26642966334</v>
      </c>
      <c r="C46" t="s">
        <v>15</v>
      </c>
      <c r="D46" t="s">
        <v>6</v>
      </c>
      <c r="E46" t="s">
        <v>417</v>
      </c>
      <c r="F46" t="s">
        <v>9</v>
      </c>
      <c r="G46" t="s">
        <v>425</v>
      </c>
      <c r="H46" s="1">
        <v>27136</v>
      </c>
      <c r="I46" s="1" t="s">
        <v>429</v>
      </c>
      <c r="J46" t="s">
        <v>455</v>
      </c>
      <c r="K46" s="20">
        <v>9.9</v>
      </c>
      <c r="L46">
        <f ca="1">TRUNC((TODAY()-tBase[[#This Row],[Data Nascimento]])/365)</f>
        <v>51</v>
      </c>
      <c r="M46" t="str">
        <f ca="1">HLOOKUP(tBase[[#This Row],[Idade]],$O$3:$R$4,2,TRUE)</f>
        <v>44 - 54</v>
      </c>
    </row>
    <row r="47" spans="2:13">
      <c r="B47" s="19">
        <v>26713299497</v>
      </c>
      <c r="C47" t="s">
        <v>288</v>
      </c>
      <c r="D47" t="s">
        <v>6</v>
      </c>
      <c r="E47" t="s">
        <v>416</v>
      </c>
      <c r="F47" t="s">
        <v>13</v>
      </c>
      <c r="G47" t="s">
        <v>425</v>
      </c>
      <c r="H47" s="1">
        <v>23231</v>
      </c>
      <c r="I47" s="1" t="s">
        <v>432</v>
      </c>
      <c r="J47" t="s">
        <v>454</v>
      </c>
      <c r="K47" s="20">
        <v>35.9</v>
      </c>
      <c r="L47">
        <f ca="1">TRUNC((TODAY()-tBase[[#This Row],[Data Nascimento]])/365)</f>
        <v>61</v>
      </c>
      <c r="M47" t="str">
        <f ca="1">HLOOKUP(tBase[[#This Row],[Idade]],$O$3:$R$4,2,TRUE)</f>
        <v>54-70</v>
      </c>
    </row>
    <row r="48" spans="2:13">
      <c r="B48" s="19">
        <v>26748985558</v>
      </c>
      <c r="C48" t="s">
        <v>91</v>
      </c>
      <c r="D48" t="s">
        <v>6</v>
      </c>
      <c r="E48" t="s">
        <v>416</v>
      </c>
      <c r="F48" t="s">
        <v>12</v>
      </c>
      <c r="G48" t="s">
        <v>424</v>
      </c>
      <c r="H48" s="1">
        <v>22322</v>
      </c>
      <c r="I48" s="1" t="s">
        <v>436</v>
      </c>
      <c r="J48" t="s">
        <v>455</v>
      </c>
      <c r="K48" s="20">
        <v>9.9</v>
      </c>
      <c r="L48">
        <f ca="1">TRUNC((TODAY()-tBase[[#This Row],[Data Nascimento]])/365)</f>
        <v>64</v>
      </c>
      <c r="M48" t="str">
        <f ca="1">HLOOKUP(tBase[[#This Row],[Idade]],$O$3:$R$4,2,TRUE)</f>
        <v>54-70</v>
      </c>
    </row>
    <row r="49" spans="2:13">
      <c r="B49" s="19">
        <v>26768816675</v>
      </c>
      <c r="C49" t="s">
        <v>110</v>
      </c>
      <c r="D49" t="s">
        <v>5</v>
      </c>
      <c r="E49" t="s">
        <v>7</v>
      </c>
      <c r="F49" t="s">
        <v>13</v>
      </c>
      <c r="G49" t="s">
        <v>426</v>
      </c>
      <c r="H49" s="1">
        <v>32712</v>
      </c>
      <c r="I49" s="1" t="s">
        <v>436</v>
      </c>
      <c r="J49" t="s">
        <v>455</v>
      </c>
      <c r="K49" s="20">
        <v>9.9</v>
      </c>
      <c r="L49">
        <f ca="1">TRUNC((TODAY()-tBase[[#This Row],[Data Nascimento]])/365)</f>
        <v>35</v>
      </c>
      <c r="M49" t="str">
        <f ca="1">HLOOKUP(tBase[[#This Row],[Idade]],$O$3:$R$4,2,TRUE)</f>
        <v>35 - 44</v>
      </c>
    </row>
    <row r="50" spans="2:13">
      <c r="B50" s="19">
        <v>26864897176</v>
      </c>
      <c r="C50" t="s">
        <v>352</v>
      </c>
      <c r="D50" t="s">
        <v>6</v>
      </c>
      <c r="E50" t="s">
        <v>8</v>
      </c>
      <c r="F50" t="s">
        <v>14</v>
      </c>
      <c r="G50" t="s">
        <v>425</v>
      </c>
      <c r="H50" s="1">
        <v>23831</v>
      </c>
      <c r="I50" s="1" t="s">
        <v>436</v>
      </c>
      <c r="J50" t="s">
        <v>453</v>
      </c>
      <c r="K50" s="20">
        <v>29.9</v>
      </c>
      <c r="L50">
        <f ca="1">TRUNC((TODAY()-tBase[[#This Row],[Data Nascimento]])/365)</f>
        <v>60</v>
      </c>
      <c r="M50" t="str">
        <f ca="1">HLOOKUP(tBase[[#This Row],[Idade]],$O$3:$R$4,2,TRUE)</f>
        <v>54-70</v>
      </c>
    </row>
    <row r="51" spans="2:13">
      <c r="B51" s="19">
        <v>26887944990</v>
      </c>
      <c r="C51" t="s">
        <v>361</v>
      </c>
      <c r="D51" t="s">
        <v>6</v>
      </c>
      <c r="E51" t="s">
        <v>417</v>
      </c>
      <c r="F51" t="s">
        <v>12</v>
      </c>
      <c r="G51" t="s">
        <v>425</v>
      </c>
      <c r="H51" s="1">
        <v>25897</v>
      </c>
      <c r="I51" s="1" t="s">
        <v>436</v>
      </c>
      <c r="J51" t="s">
        <v>454</v>
      </c>
      <c r="K51" s="20">
        <v>35.9</v>
      </c>
      <c r="L51">
        <f ca="1">TRUNC((TODAY()-tBase[[#This Row],[Data Nascimento]])/365)</f>
        <v>54</v>
      </c>
      <c r="M51" t="str">
        <f ca="1">HLOOKUP(tBase[[#This Row],[Idade]],$O$3:$R$4,2,TRUE)</f>
        <v>54-70</v>
      </c>
    </row>
    <row r="52" spans="2:13">
      <c r="B52" s="19">
        <v>27177199946</v>
      </c>
      <c r="C52" t="s">
        <v>277</v>
      </c>
      <c r="D52" t="s">
        <v>5</v>
      </c>
      <c r="E52" t="s">
        <v>7</v>
      </c>
      <c r="F52" t="s">
        <v>427</v>
      </c>
      <c r="G52" t="s">
        <v>425</v>
      </c>
      <c r="H52" s="1">
        <v>34831</v>
      </c>
      <c r="I52" s="1" t="s">
        <v>436</v>
      </c>
      <c r="J52" t="s">
        <v>454</v>
      </c>
      <c r="K52" s="20">
        <v>35.9</v>
      </c>
      <c r="L52">
        <f ca="1">TRUNC((TODAY()-tBase[[#This Row],[Data Nascimento]])/365)</f>
        <v>30</v>
      </c>
      <c r="M52" t="str">
        <f ca="1">HLOOKUP(tBase[[#This Row],[Idade]],$O$3:$R$4,2,TRUE)</f>
        <v>24-34</v>
      </c>
    </row>
    <row r="53" spans="2:13">
      <c r="B53" s="19">
        <v>27285805125</v>
      </c>
      <c r="C53" t="s">
        <v>296</v>
      </c>
      <c r="D53" t="s">
        <v>5</v>
      </c>
      <c r="E53" t="s">
        <v>7</v>
      </c>
      <c r="F53" t="s">
        <v>13</v>
      </c>
      <c r="G53" t="s">
        <v>426</v>
      </c>
      <c r="H53" s="1">
        <v>31848</v>
      </c>
      <c r="I53" s="1" t="s">
        <v>436</v>
      </c>
      <c r="J53" t="s">
        <v>453</v>
      </c>
      <c r="K53" s="20">
        <v>29.9</v>
      </c>
      <c r="L53">
        <f ca="1">TRUNC((TODAY()-tBase[[#This Row],[Data Nascimento]])/365)</f>
        <v>38</v>
      </c>
      <c r="M53" t="str">
        <f ca="1">HLOOKUP(tBase[[#This Row],[Idade]],$O$3:$R$4,2,TRUE)</f>
        <v>35 - 44</v>
      </c>
    </row>
    <row r="54" spans="2:13">
      <c r="B54" s="19">
        <v>27448464474</v>
      </c>
      <c r="C54" t="s">
        <v>206</v>
      </c>
      <c r="D54" t="s">
        <v>5</v>
      </c>
      <c r="E54" t="s">
        <v>417</v>
      </c>
      <c r="F54" t="s">
        <v>13</v>
      </c>
      <c r="G54" t="s">
        <v>426</v>
      </c>
      <c r="H54" s="1">
        <v>26478</v>
      </c>
      <c r="I54" s="1" t="s">
        <v>435</v>
      </c>
      <c r="J54" t="s">
        <v>455</v>
      </c>
      <c r="K54" s="20">
        <v>9.9</v>
      </c>
      <c r="L54">
        <f ca="1">TRUNC((TODAY()-tBase[[#This Row],[Data Nascimento]])/365)</f>
        <v>52</v>
      </c>
      <c r="M54" t="str">
        <f ca="1">HLOOKUP(tBase[[#This Row],[Idade]],$O$3:$R$4,2,TRUE)</f>
        <v>44 - 54</v>
      </c>
    </row>
    <row r="55" spans="2:13">
      <c r="B55" s="19">
        <v>27575618320</v>
      </c>
      <c r="C55" t="s">
        <v>267</v>
      </c>
      <c r="D55" t="s">
        <v>5</v>
      </c>
      <c r="E55" t="s">
        <v>7</v>
      </c>
      <c r="F55" t="s">
        <v>9</v>
      </c>
      <c r="G55" t="s">
        <v>425</v>
      </c>
      <c r="H55" s="1">
        <v>34634</v>
      </c>
      <c r="I55" s="1" t="s">
        <v>433</v>
      </c>
      <c r="J55" t="s">
        <v>455</v>
      </c>
      <c r="K55" s="20">
        <v>9.9</v>
      </c>
      <c r="L55">
        <f ca="1">TRUNC((TODAY()-tBase[[#This Row],[Data Nascimento]])/365)</f>
        <v>30</v>
      </c>
      <c r="M55" t="str">
        <f ca="1">HLOOKUP(tBase[[#This Row],[Idade]],$O$3:$R$4,2,TRUE)</f>
        <v>24-34</v>
      </c>
    </row>
    <row r="56" spans="2:13">
      <c r="B56" s="19">
        <v>27679793781</v>
      </c>
      <c r="C56" t="s">
        <v>82</v>
      </c>
      <c r="D56" t="s">
        <v>5</v>
      </c>
      <c r="E56" t="s">
        <v>8</v>
      </c>
      <c r="F56" t="s">
        <v>14</v>
      </c>
      <c r="G56" t="s">
        <v>424</v>
      </c>
      <c r="H56" s="1">
        <v>22322</v>
      </c>
      <c r="I56" s="1" t="s">
        <v>433</v>
      </c>
      <c r="J56" t="s">
        <v>453</v>
      </c>
      <c r="K56" s="20">
        <v>29.9</v>
      </c>
      <c r="L56">
        <f ca="1">TRUNC((TODAY()-tBase[[#This Row],[Data Nascimento]])/365)</f>
        <v>64</v>
      </c>
      <c r="M56" t="str">
        <f ca="1">HLOOKUP(tBase[[#This Row],[Idade]],$O$3:$R$4,2,TRUE)</f>
        <v>54-70</v>
      </c>
    </row>
    <row r="57" spans="2:13">
      <c r="B57" s="19">
        <v>27696929974</v>
      </c>
      <c r="C57" t="s">
        <v>212</v>
      </c>
      <c r="D57" t="s">
        <v>6</v>
      </c>
      <c r="E57" t="s">
        <v>8</v>
      </c>
      <c r="F57" t="s">
        <v>13</v>
      </c>
      <c r="G57" t="s">
        <v>425</v>
      </c>
      <c r="H57" s="1">
        <v>23205</v>
      </c>
      <c r="I57" s="1" t="s">
        <v>433</v>
      </c>
      <c r="J57" t="s">
        <v>455</v>
      </c>
      <c r="K57" s="20">
        <v>9.9</v>
      </c>
      <c r="L57">
        <f ca="1">TRUNC((TODAY()-tBase[[#This Row],[Data Nascimento]])/365)</f>
        <v>61</v>
      </c>
      <c r="M57" t="str">
        <f ca="1">HLOOKUP(tBase[[#This Row],[Idade]],$O$3:$R$4,2,TRUE)</f>
        <v>54-70</v>
      </c>
    </row>
    <row r="58" spans="2:13">
      <c r="B58" s="19">
        <v>27712009563</v>
      </c>
      <c r="C58" t="s">
        <v>83</v>
      </c>
      <c r="D58" t="s">
        <v>6</v>
      </c>
      <c r="E58" t="s">
        <v>7</v>
      </c>
      <c r="F58" t="s">
        <v>13</v>
      </c>
      <c r="G58" t="s">
        <v>424</v>
      </c>
      <c r="H58" s="1">
        <v>24329</v>
      </c>
      <c r="I58" s="1" t="s">
        <v>433</v>
      </c>
      <c r="J58" t="s">
        <v>453</v>
      </c>
      <c r="K58" s="20">
        <v>29.9</v>
      </c>
      <c r="L58">
        <f ca="1">TRUNC((TODAY()-tBase[[#This Row],[Data Nascimento]])/365)</f>
        <v>58</v>
      </c>
      <c r="M58" t="str">
        <f ca="1">HLOOKUP(tBase[[#This Row],[Idade]],$O$3:$R$4,2,TRUE)</f>
        <v>54-70</v>
      </c>
    </row>
    <row r="59" spans="2:13">
      <c r="B59" s="19">
        <v>27720063292</v>
      </c>
      <c r="C59" t="s">
        <v>347</v>
      </c>
      <c r="D59" t="s">
        <v>5</v>
      </c>
      <c r="E59" t="s">
        <v>7</v>
      </c>
      <c r="F59" t="s">
        <v>13</v>
      </c>
      <c r="G59" t="s">
        <v>425</v>
      </c>
      <c r="H59" s="1">
        <v>32864</v>
      </c>
      <c r="I59" s="1" t="s">
        <v>433</v>
      </c>
      <c r="J59" t="s">
        <v>453</v>
      </c>
      <c r="K59" s="20">
        <v>29.9</v>
      </c>
      <c r="L59">
        <f ca="1">TRUNC((TODAY()-tBase[[#This Row],[Data Nascimento]])/365)</f>
        <v>35</v>
      </c>
      <c r="M59" t="str">
        <f ca="1">HLOOKUP(tBase[[#This Row],[Idade]],$O$3:$R$4,2,TRUE)</f>
        <v>35 - 44</v>
      </c>
    </row>
    <row r="60" spans="2:13">
      <c r="B60" s="19">
        <v>27733422032</v>
      </c>
      <c r="C60" t="s">
        <v>196</v>
      </c>
      <c r="D60" t="s">
        <v>5</v>
      </c>
      <c r="E60" t="s">
        <v>7</v>
      </c>
      <c r="F60" t="s">
        <v>14</v>
      </c>
      <c r="G60" t="s">
        <v>426</v>
      </c>
      <c r="H60" s="1">
        <v>32343</v>
      </c>
      <c r="I60" s="1" t="s">
        <v>430</v>
      </c>
      <c r="J60" t="s">
        <v>453</v>
      </c>
      <c r="K60" s="20">
        <v>29.9</v>
      </c>
      <c r="L60">
        <f ca="1">TRUNC((TODAY()-tBase[[#This Row],[Data Nascimento]])/365)</f>
        <v>36</v>
      </c>
      <c r="M60" t="str">
        <f ca="1">HLOOKUP(tBase[[#This Row],[Idade]],$O$3:$R$4,2,TRUE)</f>
        <v>35 - 44</v>
      </c>
    </row>
    <row r="61" spans="2:13">
      <c r="B61" s="19">
        <v>27882905440</v>
      </c>
      <c r="C61" t="s">
        <v>240</v>
      </c>
      <c r="D61" t="s">
        <v>6</v>
      </c>
      <c r="E61" t="s">
        <v>7</v>
      </c>
      <c r="F61" t="s">
        <v>13</v>
      </c>
      <c r="G61" t="s">
        <v>426</v>
      </c>
      <c r="H61" s="1">
        <v>30770</v>
      </c>
      <c r="I61" s="1" t="s">
        <v>429</v>
      </c>
      <c r="J61" t="s">
        <v>454</v>
      </c>
      <c r="K61" s="20">
        <v>35.9</v>
      </c>
      <c r="L61">
        <f ca="1">TRUNC((TODAY()-tBase[[#This Row],[Data Nascimento]])/365)</f>
        <v>41</v>
      </c>
      <c r="M61" t="str">
        <f ca="1">HLOOKUP(tBase[[#This Row],[Idade]],$O$3:$R$4,2,TRUE)</f>
        <v>35 - 44</v>
      </c>
    </row>
    <row r="62" spans="2:13">
      <c r="B62" s="19">
        <v>27972353916</v>
      </c>
      <c r="C62" t="s">
        <v>95</v>
      </c>
      <c r="D62" t="s">
        <v>6</v>
      </c>
      <c r="E62" t="s">
        <v>417</v>
      </c>
      <c r="F62" t="s">
        <v>427</v>
      </c>
      <c r="G62" t="s">
        <v>425</v>
      </c>
      <c r="H62" s="1">
        <v>26420</v>
      </c>
      <c r="I62" s="1" t="s">
        <v>431</v>
      </c>
      <c r="J62" t="s">
        <v>453</v>
      </c>
      <c r="K62" s="20">
        <v>29.9</v>
      </c>
      <c r="L62">
        <f ca="1">TRUNC((TODAY()-tBase[[#This Row],[Data Nascimento]])/365)</f>
        <v>53</v>
      </c>
      <c r="M62" t="str">
        <f ca="1">HLOOKUP(tBase[[#This Row],[Idade]],$O$3:$R$4,2,TRUE)</f>
        <v>44 - 54</v>
      </c>
    </row>
    <row r="63" spans="2:13">
      <c r="B63" s="19">
        <v>28013158370</v>
      </c>
      <c r="C63" t="s">
        <v>410</v>
      </c>
      <c r="D63" t="s">
        <v>5</v>
      </c>
      <c r="E63" t="s">
        <v>7</v>
      </c>
      <c r="F63" t="s">
        <v>13</v>
      </c>
      <c r="G63" t="s">
        <v>426</v>
      </c>
      <c r="H63" s="1">
        <v>21076</v>
      </c>
      <c r="I63" s="1" t="s">
        <v>432</v>
      </c>
      <c r="J63" t="s">
        <v>456</v>
      </c>
      <c r="K63" s="20">
        <v>79.900000000000006</v>
      </c>
      <c r="L63">
        <f ca="1">TRUNC((TODAY()-tBase[[#This Row],[Data Nascimento]])/365)</f>
        <v>67</v>
      </c>
      <c r="M63" t="str">
        <f ca="1">HLOOKUP(tBase[[#This Row],[Idade]],$O$3:$R$4,2,TRUE)</f>
        <v>54-70</v>
      </c>
    </row>
    <row r="64" spans="2:13">
      <c r="B64" s="19">
        <v>28054126958</v>
      </c>
      <c r="C64" t="s">
        <v>413</v>
      </c>
      <c r="D64" t="s">
        <v>6</v>
      </c>
      <c r="E64" t="s">
        <v>7</v>
      </c>
      <c r="F64" t="s">
        <v>427</v>
      </c>
      <c r="G64" t="s">
        <v>424</v>
      </c>
      <c r="H64" s="1">
        <v>29830</v>
      </c>
      <c r="I64" s="1" t="s">
        <v>434</v>
      </c>
      <c r="J64" t="s">
        <v>454</v>
      </c>
      <c r="K64" s="20">
        <v>35.9</v>
      </c>
      <c r="L64">
        <f ca="1">TRUNC((TODAY()-tBase[[#This Row],[Data Nascimento]])/365)</f>
        <v>43</v>
      </c>
      <c r="M64" t="str">
        <f ca="1">HLOOKUP(tBase[[#This Row],[Idade]],$O$3:$R$4,2,TRUE)</f>
        <v>35 - 44</v>
      </c>
    </row>
    <row r="65" spans="2:13">
      <c r="B65" s="19">
        <v>28153849933</v>
      </c>
      <c r="C65" t="s">
        <v>242</v>
      </c>
      <c r="D65" t="s">
        <v>6</v>
      </c>
      <c r="E65" t="s">
        <v>8</v>
      </c>
      <c r="F65" t="s">
        <v>13</v>
      </c>
      <c r="G65" t="s">
        <v>424</v>
      </c>
      <c r="H65" s="1">
        <v>27315</v>
      </c>
      <c r="I65" s="1" t="s">
        <v>430</v>
      </c>
      <c r="J65" t="s">
        <v>456</v>
      </c>
      <c r="K65" s="20">
        <v>79.900000000000006</v>
      </c>
      <c r="L65">
        <f ca="1">TRUNC((TODAY()-tBase[[#This Row],[Data Nascimento]])/365)</f>
        <v>50</v>
      </c>
      <c r="M65" t="str">
        <f ca="1">HLOOKUP(tBase[[#This Row],[Idade]],$O$3:$R$4,2,TRUE)</f>
        <v>44 - 54</v>
      </c>
    </row>
    <row r="66" spans="2:13">
      <c r="B66" s="19">
        <v>28166551614</v>
      </c>
      <c r="C66" t="s">
        <v>162</v>
      </c>
      <c r="D66" t="s">
        <v>5</v>
      </c>
      <c r="E66" t="s">
        <v>8</v>
      </c>
      <c r="F66" t="s">
        <v>11</v>
      </c>
      <c r="G66" t="s">
        <v>424</v>
      </c>
      <c r="H66" s="1">
        <v>30656</v>
      </c>
      <c r="I66" s="1" t="s">
        <v>435</v>
      </c>
      <c r="J66" t="s">
        <v>456</v>
      </c>
      <c r="K66" s="20">
        <v>79.900000000000006</v>
      </c>
      <c r="L66">
        <f ca="1">TRUNC((TODAY()-tBase[[#This Row],[Data Nascimento]])/365)</f>
        <v>41</v>
      </c>
      <c r="M66" t="str">
        <f ca="1">HLOOKUP(tBase[[#This Row],[Idade]],$O$3:$R$4,2,TRUE)</f>
        <v>35 - 44</v>
      </c>
    </row>
    <row r="67" spans="2:13">
      <c r="B67" s="19">
        <v>28200818797</v>
      </c>
      <c r="C67" t="s">
        <v>231</v>
      </c>
      <c r="D67" t="s">
        <v>5</v>
      </c>
      <c r="E67" t="s">
        <v>417</v>
      </c>
      <c r="F67" t="s">
        <v>9</v>
      </c>
      <c r="G67" t="s">
        <v>424</v>
      </c>
      <c r="H67" s="1">
        <v>28922</v>
      </c>
      <c r="I67" s="1" t="s">
        <v>436</v>
      </c>
      <c r="J67" t="s">
        <v>453</v>
      </c>
      <c r="K67" s="20">
        <v>29.9</v>
      </c>
      <c r="L67">
        <f ca="1">TRUNC((TODAY()-tBase[[#This Row],[Data Nascimento]])/365)</f>
        <v>46</v>
      </c>
      <c r="M67" t="str">
        <f ca="1">HLOOKUP(tBase[[#This Row],[Idade]],$O$3:$R$4,2,TRUE)</f>
        <v>44 - 54</v>
      </c>
    </row>
    <row r="68" spans="2:13">
      <c r="B68" s="19">
        <v>28435465592</v>
      </c>
      <c r="C68" t="s">
        <v>34</v>
      </c>
      <c r="D68" t="s">
        <v>5</v>
      </c>
      <c r="E68" t="s">
        <v>417</v>
      </c>
      <c r="F68" t="s">
        <v>14</v>
      </c>
      <c r="G68" t="s">
        <v>425</v>
      </c>
      <c r="H68" s="1">
        <v>34132</v>
      </c>
      <c r="I68" s="1" t="s">
        <v>430</v>
      </c>
      <c r="J68" t="s">
        <v>453</v>
      </c>
      <c r="K68" s="20">
        <v>29.9</v>
      </c>
      <c r="L68">
        <f ca="1">TRUNC((TODAY()-tBase[[#This Row],[Data Nascimento]])/365)</f>
        <v>31</v>
      </c>
      <c r="M68" t="str">
        <f ca="1">HLOOKUP(tBase[[#This Row],[Idade]],$O$3:$R$4,2,TRUE)</f>
        <v>24-34</v>
      </c>
    </row>
    <row r="69" spans="2:13">
      <c r="B69" s="19">
        <v>28452088771</v>
      </c>
      <c r="C69" t="s">
        <v>261</v>
      </c>
      <c r="D69" t="s">
        <v>6</v>
      </c>
      <c r="E69" t="s">
        <v>417</v>
      </c>
      <c r="F69" t="s">
        <v>427</v>
      </c>
      <c r="G69" t="s">
        <v>425</v>
      </c>
      <c r="H69" s="1">
        <v>30501</v>
      </c>
      <c r="I69" s="1" t="s">
        <v>435</v>
      </c>
      <c r="J69" t="s">
        <v>455</v>
      </c>
      <c r="K69" s="20">
        <v>9.9</v>
      </c>
      <c r="L69">
        <f ca="1">TRUNC((TODAY()-tBase[[#This Row],[Data Nascimento]])/365)</f>
        <v>41</v>
      </c>
      <c r="M69" t="str">
        <f ca="1">HLOOKUP(tBase[[#This Row],[Idade]],$O$3:$R$4,2,TRUE)</f>
        <v>35 - 44</v>
      </c>
    </row>
    <row r="70" spans="2:13">
      <c r="B70" s="19">
        <v>28472708104</v>
      </c>
      <c r="C70" t="s">
        <v>245</v>
      </c>
      <c r="D70" t="s">
        <v>5</v>
      </c>
      <c r="E70" t="s">
        <v>7</v>
      </c>
      <c r="F70" t="s">
        <v>427</v>
      </c>
      <c r="G70" t="s">
        <v>425</v>
      </c>
      <c r="H70" s="1">
        <v>29241</v>
      </c>
      <c r="I70" s="1" t="s">
        <v>436</v>
      </c>
      <c r="J70" t="s">
        <v>454</v>
      </c>
      <c r="K70" s="20">
        <v>35.9</v>
      </c>
      <c r="L70">
        <f ca="1">TRUNC((TODAY()-tBase[[#This Row],[Data Nascimento]])/365)</f>
        <v>45</v>
      </c>
      <c r="M70" t="str">
        <f ca="1">HLOOKUP(tBase[[#This Row],[Idade]],$O$3:$R$4,2,TRUE)</f>
        <v>44 - 54</v>
      </c>
    </row>
    <row r="71" spans="2:13">
      <c r="B71" s="19">
        <v>28577291217</v>
      </c>
      <c r="C71" t="s">
        <v>224</v>
      </c>
      <c r="D71" t="s">
        <v>6</v>
      </c>
      <c r="E71" t="s">
        <v>417</v>
      </c>
      <c r="F71" t="s">
        <v>13</v>
      </c>
      <c r="G71" t="s">
        <v>425</v>
      </c>
      <c r="H71" s="1">
        <v>30423</v>
      </c>
      <c r="I71" s="1" t="s">
        <v>433</v>
      </c>
      <c r="J71" t="s">
        <v>453</v>
      </c>
      <c r="K71" s="20">
        <v>29.9</v>
      </c>
      <c r="L71">
        <f ca="1">TRUNC((TODAY()-tBase[[#This Row],[Data Nascimento]])/365)</f>
        <v>42</v>
      </c>
      <c r="M71" t="str">
        <f ca="1">HLOOKUP(tBase[[#This Row],[Idade]],$O$3:$R$4,2,TRUE)</f>
        <v>35 - 44</v>
      </c>
    </row>
    <row r="72" spans="2:13">
      <c r="B72" s="19">
        <v>28722728237</v>
      </c>
      <c r="C72" t="s">
        <v>402</v>
      </c>
      <c r="D72" t="s">
        <v>5</v>
      </c>
      <c r="E72" t="s">
        <v>8</v>
      </c>
      <c r="F72" t="s">
        <v>11</v>
      </c>
      <c r="G72" t="s">
        <v>424</v>
      </c>
      <c r="H72" s="1">
        <v>32588</v>
      </c>
      <c r="I72" s="1" t="s">
        <v>433</v>
      </c>
      <c r="J72" t="s">
        <v>456</v>
      </c>
      <c r="K72" s="20">
        <v>79.900000000000006</v>
      </c>
      <c r="L72">
        <f ca="1">TRUNC((TODAY()-tBase[[#This Row],[Data Nascimento]])/365)</f>
        <v>36</v>
      </c>
      <c r="M72" t="str">
        <f ca="1">HLOOKUP(tBase[[#This Row],[Idade]],$O$3:$R$4,2,TRUE)</f>
        <v>35 - 44</v>
      </c>
    </row>
    <row r="73" spans="2:13">
      <c r="B73" s="19">
        <v>28746452670</v>
      </c>
      <c r="C73" t="s">
        <v>122</v>
      </c>
      <c r="D73" t="s">
        <v>6</v>
      </c>
      <c r="E73" t="s">
        <v>8</v>
      </c>
      <c r="F73" t="s">
        <v>13</v>
      </c>
      <c r="G73" t="s">
        <v>424</v>
      </c>
      <c r="H73" s="1">
        <v>34194</v>
      </c>
      <c r="I73" s="1" t="s">
        <v>433</v>
      </c>
      <c r="J73" t="s">
        <v>456</v>
      </c>
      <c r="K73" s="20">
        <v>79.900000000000006</v>
      </c>
      <c r="L73">
        <f ca="1">TRUNC((TODAY()-tBase[[#This Row],[Data Nascimento]])/365)</f>
        <v>31</v>
      </c>
      <c r="M73" t="str">
        <f ca="1">HLOOKUP(tBase[[#This Row],[Idade]],$O$3:$R$4,2,TRUE)</f>
        <v>24-34</v>
      </c>
    </row>
    <row r="74" spans="2:13">
      <c r="B74" s="19">
        <v>28755892068</v>
      </c>
      <c r="C74" t="s">
        <v>225</v>
      </c>
      <c r="D74" t="s">
        <v>5</v>
      </c>
      <c r="E74" t="s">
        <v>7</v>
      </c>
      <c r="F74" t="s">
        <v>427</v>
      </c>
      <c r="G74" t="s">
        <v>425</v>
      </c>
      <c r="H74" s="1">
        <v>21223</v>
      </c>
      <c r="I74" s="1" t="s">
        <v>433</v>
      </c>
      <c r="J74" t="s">
        <v>455</v>
      </c>
      <c r="K74" s="20">
        <v>9.9</v>
      </c>
      <c r="L74">
        <f ca="1">TRUNC((TODAY()-tBase[[#This Row],[Data Nascimento]])/365)</f>
        <v>67</v>
      </c>
      <c r="M74" t="str">
        <f ca="1">HLOOKUP(tBase[[#This Row],[Idade]],$O$3:$R$4,2,TRUE)</f>
        <v>54-70</v>
      </c>
    </row>
    <row r="75" spans="2:13">
      <c r="B75" s="19">
        <v>28940705644</v>
      </c>
      <c r="C75" t="s">
        <v>61</v>
      </c>
      <c r="D75" t="s">
        <v>6</v>
      </c>
      <c r="E75" t="s">
        <v>417</v>
      </c>
      <c r="F75" t="s">
        <v>427</v>
      </c>
      <c r="G75" t="s">
        <v>425</v>
      </c>
      <c r="H75" s="1">
        <v>25527</v>
      </c>
      <c r="I75" s="1" t="s">
        <v>433</v>
      </c>
      <c r="J75" t="s">
        <v>454</v>
      </c>
      <c r="K75" s="20">
        <v>35.9</v>
      </c>
      <c r="L75">
        <f ca="1">TRUNC((TODAY()-tBase[[#This Row],[Data Nascimento]])/365)</f>
        <v>55</v>
      </c>
      <c r="M75" t="str">
        <f ca="1">HLOOKUP(tBase[[#This Row],[Idade]],$O$3:$R$4,2,TRUE)</f>
        <v>54-70</v>
      </c>
    </row>
    <row r="76" spans="2:13">
      <c r="B76" s="19">
        <v>29031986542</v>
      </c>
      <c r="C76" t="s">
        <v>115</v>
      </c>
      <c r="D76" t="s">
        <v>5</v>
      </c>
      <c r="E76" t="s">
        <v>417</v>
      </c>
      <c r="F76" t="s">
        <v>12</v>
      </c>
      <c r="G76" t="s">
        <v>425</v>
      </c>
      <c r="H76" s="1">
        <v>21026</v>
      </c>
      <c r="I76" s="1" t="s">
        <v>433</v>
      </c>
      <c r="J76" t="s">
        <v>455</v>
      </c>
      <c r="K76" s="20">
        <v>9.9</v>
      </c>
      <c r="L76">
        <f ca="1">TRUNC((TODAY()-tBase[[#This Row],[Data Nascimento]])/365)</f>
        <v>67</v>
      </c>
      <c r="M76" t="str">
        <f ca="1">HLOOKUP(tBase[[#This Row],[Idade]],$O$3:$R$4,2,TRUE)</f>
        <v>54-70</v>
      </c>
    </row>
    <row r="77" spans="2:13">
      <c r="B77" s="19">
        <v>29058531849</v>
      </c>
      <c r="C77" t="s">
        <v>269</v>
      </c>
      <c r="D77" t="s">
        <v>6</v>
      </c>
      <c r="E77" t="s">
        <v>8</v>
      </c>
      <c r="F77" t="s">
        <v>427</v>
      </c>
      <c r="G77" t="s">
        <v>426</v>
      </c>
      <c r="H77" s="1">
        <v>23599</v>
      </c>
      <c r="I77" s="1" t="s">
        <v>433</v>
      </c>
      <c r="J77" t="s">
        <v>454</v>
      </c>
      <c r="K77" s="20">
        <v>35.9</v>
      </c>
      <c r="L77">
        <f ca="1">TRUNC((TODAY()-tBase[[#This Row],[Data Nascimento]])/365)</f>
        <v>60</v>
      </c>
      <c r="M77" t="str">
        <f ca="1">HLOOKUP(tBase[[#This Row],[Idade]],$O$3:$R$4,2,TRUE)</f>
        <v>54-70</v>
      </c>
    </row>
    <row r="78" spans="2:13">
      <c r="B78" s="19">
        <v>29062765488</v>
      </c>
      <c r="C78" t="s">
        <v>193</v>
      </c>
      <c r="D78" t="s">
        <v>5</v>
      </c>
      <c r="E78" t="s">
        <v>7</v>
      </c>
      <c r="F78" t="s">
        <v>12</v>
      </c>
      <c r="G78" t="s">
        <v>424</v>
      </c>
      <c r="H78" s="1">
        <v>21028</v>
      </c>
      <c r="I78" s="1" t="s">
        <v>433</v>
      </c>
      <c r="J78" t="s">
        <v>454</v>
      </c>
      <c r="K78" s="20">
        <v>35.9</v>
      </c>
      <c r="L78">
        <f ca="1">TRUNC((TODAY()-tBase[[#This Row],[Data Nascimento]])/365)</f>
        <v>67</v>
      </c>
      <c r="M78" t="str">
        <f ca="1">HLOOKUP(tBase[[#This Row],[Idade]],$O$3:$R$4,2,TRUE)</f>
        <v>54-70</v>
      </c>
    </row>
    <row r="79" spans="2:13">
      <c r="B79" s="19">
        <v>29127263778</v>
      </c>
      <c r="C79" t="s">
        <v>97</v>
      </c>
      <c r="D79" t="s">
        <v>6</v>
      </c>
      <c r="E79" t="s">
        <v>7</v>
      </c>
      <c r="F79" t="s">
        <v>12</v>
      </c>
      <c r="G79" t="s">
        <v>425</v>
      </c>
      <c r="H79" s="1">
        <v>29244</v>
      </c>
      <c r="I79" s="1" t="s">
        <v>433</v>
      </c>
      <c r="J79" t="s">
        <v>454</v>
      </c>
      <c r="K79" s="20">
        <v>35.9</v>
      </c>
      <c r="L79">
        <f ca="1">TRUNC((TODAY()-tBase[[#This Row],[Data Nascimento]])/365)</f>
        <v>45</v>
      </c>
      <c r="M79" t="str">
        <f ca="1">HLOOKUP(tBase[[#This Row],[Idade]],$O$3:$R$4,2,TRUE)</f>
        <v>44 - 54</v>
      </c>
    </row>
    <row r="80" spans="2:13">
      <c r="B80" s="19">
        <v>29151032854</v>
      </c>
      <c r="C80" t="s">
        <v>140</v>
      </c>
      <c r="D80" t="s">
        <v>6</v>
      </c>
      <c r="E80" t="s">
        <v>7</v>
      </c>
      <c r="F80" t="s">
        <v>13</v>
      </c>
      <c r="G80" t="s">
        <v>425</v>
      </c>
      <c r="H80" s="1">
        <v>23279</v>
      </c>
      <c r="I80" s="1" t="s">
        <v>429</v>
      </c>
      <c r="J80" t="s">
        <v>455</v>
      </c>
      <c r="K80" s="20">
        <v>9.9</v>
      </c>
      <c r="L80">
        <f ca="1">TRUNC((TODAY()-tBase[[#This Row],[Data Nascimento]])/365)</f>
        <v>61</v>
      </c>
      <c r="M80" t="str">
        <f ca="1">HLOOKUP(tBase[[#This Row],[Idade]],$O$3:$R$4,2,TRUE)</f>
        <v>54-70</v>
      </c>
    </row>
    <row r="81" spans="2:13">
      <c r="B81" s="19">
        <v>29200736829</v>
      </c>
      <c r="C81" t="s">
        <v>39</v>
      </c>
      <c r="D81" t="s">
        <v>6</v>
      </c>
      <c r="E81" t="s">
        <v>8</v>
      </c>
      <c r="F81" t="s">
        <v>9</v>
      </c>
      <c r="G81" t="s">
        <v>425</v>
      </c>
      <c r="H81" s="1">
        <v>24628</v>
      </c>
      <c r="I81" s="1" t="s">
        <v>432</v>
      </c>
      <c r="J81" t="s">
        <v>453</v>
      </c>
      <c r="K81" s="20">
        <v>29.9</v>
      </c>
      <c r="L81">
        <f ca="1">TRUNC((TODAY()-tBase[[#This Row],[Data Nascimento]])/365)</f>
        <v>58</v>
      </c>
      <c r="M81" t="str">
        <f ca="1">HLOOKUP(tBase[[#This Row],[Idade]],$O$3:$R$4,2,TRUE)</f>
        <v>54-70</v>
      </c>
    </row>
    <row r="82" spans="2:13">
      <c r="B82" s="19">
        <v>29210849513</v>
      </c>
      <c r="C82" t="s">
        <v>389</v>
      </c>
      <c r="D82" t="s">
        <v>6</v>
      </c>
      <c r="E82" t="s">
        <v>8</v>
      </c>
      <c r="F82" t="s">
        <v>427</v>
      </c>
      <c r="G82" t="s">
        <v>426</v>
      </c>
      <c r="H82" s="1">
        <v>22704</v>
      </c>
      <c r="I82" s="1" t="s">
        <v>436</v>
      </c>
      <c r="J82" t="s">
        <v>454</v>
      </c>
      <c r="K82" s="20">
        <v>35.9</v>
      </c>
      <c r="L82">
        <f ca="1">TRUNC((TODAY()-tBase[[#This Row],[Data Nascimento]])/365)</f>
        <v>63</v>
      </c>
      <c r="M82" t="str">
        <f ca="1">HLOOKUP(tBase[[#This Row],[Idade]],$O$3:$R$4,2,TRUE)</f>
        <v>54-70</v>
      </c>
    </row>
    <row r="83" spans="2:13">
      <c r="B83" s="19">
        <v>29324777441</v>
      </c>
      <c r="C83" t="s">
        <v>153</v>
      </c>
      <c r="D83" t="s">
        <v>6</v>
      </c>
      <c r="E83" t="s">
        <v>7</v>
      </c>
      <c r="F83" t="s">
        <v>427</v>
      </c>
      <c r="G83" t="s">
        <v>424</v>
      </c>
      <c r="H83" s="1">
        <v>25012</v>
      </c>
      <c r="I83" s="1" t="s">
        <v>436</v>
      </c>
      <c r="J83" t="s">
        <v>455</v>
      </c>
      <c r="K83" s="20">
        <v>9.9</v>
      </c>
      <c r="L83">
        <f ca="1">TRUNC((TODAY()-tBase[[#This Row],[Data Nascimento]])/365)</f>
        <v>56</v>
      </c>
      <c r="M83" t="str">
        <f ca="1">HLOOKUP(tBase[[#This Row],[Idade]],$O$3:$R$4,2,TRUE)</f>
        <v>54-70</v>
      </c>
    </row>
    <row r="84" spans="2:13">
      <c r="B84" s="19">
        <v>29416954094</v>
      </c>
      <c r="C84" t="s">
        <v>314</v>
      </c>
      <c r="D84" t="s">
        <v>6</v>
      </c>
      <c r="E84" t="s">
        <v>417</v>
      </c>
      <c r="F84" t="s">
        <v>13</v>
      </c>
      <c r="G84" t="s">
        <v>425</v>
      </c>
      <c r="H84" s="1">
        <v>29871</v>
      </c>
      <c r="I84" s="1" t="s">
        <v>436</v>
      </c>
      <c r="J84" t="s">
        <v>456</v>
      </c>
      <c r="K84" s="20">
        <v>79.900000000000006</v>
      </c>
      <c r="L84">
        <f ca="1">TRUNC((TODAY()-tBase[[#This Row],[Data Nascimento]])/365)</f>
        <v>43</v>
      </c>
      <c r="M84" t="str">
        <f ca="1">HLOOKUP(tBase[[#This Row],[Idade]],$O$3:$R$4,2,TRUE)</f>
        <v>35 - 44</v>
      </c>
    </row>
    <row r="85" spans="2:13">
      <c r="B85" s="19">
        <v>29550625936</v>
      </c>
      <c r="C85" t="s">
        <v>275</v>
      </c>
      <c r="D85" t="s">
        <v>5</v>
      </c>
      <c r="E85" t="s">
        <v>417</v>
      </c>
      <c r="F85" t="s">
        <v>13</v>
      </c>
      <c r="G85" t="s">
        <v>425</v>
      </c>
      <c r="H85" s="1">
        <v>29155</v>
      </c>
      <c r="I85" s="1" t="s">
        <v>436</v>
      </c>
      <c r="J85" t="s">
        <v>453</v>
      </c>
      <c r="K85" s="20">
        <v>29.9</v>
      </c>
      <c r="L85">
        <f ca="1">TRUNC((TODAY()-tBase[[#This Row],[Data Nascimento]])/365)</f>
        <v>45</v>
      </c>
      <c r="M85" t="str">
        <f ca="1">HLOOKUP(tBase[[#This Row],[Idade]],$O$3:$R$4,2,TRUE)</f>
        <v>44 - 54</v>
      </c>
    </row>
    <row r="86" spans="2:13">
      <c r="B86" s="19">
        <v>29608724794</v>
      </c>
      <c r="C86" t="s">
        <v>21</v>
      </c>
      <c r="D86" t="s">
        <v>6</v>
      </c>
      <c r="E86" t="s">
        <v>417</v>
      </c>
      <c r="F86" t="s">
        <v>427</v>
      </c>
      <c r="G86" t="s">
        <v>425</v>
      </c>
      <c r="H86" s="1">
        <v>30032</v>
      </c>
      <c r="I86" s="1" t="s">
        <v>436</v>
      </c>
      <c r="J86" t="s">
        <v>455</v>
      </c>
      <c r="K86" s="20">
        <v>9.9</v>
      </c>
      <c r="L86">
        <f ca="1">TRUNC((TODAY()-tBase[[#This Row],[Data Nascimento]])/365)</f>
        <v>43</v>
      </c>
      <c r="M86" t="str">
        <f ca="1">HLOOKUP(tBase[[#This Row],[Idade]],$O$3:$R$4,2,TRUE)</f>
        <v>35 - 44</v>
      </c>
    </row>
    <row r="87" spans="2:13">
      <c r="B87" s="19">
        <v>29617727732</v>
      </c>
      <c r="C87" t="s">
        <v>70</v>
      </c>
      <c r="D87" t="s">
        <v>5</v>
      </c>
      <c r="E87" t="s">
        <v>7</v>
      </c>
      <c r="F87" t="s">
        <v>427</v>
      </c>
      <c r="G87" t="s">
        <v>426</v>
      </c>
      <c r="H87" s="1">
        <v>32031</v>
      </c>
      <c r="I87" s="1" t="s">
        <v>436</v>
      </c>
      <c r="J87" t="s">
        <v>453</v>
      </c>
      <c r="K87" s="20">
        <v>29.9</v>
      </c>
      <c r="L87">
        <f ca="1">TRUNC((TODAY()-tBase[[#This Row],[Data Nascimento]])/365)</f>
        <v>37</v>
      </c>
      <c r="M87" t="str">
        <f ca="1">HLOOKUP(tBase[[#This Row],[Idade]],$O$3:$R$4,2,TRUE)</f>
        <v>35 - 44</v>
      </c>
    </row>
    <row r="88" spans="2:13">
      <c r="B88" s="19">
        <v>29665927499</v>
      </c>
      <c r="C88" t="s">
        <v>52</v>
      </c>
      <c r="D88" t="s">
        <v>5</v>
      </c>
      <c r="E88" t="s">
        <v>8</v>
      </c>
      <c r="F88" t="s">
        <v>14</v>
      </c>
      <c r="G88" t="s">
        <v>425</v>
      </c>
      <c r="H88" s="1">
        <v>25872</v>
      </c>
      <c r="I88" s="1" t="s">
        <v>435</v>
      </c>
      <c r="J88" t="s">
        <v>453</v>
      </c>
      <c r="K88" s="20">
        <v>29.9</v>
      </c>
      <c r="L88">
        <f ca="1">TRUNC((TODAY()-tBase[[#This Row],[Data Nascimento]])/365)</f>
        <v>54</v>
      </c>
      <c r="M88" t="str">
        <f ca="1">HLOOKUP(tBase[[#This Row],[Idade]],$O$3:$R$4,2,TRUE)</f>
        <v>54-70</v>
      </c>
    </row>
    <row r="89" spans="2:13">
      <c r="B89" s="19">
        <v>29773455762</v>
      </c>
      <c r="C89" t="s">
        <v>256</v>
      </c>
      <c r="D89" t="s">
        <v>6</v>
      </c>
      <c r="E89" t="s">
        <v>7</v>
      </c>
      <c r="F89" t="s">
        <v>14</v>
      </c>
      <c r="G89" t="s">
        <v>426</v>
      </c>
      <c r="H89" s="1">
        <v>30083</v>
      </c>
      <c r="I89" s="1" t="s">
        <v>433</v>
      </c>
      <c r="J89" t="s">
        <v>453</v>
      </c>
      <c r="K89" s="20">
        <v>29.9</v>
      </c>
      <c r="L89">
        <f ca="1">TRUNC((TODAY()-tBase[[#This Row],[Data Nascimento]])/365)</f>
        <v>43</v>
      </c>
      <c r="M89" t="str">
        <f ca="1">HLOOKUP(tBase[[#This Row],[Idade]],$O$3:$R$4,2,TRUE)</f>
        <v>35 - 44</v>
      </c>
    </row>
    <row r="90" spans="2:13">
      <c r="B90" s="19">
        <v>29806175798</v>
      </c>
      <c r="C90" t="s">
        <v>74</v>
      </c>
      <c r="D90" t="s">
        <v>5</v>
      </c>
      <c r="E90" t="s">
        <v>417</v>
      </c>
      <c r="F90" t="s">
        <v>13</v>
      </c>
      <c r="G90" t="s">
        <v>425</v>
      </c>
      <c r="H90" s="1">
        <v>27096</v>
      </c>
      <c r="I90" s="1" t="s">
        <v>433</v>
      </c>
      <c r="J90" t="s">
        <v>456</v>
      </c>
      <c r="K90" s="20">
        <v>79.900000000000006</v>
      </c>
      <c r="L90">
        <f ca="1">TRUNC((TODAY()-tBase[[#This Row],[Data Nascimento]])/365)</f>
        <v>51</v>
      </c>
      <c r="M90" t="str">
        <f ca="1">HLOOKUP(tBase[[#This Row],[Idade]],$O$3:$R$4,2,TRUE)</f>
        <v>44 - 54</v>
      </c>
    </row>
    <row r="91" spans="2:13">
      <c r="B91" s="19">
        <v>29958942950</v>
      </c>
      <c r="C91" t="s">
        <v>297</v>
      </c>
      <c r="D91" t="s">
        <v>5</v>
      </c>
      <c r="E91" t="s">
        <v>7</v>
      </c>
      <c r="F91" t="s">
        <v>427</v>
      </c>
      <c r="G91" t="s">
        <v>425</v>
      </c>
      <c r="H91" s="1">
        <v>31436</v>
      </c>
      <c r="I91" s="1" t="s">
        <v>433</v>
      </c>
      <c r="J91" t="s">
        <v>455</v>
      </c>
      <c r="K91" s="20">
        <v>9.9</v>
      </c>
      <c r="L91">
        <f ca="1">TRUNC((TODAY()-tBase[[#This Row],[Data Nascimento]])/365)</f>
        <v>39</v>
      </c>
      <c r="M91" t="str">
        <f ca="1">HLOOKUP(tBase[[#This Row],[Idade]],$O$3:$R$4,2,TRUE)</f>
        <v>35 - 44</v>
      </c>
    </row>
    <row r="92" spans="2:13">
      <c r="B92" s="19">
        <v>29997693161</v>
      </c>
      <c r="C92" t="s">
        <v>93</v>
      </c>
      <c r="D92" t="s">
        <v>6</v>
      </c>
      <c r="E92" t="s">
        <v>7</v>
      </c>
      <c r="F92" t="s">
        <v>427</v>
      </c>
      <c r="G92" t="s">
        <v>424</v>
      </c>
      <c r="H92" s="1">
        <v>28778</v>
      </c>
      <c r="I92" s="1" t="s">
        <v>433</v>
      </c>
      <c r="J92" t="s">
        <v>455</v>
      </c>
      <c r="K92" s="20">
        <v>9.9</v>
      </c>
      <c r="L92">
        <f ca="1">TRUNC((TODAY()-tBase[[#This Row],[Data Nascimento]])/365)</f>
        <v>46</v>
      </c>
      <c r="M92" t="str">
        <f ca="1">HLOOKUP(tBase[[#This Row],[Idade]],$O$3:$R$4,2,TRUE)</f>
        <v>44 - 54</v>
      </c>
    </row>
    <row r="93" spans="2:13">
      <c r="B93" s="19">
        <v>30056943664</v>
      </c>
      <c r="C93" t="s">
        <v>397</v>
      </c>
      <c r="D93" t="s">
        <v>6</v>
      </c>
      <c r="E93" t="s">
        <v>7</v>
      </c>
      <c r="F93" t="s">
        <v>427</v>
      </c>
      <c r="G93" t="s">
        <v>425</v>
      </c>
      <c r="H93" s="1">
        <v>21281</v>
      </c>
      <c r="I93" s="1" t="s">
        <v>433</v>
      </c>
      <c r="J93" t="s">
        <v>454</v>
      </c>
      <c r="K93" s="20">
        <v>35.9</v>
      </c>
      <c r="L93">
        <f ca="1">TRUNC((TODAY()-tBase[[#This Row],[Data Nascimento]])/365)</f>
        <v>67</v>
      </c>
      <c r="M93" t="str">
        <f ca="1">HLOOKUP(tBase[[#This Row],[Idade]],$O$3:$R$4,2,TRUE)</f>
        <v>54-70</v>
      </c>
    </row>
    <row r="94" spans="2:13">
      <c r="B94" s="19">
        <v>30135605541</v>
      </c>
      <c r="C94" t="s">
        <v>226</v>
      </c>
      <c r="D94" t="s">
        <v>5</v>
      </c>
      <c r="E94" t="s">
        <v>417</v>
      </c>
      <c r="F94" t="s">
        <v>14</v>
      </c>
      <c r="G94" t="s">
        <v>425</v>
      </c>
      <c r="H94" s="1">
        <v>21928</v>
      </c>
      <c r="I94" s="1" t="s">
        <v>430</v>
      </c>
      <c r="J94" t="s">
        <v>453</v>
      </c>
      <c r="K94" s="20">
        <v>29.9</v>
      </c>
      <c r="L94">
        <f ca="1">TRUNC((TODAY()-tBase[[#This Row],[Data Nascimento]])/365)</f>
        <v>65</v>
      </c>
      <c r="M94" t="str">
        <f ca="1">HLOOKUP(tBase[[#This Row],[Idade]],$O$3:$R$4,2,TRUE)</f>
        <v>54-70</v>
      </c>
    </row>
    <row r="95" spans="2:13">
      <c r="B95" s="19">
        <v>30221046505</v>
      </c>
      <c r="C95" t="s">
        <v>192</v>
      </c>
      <c r="D95" t="s">
        <v>5</v>
      </c>
      <c r="E95" t="s">
        <v>8</v>
      </c>
      <c r="F95" t="s">
        <v>13</v>
      </c>
      <c r="G95" t="s">
        <v>425</v>
      </c>
      <c r="H95" s="1">
        <v>30864</v>
      </c>
      <c r="I95" s="1" t="s">
        <v>429</v>
      </c>
      <c r="J95" t="s">
        <v>454</v>
      </c>
      <c r="K95" s="20">
        <v>35.9</v>
      </c>
      <c r="L95">
        <f ca="1">TRUNC((TODAY()-tBase[[#This Row],[Data Nascimento]])/365)</f>
        <v>40</v>
      </c>
      <c r="M95" t="str">
        <f ca="1">HLOOKUP(tBase[[#This Row],[Idade]],$O$3:$R$4,2,TRUE)</f>
        <v>35 - 44</v>
      </c>
    </row>
    <row r="96" spans="2:13">
      <c r="B96" s="19">
        <v>30253040173</v>
      </c>
      <c r="C96" t="s">
        <v>317</v>
      </c>
      <c r="D96" t="s">
        <v>5</v>
      </c>
      <c r="E96" t="s">
        <v>7</v>
      </c>
      <c r="F96" t="s">
        <v>427</v>
      </c>
      <c r="G96" t="s">
        <v>425</v>
      </c>
      <c r="H96" s="1">
        <v>26406</v>
      </c>
      <c r="I96" s="1" t="s">
        <v>431</v>
      </c>
      <c r="J96" t="s">
        <v>454</v>
      </c>
      <c r="K96" s="20">
        <v>35.9</v>
      </c>
      <c r="L96">
        <f ca="1">TRUNC((TODAY()-tBase[[#This Row],[Data Nascimento]])/365)</f>
        <v>53</v>
      </c>
      <c r="M96" t="str">
        <f ca="1">HLOOKUP(tBase[[#This Row],[Idade]],$O$3:$R$4,2,TRUE)</f>
        <v>44 - 54</v>
      </c>
    </row>
    <row r="97" spans="2:13">
      <c r="B97" s="19">
        <v>30314403216</v>
      </c>
      <c r="C97" t="s">
        <v>207</v>
      </c>
      <c r="D97" t="s">
        <v>6</v>
      </c>
      <c r="E97" t="s">
        <v>7</v>
      </c>
      <c r="F97" t="s">
        <v>9</v>
      </c>
      <c r="G97" t="s">
        <v>425</v>
      </c>
      <c r="H97" s="1">
        <v>33624</v>
      </c>
      <c r="I97" s="1" t="s">
        <v>432</v>
      </c>
      <c r="J97" t="s">
        <v>455</v>
      </c>
      <c r="K97" s="20">
        <v>9.9</v>
      </c>
      <c r="L97">
        <f ca="1">TRUNC((TODAY()-tBase[[#This Row],[Data Nascimento]])/365)</f>
        <v>33</v>
      </c>
      <c r="M97" t="str">
        <f ca="1">HLOOKUP(tBase[[#This Row],[Idade]],$O$3:$R$4,2,TRUE)</f>
        <v>24-34</v>
      </c>
    </row>
    <row r="98" spans="2:13">
      <c r="B98" s="19">
        <v>30353673725</v>
      </c>
      <c r="C98" t="s">
        <v>306</v>
      </c>
      <c r="D98" t="s">
        <v>6</v>
      </c>
      <c r="E98" t="s">
        <v>417</v>
      </c>
      <c r="F98" t="s">
        <v>11</v>
      </c>
      <c r="G98" t="s">
        <v>426</v>
      </c>
      <c r="H98" s="1">
        <v>34963</v>
      </c>
      <c r="I98" s="1" t="s">
        <v>434</v>
      </c>
      <c r="J98" t="s">
        <v>456</v>
      </c>
      <c r="K98" s="20">
        <v>79.900000000000006</v>
      </c>
      <c r="L98">
        <f ca="1">TRUNC((TODAY()-tBase[[#This Row],[Data Nascimento]])/365)</f>
        <v>29</v>
      </c>
      <c r="M98" t="str">
        <f ca="1">HLOOKUP(tBase[[#This Row],[Idade]],$O$3:$R$4,2,TRUE)</f>
        <v>24-34</v>
      </c>
    </row>
    <row r="99" spans="2:13">
      <c r="B99" s="19">
        <v>30383272945</v>
      </c>
      <c r="C99" t="s">
        <v>268</v>
      </c>
      <c r="D99" t="s">
        <v>6</v>
      </c>
      <c r="E99" t="s">
        <v>416</v>
      </c>
      <c r="F99" t="s">
        <v>14</v>
      </c>
      <c r="G99" t="s">
        <v>425</v>
      </c>
      <c r="H99" s="1">
        <v>34514</v>
      </c>
      <c r="I99" s="1" t="s">
        <v>430</v>
      </c>
      <c r="J99" t="s">
        <v>453</v>
      </c>
      <c r="K99" s="20">
        <v>29.9</v>
      </c>
      <c r="L99">
        <f ca="1">TRUNC((TODAY()-tBase[[#This Row],[Data Nascimento]])/365)</f>
        <v>30</v>
      </c>
      <c r="M99" t="str">
        <f ca="1">HLOOKUP(tBase[[#This Row],[Idade]],$O$3:$R$4,2,TRUE)</f>
        <v>24-34</v>
      </c>
    </row>
    <row r="100" spans="2:13">
      <c r="B100" s="19">
        <v>30421203942</v>
      </c>
      <c r="C100" t="s">
        <v>145</v>
      </c>
      <c r="D100" t="s">
        <v>6</v>
      </c>
      <c r="E100" t="s">
        <v>7</v>
      </c>
      <c r="F100" t="s">
        <v>12</v>
      </c>
      <c r="G100" t="s">
        <v>425</v>
      </c>
      <c r="H100" s="1">
        <v>28977</v>
      </c>
      <c r="I100" s="1" t="s">
        <v>435</v>
      </c>
      <c r="J100" t="s">
        <v>454</v>
      </c>
      <c r="K100" s="20">
        <v>35.9</v>
      </c>
      <c r="L100">
        <f ca="1">TRUNC((TODAY()-tBase[[#This Row],[Data Nascimento]])/365)</f>
        <v>46</v>
      </c>
      <c r="M100" t="str">
        <f ca="1">HLOOKUP(tBase[[#This Row],[Idade]],$O$3:$R$4,2,TRUE)</f>
        <v>44 - 54</v>
      </c>
    </row>
    <row r="101" spans="2:13">
      <c r="B101" s="19">
        <v>30468143545</v>
      </c>
      <c r="C101" t="s">
        <v>138</v>
      </c>
      <c r="D101" t="s">
        <v>6</v>
      </c>
      <c r="E101" t="s">
        <v>417</v>
      </c>
      <c r="F101" t="s">
        <v>11</v>
      </c>
      <c r="G101" t="s">
        <v>426</v>
      </c>
      <c r="H101" s="1">
        <v>31211</v>
      </c>
      <c r="I101" s="1" t="s">
        <v>436</v>
      </c>
      <c r="J101" t="s">
        <v>456</v>
      </c>
      <c r="K101" s="20">
        <v>79.900000000000006</v>
      </c>
      <c r="L101">
        <f ca="1">TRUNC((TODAY()-tBase[[#This Row],[Data Nascimento]])/365)</f>
        <v>39</v>
      </c>
      <c r="M101" t="str">
        <f ca="1">HLOOKUP(tBase[[#This Row],[Idade]],$O$3:$R$4,2,TRUE)</f>
        <v>35 - 44</v>
      </c>
    </row>
    <row r="102" spans="2:13">
      <c r="B102" s="19">
        <v>30493961253</v>
      </c>
      <c r="C102" t="s">
        <v>211</v>
      </c>
      <c r="D102" t="s">
        <v>6</v>
      </c>
      <c r="E102" t="s">
        <v>416</v>
      </c>
      <c r="F102" t="s">
        <v>12</v>
      </c>
      <c r="G102" t="s">
        <v>424</v>
      </c>
      <c r="H102" s="1">
        <v>27501</v>
      </c>
      <c r="I102" s="1" t="s">
        <v>430</v>
      </c>
      <c r="J102" t="s">
        <v>455</v>
      </c>
      <c r="K102" s="20">
        <v>9.9</v>
      </c>
      <c r="L102">
        <f ca="1">TRUNC((TODAY()-tBase[[#This Row],[Data Nascimento]])/365)</f>
        <v>50</v>
      </c>
      <c r="M102" t="str">
        <f ca="1">HLOOKUP(tBase[[#This Row],[Idade]],$O$3:$R$4,2,TRUE)</f>
        <v>44 - 54</v>
      </c>
    </row>
    <row r="103" spans="2:13">
      <c r="B103" s="19">
        <v>30557538193</v>
      </c>
      <c r="C103" t="s">
        <v>377</v>
      </c>
      <c r="D103" t="s">
        <v>6</v>
      </c>
      <c r="E103" t="s">
        <v>7</v>
      </c>
      <c r="F103" t="s">
        <v>427</v>
      </c>
      <c r="G103" t="s">
        <v>425</v>
      </c>
      <c r="H103" s="1">
        <v>25529</v>
      </c>
      <c r="I103" s="1" t="s">
        <v>435</v>
      </c>
      <c r="J103" t="s">
        <v>454</v>
      </c>
      <c r="K103" s="20">
        <v>35.9</v>
      </c>
      <c r="L103">
        <f ca="1">TRUNC((TODAY()-tBase[[#This Row],[Data Nascimento]])/365)</f>
        <v>55</v>
      </c>
      <c r="M103" t="str">
        <f ca="1">HLOOKUP(tBase[[#This Row],[Idade]],$O$3:$R$4,2,TRUE)</f>
        <v>54-70</v>
      </c>
    </row>
    <row r="104" spans="2:13">
      <c r="B104" s="19">
        <v>30571772130</v>
      </c>
      <c r="C104" t="s">
        <v>151</v>
      </c>
      <c r="D104" t="s">
        <v>6</v>
      </c>
      <c r="E104" t="s">
        <v>417</v>
      </c>
      <c r="F104" t="s">
        <v>12</v>
      </c>
      <c r="G104" t="s">
        <v>424</v>
      </c>
      <c r="H104" s="1">
        <v>34891</v>
      </c>
      <c r="I104" s="1" t="s">
        <v>436</v>
      </c>
      <c r="J104" t="s">
        <v>456</v>
      </c>
      <c r="K104" s="20">
        <v>79.900000000000006</v>
      </c>
      <c r="L104">
        <f ca="1">TRUNC((TODAY()-tBase[[#This Row],[Data Nascimento]])/365)</f>
        <v>29</v>
      </c>
      <c r="M104" t="str">
        <f ca="1">HLOOKUP(tBase[[#This Row],[Idade]],$O$3:$R$4,2,TRUE)</f>
        <v>24-34</v>
      </c>
    </row>
    <row r="105" spans="2:13">
      <c r="B105" s="19">
        <v>30735636076</v>
      </c>
      <c r="C105" t="s">
        <v>128</v>
      </c>
      <c r="D105" t="s">
        <v>6</v>
      </c>
      <c r="E105" t="s">
        <v>416</v>
      </c>
      <c r="F105" t="s">
        <v>13</v>
      </c>
      <c r="G105" t="s">
        <v>425</v>
      </c>
      <c r="H105" s="1">
        <v>31361</v>
      </c>
      <c r="I105" s="1" t="s">
        <v>433</v>
      </c>
      <c r="J105" t="s">
        <v>453</v>
      </c>
      <c r="K105" s="20">
        <v>29.9</v>
      </c>
      <c r="L105">
        <f ca="1">TRUNC((TODAY()-tBase[[#This Row],[Data Nascimento]])/365)</f>
        <v>39</v>
      </c>
      <c r="M105" t="str">
        <f ca="1">HLOOKUP(tBase[[#This Row],[Idade]],$O$3:$R$4,2,TRUE)</f>
        <v>35 - 44</v>
      </c>
    </row>
    <row r="106" spans="2:13">
      <c r="B106" s="19">
        <v>30763734385</v>
      </c>
      <c r="C106" t="s">
        <v>98</v>
      </c>
      <c r="D106" t="s">
        <v>6</v>
      </c>
      <c r="E106" t="s">
        <v>417</v>
      </c>
      <c r="F106" t="s">
        <v>13</v>
      </c>
      <c r="G106" t="s">
        <v>426</v>
      </c>
      <c r="H106" s="1">
        <v>29882</v>
      </c>
      <c r="I106" s="1" t="s">
        <v>433</v>
      </c>
      <c r="J106" t="s">
        <v>456</v>
      </c>
      <c r="K106" s="20">
        <v>79.900000000000006</v>
      </c>
      <c r="L106">
        <f ca="1">TRUNC((TODAY()-tBase[[#This Row],[Data Nascimento]])/365)</f>
        <v>43</v>
      </c>
      <c r="M106" t="str">
        <f ca="1">HLOOKUP(tBase[[#This Row],[Idade]],$O$3:$R$4,2,TRUE)</f>
        <v>35 - 44</v>
      </c>
    </row>
    <row r="107" spans="2:13">
      <c r="B107" s="19">
        <v>30850039240</v>
      </c>
      <c r="C107" t="s">
        <v>372</v>
      </c>
      <c r="D107" t="s">
        <v>5</v>
      </c>
      <c r="E107" t="s">
        <v>8</v>
      </c>
      <c r="F107" t="s">
        <v>13</v>
      </c>
      <c r="G107" t="s">
        <v>425</v>
      </c>
      <c r="H107" s="1">
        <v>33929</v>
      </c>
      <c r="I107" s="1" t="s">
        <v>433</v>
      </c>
      <c r="J107" t="s">
        <v>455</v>
      </c>
      <c r="K107" s="20">
        <v>9.9</v>
      </c>
      <c r="L107">
        <f ca="1">TRUNC((TODAY()-tBase[[#This Row],[Data Nascimento]])/365)</f>
        <v>32</v>
      </c>
      <c r="M107" t="str">
        <f ca="1">HLOOKUP(tBase[[#This Row],[Idade]],$O$3:$R$4,2,TRUE)</f>
        <v>24-34</v>
      </c>
    </row>
    <row r="108" spans="2:13">
      <c r="B108" s="19">
        <v>30890249713</v>
      </c>
      <c r="C108" t="s">
        <v>293</v>
      </c>
      <c r="D108" t="s">
        <v>6</v>
      </c>
      <c r="E108" t="s">
        <v>7</v>
      </c>
      <c r="F108" t="s">
        <v>427</v>
      </c>
      <c r="G108" t="s">
        <v>424</v>
      </c>
      <c r="H108" s="1">
        <v>31664</v>
      </c>
      <c r="I108" s="1" t="s">
        <v>433</v>
      </c>
      <c r="J108" t="s">
        <v>454</v>
      </c>
      <c r="K108" s="20">
        <v>35.9</v>
      </c>
      <c r="L108">
        <f ca="1">TRUNC((TODAY()-tBase[[#This Row],[Data Nascimento]])/365)</f>
        <v>38</v>
      </c>
      <c r="M108" t="str">
        <f ca="1">HLOOKUP(tBase[[#This Row],[Idade]],$O$3:$R$4,2,TRUE)</f>
        <v>35 - 44</v>
      </c>
    </row>
    <row r="109" spans="2:13">
      <c r="B109" s="19">
        <v>30904162810</v>
      </c>
      <c r="C109" t="s">
        <v>264</v>
      </c>
      <c r="D109" t="s">
        <v>6</v>
      </c>
      <c r="E109" t="s">
        <v>417</v>
      </c>
      <c r="F109" t="s">
        <v>13</v>
      </c>
      <c r="G109" t="s">
        <v>425</v>
      </c>
      <c r="H109" s="1">
        <v>25842</v>
      </c>
      <c r="I109" s="1" t="s">
        <v>433</v>
      </c>
      <c r="J109" t="s">
        <v>454</v>
      </c>
      <c r="K109" s="20">
        <v>35.9</v>
      </c>
      <c r="L109">
        <f ca="1">TRUNC((TODAY()-tBase[[#This Row],[Data Nascimento]])/365)</f>
        <v>54</v>
      </c>
      <c r="M109" t="str">
        <f ca="1">HLOOKUP(tBase[[#This Row],[Idade]],$O$3:$R$4,2,TRUE)</f>
        <v>54-70</v>
      </c>
    </row>
    <row r="110" spans="2:13">
      <c r="B110" s="19">
        <v>31161056912</v>
      </c>
      <c r="C110" t="s">
        <v>173</v>
      </c>
      <c r="D110" t="s">
        <v>6</v>
      </c>
      <c r="E110" t="s">
        <v>7</v>
      </c>
      <c r="F110" t="s">
        <v>427</v>
      </c>
      <c r="G110" t="s">
        <v>424</v>
      </c>
      <c r="H110" s="1">
        <v>26656</v>
      </c>
      <c r="I110" s="1" t="s">
        <v>433</v>
      </c>
      <c r="J110" t="s">
        <v>454</v>
      </c>
      <c r="K110" s="20">
        <v>35.9</v>
      </c>
      <c r="L110">
        <f ca="1">TRUNC((TODAY()-tBase[[#This Row],[Data Nascimento]])/365)</f>
        <v>52</v>
      </c>
      <c r="M110" t="str">
        <f ca="1">HLOOKUP(tBase[[#This Row],[Idade]],$O$3:$R$4,2,TRUE)</f>
        <v>44 - 54</v>
      </c>
    </row>
    <row r="111" spans="2:13">
      <c r="B111" s="19">
        <v>31194503371</v>
      </c>
      <c r="C111" t="s">
        <v>75</v>
      </c>
      <c r="D111" t="s">
        <v>6</v>
      </c>
      <c r="E111" t="s">
        <v>417</v>
      </c>
      <c r="F111" t="s">
        <v>9</v>
      </c>
      <c r="G111" t="s">
        <v>425</v>
      </c>
      <c r="H111" s="1">
        <v>29709</v>
      </c>
      <c r="I111" s="1" t="s">
        <v>433</v>
      </c>
      <c r="J111" t="s">
        <v>455</v>
      </c>
      <c r="K111" s="20">
        <v>9.9</v>
      </c>
      <c r="L111">
        <f ca="1">TRUNC((TODAY()-tBase[[#This Row],[Data Nascimento]])/365)</f>
        <v>44</v>
      </c>
      <c r="M111" t="str">
        <f ca="1">HLOOKUP(tBase[[#This Row],[Idade]],$O$3:$R$4,2,TRUE)</f>
        <v>44 - 54</v>
      </c>
    </row>
    <row r="112" spans="2:13">
      <c r="B112" s="19">
        <v>31239662843</v>
      </c>
      <c r="C112" t="s">
        <v>116</v>
      </c>
      <c r="D112" t="s">
        <v>5</v>
      </c>
      <c r="E112" t="s">
        <v>7</v>
      </c>
      <c r="F112" t="s">
        <v>13</v>
      </c>
      <c r="G112" t="s">
        <v>426</v>
      </c>
      <c r="H112" s="1">
        <v>21125</v>
      </c>
      <c r="I112" s="1" t="s">
        <v>433</v>
      </c>
      <c r="J112" t="s">
        <v>455</v>
      </c>
      <c r="K112" s="20">
        <v>9.9</v>
      </c>
      <c r="L112">
        <f ca="1">TRUNC((TODAY()-tBase[[#This Row],[Data Nascimento]])/365)</f>
        <v>67</v>
      </c>
      <c r="M112" t="str">
        <f ca="1">HLOOKUP(tBase[[#This Row],[Idade]],$O$3:$R$4,2,TRUE)</f>
        <v>54-70</v>
      </c>
    </row>
    <row r="113" spans="2:13">
      <c r="B113" s="19">
        <v>31323760929</v>
      </c>
      <c r="C113" t="s">
        <v>237</v>
      </c>
      <c r="D113" t="s">
        <v>5</v>
      </c>
      <c r="E113" t="s">
        <v>7</v>
      </c>
      <c r="F113" t="s">
        <v>427</v>
      </c>
      <c r="G113" t="s">
        <v>425</v>
      </c>
      <c r="H113" s="1">
        <v>20318</v>
      </c>
      <c r="I113" s="1" t="s">
        <v>433</v>
      </c>
      <c r="J113" t="s">
        <v>455</v>
      </c>
      <c r="K113" s="20">
        <v>9.9</v>
      </c>
      <c r="L113">
        <f ca="1">TRUNC((TODAY()-tBase[[#This Row],[Data Nascimento]])/365)</f>
        <v>69</v>
      </c>
      <c r="M113" t="str">
        <f ca="1">HLOOKUP(tBase[[#This Row],[Idade]],$O$3:$R$4,2,TRUE)</f>
        <v>54-70</v>
      </c>
    </row>
    <row r="114" spans="2:13">
      <c r="B114" s="19">
        <v>31519057095</v>
      </c>
      <c r="C114" t="s">
        <v>404</v>
      </c>
      <c r="D114" t="s">
        <v>5</v>
      </c>
      <c r="E114" t="s">
        <v>418</v>
      </c>
      <c r="F114" t="s">
        <v>13</v>
      </c>
      <c r="G114" t="s">
        <v>425</v>
      </c>
      <c r="H114" s="1">
        <v>25728</v>
      </c>
      <c r="I114" s="1" t="s">
        <v>429</v>
      </c>
      <c r="J114" t="s">
        <v>455</v>
      </c>
      <c r="K114" s="20">
        <v>9.9</v>
      </c>
      <c r="L114">
        <f ca="1">TRUNC((TODAY()-tBase[[#This Row],[Data Nascimento]])/365)</f>
        <v>54</v>
      </c>
      <c r="M114" t="str">
        <f ca="1">HLOOKUP(tBase[[#This Row],[Idade]],$O$3:$R$4,2,TRUE)</f>
        <v>54-70</v>
      </c>
    </row>
    <row r="115" spans="2:13">
      <c r="B115" s="19">
        <v>31654890307</v>
      </c>
      <c r="C115" t="s">
        <v>60</v>
      </c>
      <c r="D115" t="s">
        <v>6</v>
      </c>
      <c r="E115" t="s">
        <v>7</v>
      </c>
      <c r="F115" t="s">
        <v>13</v>
      </c>
      <c r="G115" t="s">
        <v>425</v>
      </c>
      <c r="H115" s="1">
        <v>21193</v>
      </c>
      <c r="I115" s="1" t="s">
        <v>432</v>
      </c>
      <c r="J115" t="s">
        <v>455</v>
      </c>
      <c r="K115" s="20">
        <v>9.9</v>
      </c>
      <c r="L115">
        <f ca="1">TRUNC((TODAY()-tBase[[#This Row],[Data Nascimento]])/365)</f>
        <v>67</v>
      </c>
      <c r="M115" t="str">
        <f ca="1">HLOOKUP(tBase[[#This Row],[Idade]],$O$3:$R$4,2,TRUE)</f>
        <v>54-70</v>
      </c>
    </row>
    <row r="116" spans="2:13">
      <c r="B116" s="19">
        <v>31655555649</v>
      </c>
      <c r="C116" t="s">
        <v>266</v>
      </c>
      <c r="D116" t="s">
        <v>6</v>
      </c>
      <c r="E116" t="s">
        <v>417</v>
      </c>
      <c r="F116" t="s">
        <v>13</v>
      </c>
      <c r="G116" t="s">
        <v>426</v>
      </c>
      <c r="H116" s="1">
        <v>30420</v>
      </c>
      <c r="I116" s="1" t="s">
        <v>436</v>
      </c>
      <c r="J116" t="s">
        <v>456</v>
      </c>
      <c r="K116" s="20">
        <v>79.900000000000006</v>
      </c>
      <c r="L116">
        <f ca="1">TRUNC((TODAY()-tBase[[#This Row],[Data Nascimento]])/365)</f>
        <v>42</v>
      </c>
      <c r="M116" t="str">
        <f ca="1">HLOOKUP(tBase[[#This Row],[Idade]],$O$3:$R$4,2,TRUE)</f>
        <v>35 - 44</v>
      </c>
    </row>
    <row r="117" spans="2:13">
      <c r="B117" s="19">
        <v>31834447574</v>
      </c>
      <c r="C117" t="s">
        <v>283</v>
      </c>
      <c r="D117" t="s">
        <v>6</v>
      </c>
      <c r="E117" t="s">
        <v>7</v>
      </c>
      <c r="F117" t="s">
        <v>12</v>
      </c>
      <c r="G117" t="s">
        <v>424</v>
      </c>
      <c r="H117" s="1">
        <v>33920</v>
      </c>
      <c r="I117" s="1" t="s">
        <v>436</v>
      </c>
      <c r="J117" t="s">
        <v>455</v>
      </c>
      <c r="K117" s="20">
        <v>9.9</v>
      </c>
      <c r="L117">
        <f ca="1">TRUNC((TODAY()-tBase[[#This Row],[Data Nascimento]])/365)</f>
        <v>32</v>
      </c>
      <c r="M117" t="str">
        <f ca="1">HLOOKUP(tBase[[#This Row],[Idade]],$O$3:$R$4,2,TRUE)</f>
        <v>24-34</v>
      </c>
    </row>
    <row r="118" spans="2:13">
      <c r="B118" s="19">
        <v>31841604153</v>
      </c>
      <c r="C118" t="s">
        <v>400</v>
      </c>
      <c r="D118" t="s">
        <v>6</v>
      </c>
      <c r="E118" t="s">
        <v>7</v>
      </c>
      <c r="F118" t="s">
        <v>14</v>
      </c>
      <c r="G118" t="s">
        <v>426</v>
      </c>
      <c r="H118" s="1">
        <v>30991</v>
      </c>
      <c r="I118" s="1" t="s">
        <v>436</v>
      </c>
      <c r="J118" t="s">
        <v>453</v>
      </c>
      <c r="K118" s="20">
        <v>29.9</v>
      </c>
      <c r="L118">
        <f ca="1">TRUNC((TODAY()-tBase[[#This Row],[Data Nascimento]])/365)</f>
        <v>40</v>
      </c>
      <c r="M118" t="str">
        <f ca="1">HLOOKUP(tBase[[#This Row],[Idade]],$O$3:$R$4,2,TRUE)</f>
        <v>35 - 44</v>
      </c>
    </row>
    <row r="119" spans="2:13">
      <c r="B119" s="19">
        <v>31886556092</v>
      </c>
      <c r="C119" t="s">
        <v>249</v>
      </c>
      <c r="D119" t="s">
        <v>6</v>
      </c>
      <c r="E119" t="s">
        <v>8</v>
      </c>
      <c r="F119" t="s">
        <v>427</v>
      </c>
      <c r="G119" t="s">
        <v>424</v>
      </c>
      <c r="H119" s="1">
        <v>32903</v>
      </c>
      <c r="I119" s="1" t="s">
        <v>436</v>
      </c>
      <c r="J119" t="s">
        <v>455</v>
      </c>
      <c r="K119" s="20">
        <v>9.9</v>
      </c>
      <c r="L119">
        <f ca="1">TRUNC((TODAY()-tBase[[#This Row],[Data Nascimento]])/365)</f>
        <v>35</v>
      </c>
      <c r="M119" t="str">
        <f ca="1">HLOOKUP(tBase[[#This Row],[Idade]],$O$3:$R$4,2,TRUE)</f>
        <v>35 - 44</v>
      </c>
    </row>
    <row r="120" spans="2:13">
      <c r="B120" s="19">
        <v>31935346566</v>
      </c>
      <c r="C120" t="s">
        <v>37</v>
      </c>
      <c r="D120" t="s">
        <v>6</v>
      </c>
      <c r="E120" t="s">
        <v>7</v>
      </c>
      <c r="F120" t="s">
        <v>427</v>
      </c>
      <c r="G120" t="s">
        <v>425</v>
      </c>
      <c r="H120" s="1">
        <v>23998</v>
      </c>
      <c r="I120" s="1" t="s">
        <v>436</v>
      </c>
      <c r="J120" t="s">
        <v>454</v>
      </c>
      <c r="K120" s="20">
        <v>35.9</v>
      </c>
      <c r="L120">
        <f ca="1">TRUNC((TODAY()-tBase[[#This Row],[Data Nascimento]])/365)</f>
        <v>59</v>
      </c>
      <c r="M120" t="str">
        <f ca="1">HLOOKUP(tBase[[#This Row],[Idade]],$O$3:$R$4,2,TRUE)</f>
        <v>54-70</v>
      </c>
    </row>
    <row r="121" spans="2:13">
      <c r="B121" s="19">
        <v>31969357318</v>
      </c>
      <c r="C121" t="s">
        <v>346</v>
      </c>
      <c r="D121" t="s">
        <v>6</v>
      </c>
      <c r="E121" t="s">
        <v>417</v>
      </c>
      <c r="F121" t="s">
        <v>14</v>
      </c>
      <c r="G121" t="s">
        <v>426</v>
      </c>
      <c r="H121" s="1">
        <v>23232</v>
      </c>
      <c r="I121" s="1" t="s">
        <v>436</v>
      </c>
      <c r="J121" t="s">
        <v>453</v>
      </c>
      <c r="K121" s="20">
        <v>29.9</v>
      </c>
      <c r="L121">
        <f ca="1">TRUNC((TODAY()-tBase[[#This Row],[Data Nascimento]])/365)</f>
        <v>61</v>
      </c>
      <c r="M121" t="str">
        <f ca="1">HLOOKUP(tBase[[#This Row],[Idade]],$O$3:$R$4,2,TRUE)</f>
        <v>54-70</v>
      </c>
    </row>
    <row r="122" spans="2:13">
      <c r="B122" s="19">
        <v>31971403474</v>
      </c>
      <c r="C122" t="s">
        <v>107</v>
      </c>
      <c r="D122" t="s">
        <v>6</v>
      </c>
      <c r="E122" t="s">
        <v>7</v>
      </c>
      <c r="F122" t="s">
        <v>13</v>
      </c>
      <c r="G122" t="s">
        <v>425</v>
      </c>
      <c r="H122" s="1">
        <v>32677</v>
      </c>
      <c r="I122" s="1" t="s">
        <v>435</v>
      </c>
      <c r="J122" t="s">
        <v>453</v>
      </c>
      <c r="K122" s="20">
        <v>29.9</v>
      </c>
      <c r="L122">
        <f ca="1">TRUNC((TODAY()-tBase[[#This Row],[Data Nascimento]])/365)</f>
        <v>35</v>
      </c>
      <c r="M122" t="str">
        <f ca="1">HLOOKUP(tBase[[#This Row],[Idade]],$O$3:$R$4,2,TRUE)</f>
        <v>35 - 44</v>
      </c>
    </row>
    <row r="123" spans="2:13">
      <c r="B123" s="19">
        <v>31985811228</v>
      </c>
      <c r="C123" t="s">
        <v>358</v>
      </c>
      <c r="D123" t="s">
        <v>6</v>
      </c>
      <c r="E123" t="s">
        <v>417</v>
      </c>
      <c r="F123" t="s">
        <v>427</v>
      </c>
      <c r="G123" t="s">
        <v>426</v>
      </c>
      <c r="H123" s="1">
        <v>33035</v>
      </c>
      <c r="I123" s="1" t="s">
        <v>433</v>
      </c>
      <c r="J123" t="s">
        <v>453</v>
      </c>
      <c r="K123" s="20">
        <v>29.9</v>
      </c>
      <c r="L123">
        <f ca="1">TRUNC((TODAY()-tBase[[#This Row],[Data Nascimento]])/365)</f>
        <v>34</v>
      </c>
      <c r="M123" t="str">
        <f ca="1">HLOOKUP(tBase[[#This Row],[Idade]],$O$3:$R$4,2,TRUE)</f>
        <v>24-34</v>
      </c>
    </row>
    <row r="124" spans="2:13">
      <c r="B124" s="19">
        <v>32043808085</v>
      </c>
      <c r="C124" t="s">
        <v>35</v>
      </c>
      <c r="D124" t="s">
        <v>6</v>
      </c>
      <c r="E124" t="s">
        <v>417</v>
      </c>
      <c r="F124" t="s">
        <v>13</v>
      </c>
      <c r="G124" t="s">
        <v>425</v>
      </c>
      <c r="H124" s="1">
        <v>30767</v>
      </c>
      <c r="I124" s="1" t="s">
        <v>433</v>
      </c>
      <c r="J124" t="s">
        <v>453</v>
      </c>
      <c r="K124" s="20">
        <v>29.9</v>
      </c>
      <c r="L124">
        <f ca="1">TRUNC((TODAY()-tBase[[#This Row],[Data Nascimento]])/365)</f>
        <v>41</v>
      </c>
      <c r="M124" t="str">
        <f ca="1">HLOOKUP(tBase[[#This Row],[Idade]],$O$3:$R$4,2,TRUE)</f>
        <v>35 - 44</v>
      </c>
    </row>
    <row r="125" spans="2:13">
      <c r="B125" s="19">
        <v>32056730472</v>
      </c>
      <c r="C125" t="s">
        <v>62</v>
      </c>
      <c r="D125" t="s">
        <v>5</v>
      </c>
      <c r="E125" t="s">
        <v>8</v>
      </c>
      <c r="F125" t="s">
        <v>13</v>
      </c>
      <c r="G125" t="s">
        <v>424</v>
      </c>
      <c r="H125" s="1">
        <v>24370</v>
      </c>
      <c r="I125" s="1" t="s">
        <v>433</v>
      </c>
      <c r="J125" t="s">
        <v>455</v>
      </c>
      <c r="K125" s="20">
        <v>9.9</v>
      </c>
      <c r="L125">
        <f ca="1">TRUNC((TODAY()-tBase[[#This Row],[Data Nascimento]])/365)</f>
        <v>58</v>
      </c>
      <c r="M125" t="str">
        <f ca="1">HLOOKUP(tBase[[#This Row],[Idade]],$O$3:$R$4,2,TRUE)</f>
        <v>54-70</v>
      </c>
    </row>
    <row r="126" spans="2:13">
      <c r="B126" s="19">
        <v>32076448530</v>
      </c>
      <c r="C126" t="s">
        <v>337</v>
      </c>
      <c r="D126" t="s">
        <v>5</v>
      </c>
      <c r="E126" t="s">
        <v>7</v>
      </c>
      <c r="F126" t="s">
        <v>12</v>
      </c>
      <c r="G126" t="s">
        <v>425</v>
      </c>
      <c r="H126" s="1">
        <v>23736</v>
      </c>
      <c r="I126" s="1" t="s">
        <v>433</v>
      </c>
      <c r="J126" t="s">
        <v>454</v>
      </c>
      <c r="K126" s="20">
        <v>35.9</v>
      </c>
      <c r="L126">
        <f ca="1">TRUNC((TODAY()-tBase[[#This Row],[Data Nascimento]])/365)</f>
        <v>60</v>
      </c>
      <c r="M126" t="str">
        <f ca="1">HLOOKUP(tBase[[#This Row],[Idade]],$O$3:$R$4,2,TRUE)</f>
        <v>54-70</v>
      </c>
    </row>
    <row r="127" spans="2:13">
      <c r="B127" s="19">
        <v>32076861903</v>
      </c>
      <c r="C127" t="s">
        <v>345</v>
      </c>
      <c r="D127" t="s">
        <v>5</v>
      </c>
      <c r="E127" t="s">
        <v>7</v>
      </c>
      <c r="F127" t="s">
        <v>427</v>
      </c>
      <c r="G127" t="s">
        <v>425</v>
      </c>
      <c r="H127" s="1">
        <v>23957</v>
      </c>
      <c r="I127" s="1" t="s">
        <v>433</v>
      </c>
      <c r="J127" t="s">
        <v>455</v>
      </c>
      <c r="K127" s="20">
        <v>9.9</v>
      </c>
      <c r="L127">
        <f ca="1">TRUNC((TODAY()-tBase[[#This Row],[Data Nascimento]])/365)</f>
        <v>59</v>
      </c>
      <c r="M127" t="str">
        <f ca="1">HLOOKUP(tBase[[#This Row],[Idade]],$O$3:$R$4,2,TRUE)</f>
        <v>54-70</v>
      </c>
    </row>
    <row r="128" spans="2:13">
      <c r="B128" s="19">
        <v>32080730358</v>
      </c>
      <c r="C128" t="s">
        <v>375</v>
      </c>
      <c r="D128" t="s">
        <v>6</v>
      </c>
      <c r="E128" t="s">
        <v>417</v>
      </c>
      <c r="F128" t="s">
        <v>9</v>
      </c>
      <c r="G128" t="s">
        <v>425</v>
      </c>
      <c r="H128" s="1">
        <v>31794</v>
      </c>
      <c r="I128" s="1" t="s">
        <v>430</v>
      </c>
      <c r="J128" t="s">
        <v>453</v>
      </c>
      <c r="K128" s="20">
        <v>29.9</v>
      </c>
      <c r="L128">
        <f ca="1">TRUNC((TODAY()-tBase[[#This Row],[Data Nascimento]])/365)</f>
        <v>38</v>
      </c>
      <c r="M128" t="str">
        <f ca="1">HLOOKUP(tBase[[#This Row],[Idade]],$O$3:$R$4,2,TRUE)</f>
        <v>35 - 44</v>
      </c>
    </row>
    <row r="129" spans="2:13">
      <c r="B129" s="19">
        <v>32359135449</v>
      </c>
      <c r="C129" t="s">
        <v>302</v>
      </c>
      <c r="D129" t="s">
        <v>6</v>
      </c>
      <c r="E129" t="s">
        <v>8</v>
      </c>
      <c r="F129" t="s">
        <v>13</v>
      </c>
      <c r="G129" t="s">
        <v>424</v>
      </c>
      <c r="H129" s="1">
        <v>22445</v>
      </c>
      <c r="I129" s="1" t="s">
        <v>429</v>
      </c>
      <c r="J129" t="s">
        <v>455</v>
      </c>
      <c r="K129" s="20">
        <v>9.9</v>
      </c>
      <c r="L129">
        <f ca="1">TRUNC((TODAY()-tBase[[#This Row],[Data Nascimento]])/365)</f>
        <v>63</v>
      </c>
      <c r="M129" t="str">
        <f ca="1">HLOOKUP(tBase[[#This Row],[Idade]],$O$3:$R$4,2,TRUE)</f>
        <v>54-70</v>
      </c>
    </row>
    <row r="130" spans="2:13">
      <c r="B130" s="19">
        <v>32373994641</v>
      </c>
      <c r="C130" t="s">
        <v>143</v>
      </c>
      <c r="D130" t="s">
        <v>6</v>
      </c>
      <c r="E130" t="s">
        <v>7</v>
      </c>
      <c r="F130" t="s">
        <v>427</v>
      </c>
      <c r="G130" t="s">
        <v>424</v>
      </c>
      <c r="H130" s="1">
        <v>20716</v>
      </c>
      <c r="I130" s="1" t="s">
        <v>431</v>
      </c>
      <c r="J130" t="s">
        <v>453</v>
      </c>
      <c r="K130" s="20">
        <v>29.9</v>
      </c>
      <c r="L130">
        <f ca="1">TRUNC((TODAY()-tBase[[#This Row],[Data Nascimento]])/365)</f>
        <v>68</v>
      </c>
      <c r="M130" t="str">
        <f ca="1">HLOOKUP(tBase[[#This Row],[Idade]],$O$3:$R$4,2,TRUE)</f>
        <v>54-70</v>
      </c>
    </row>
    <row r="131" spans="2:13">
      <c r="B131" s="19">
        <v>32485376814</v>
      </c>
      <c r="C131" t="s">
        <v>320</v>
      </c>
      <c r="D131" t="s">
        <v>6</v>
      </c>
      <c r="E131" t="s">
        <v>7</v>
      </c>
      <c r="F131" t="s">
        <v>13</v>
      </c>
      <c r="G131" t="s">
        <v>426</v>
      </c>
      <c r="H131" s="1">
        <v>24536</v>
      </c>
      <c r="I131" s="1" t="s">
        <v>432</v>
      </c>
      <c r="J131" t="s">
        <v>453</v>
      </c>
      <c r="K131" s="20">
        <v>29.9</v>
      </c>
      <c r="L131">
        <f ca="1">TRUNC((TODAY()-tBase[[#This Row],[Data Nascimento]])/365)</f>
        <v>58</v>
      </c>
      <c r="M131" t="str">
        <f ca="1">HLOOKUP(tBase[[#This Row],[Idade]],$O$3:$R$4,2,TRUE)</f>
        <v>54-70</v>
      </c>
    </row>
    <row r="132" spans="2:13">
      <c r="B132" s="19">
        <v>32558610072</v>
      </c>
      <c r="C132" t="s">
        <v>16</v>
      </c>
      <c r="D132" t="s">
        <v>6</v>
      </c>
      <c r="E132" t="s">
        <v>416</v>
      </c>
      <c r="F132" t="s">
        <v>14</v>
      </c>
      <c r="G132" t="s">
        <v>426</v>
      </c>
      <c r="H132" s="1">
        <v>29671</v>
      </c>
      <c r="I132" s="1" t="s">
        <v>434</v>
      </c>
      <c r="J132" t="s">
        <v>453</v>
      </c>
      <c r="K132" s="20">
        <v>29.9</v>
      </c>
      <c r="L132">
        <f ca="1">TRUNC((TODAY()-tBase[[#This Row],[Data Nascimento]])/365)</f>
        <v>44</v>
      </c>
      <c r="M132" t="str">
        <f ca="1">HLOOKUP(tBase[[#This Row],[Idade]],$O$3:$R$4,2,TRUE)</f>
        <v>44 - 54</v>
      </c>
    </row>
    <row r="133" spans="2:13">
      <c r="B133" s="19">
        <v>32861405102</v>
      </c>
      <c r="C133" t="s">
        <v>209</v>
      </c>
      <c r="D133" t="s">
        <v>6</v>
      </c>
      <c r="E133" t="s">
        <v>8</v>
      </c>
      <c r="F133" t="s">
        <v>427</v>
      </c>
      <c r="G133" t="s">
        <v>424</v>
      </c>
      <c r="H133" s="1">
        <v>24308</v>
      </c>
      <c r="I133" s="1" t="s">
        <v>430</v>
      </c>
      <c r="J133" t="s">
        <v>454</v>
      </c>
      <c r="K133" s="20">
        <v>35.9</v>
      </c>
      <c r="L133">
        <f ca="1">TRUNC((TODAY()-tBase[[#This Row],[Data Nascimento]])/365)</f>
        <v>58</v>
      </c>
      <c r="M133" t="str">
        <f ca="1">HLOOKUP(tBase[[#This Row],[Idade]],$O$3:$R$4,2,TRUE)</f>
        <v>54-70</v>
      </c>
    </row>
    <row r="134" spans="2:13">
      <c r="B134" s="19">
        <v>32910016971</v>
      </c>
      <c r="C134" t="s">
        <v>257</v>
      </c>
      <c r="D134" t="s">
        <v>5</v>
      </c>
      <c r="E134" t="s">
        <v>7</v>
      </c>
      <c r="F134" t="s">
        <v>427</v>
      </c>
      <c r="G134" t="s">
        <v>425</v>
      </c>
      <c r="H134" s="1">
        <v>28587</v>
      </c>
      <c r="I134" s="1" t="s">
        <v>435</v>
      </c>
      <c r="J134" t="s">
        <v>454</v>
      </c>
      <c r="K134" s="20">
        <v>35.9</v>
      </c>
      <c r="L134">
        <f ca="1">TRUNC((TODAY()-tBase[[#This Row],[Data Nascimento]])/365)</f>
        <v>47</v>
      </c>
      <c r="M134" t="str">
        <f ca="1">HLOOKUP(tBase[[#This Row],[Idade]],$O$3:$R$4,2,TRUE)</f>
        <v>44 - 54</v>
      </c>
    </row>
    <row r="135" spans="2:13">
      <c r="B135" s="19">
        <v>32944488783</v>
      </c>
      <c r="C135" t="s">
        <v>119</v>
      </c>
      <c r="D135" t="s">
        <v>6</v>
      </c>
      <c r="E135" t="s">
        <v>8</v>
      </c>
      <c r="F135" t="s">
        <v>427</v>
      </c>
      <c r="G135" t="s">
        <v>425</v>
      </c>
      <c r="H135" s="1">
        <v>26442</v>
      </c>
      <c r="I135" s="1" t="s">
        <v>436</v>
      </c>
      <c r="J135" t="s">
        <v>453</v>
      </c>
      <c r="K135" s="20">
        <v>29.9</v>
      </c>
      <c r="L135">
        <f ca="1">TRUNC((TODAY()-tBase[[#This Row],[Data Nascimento]])/365)</f>
        <v>53</v>
      </c>
      <c r="M135" t="str">
        <f ca="1">HLOOKUP(tBase[[#This Row],[Idade]],$O$3:$R$4,2,TRUE)</f>
        <v>44 - 54</v>
      </c>
    </row>
    <row r="136" spans="2:13">
      <c r="B136" s="19">
        <v>33045087456</v>
      </c>
      <c r="C136" t="s">
        <v>344</v>
      </c>
      <c r="D136" t="s">
        <v>6</v>
      </c>
      <c r="E136" t="s">
        <v>417</v>
      </c>
      <c r="F136" t="s">
        <v>13</v>
      </c>
      <c r="G136" t="s">
        <v>425</v>
      </c>
      <c r="H136" s="1">
        <v>29216</v>
      </c>
      <c r="I136" s="1" t="s">
        <v>430</v>
      </c>
      <c r="J136" t="s">
        <v>453</v>
      </c>
      <c r="K136" s="20">
        <v>29.9</v>
      </c>
      <c r="L136">
        <f ca="1">TRUNC((TODAY()-tBase[[#This Row],[Data Nascimento]])/365)</f>
        <v>45</v>
      </c>
      <c r="M136" t="str">
        <f ca="1">HLOOKUP(tBase[[#This Row],[Idade]],$O$3:$R$4,2,TRUE)</f>
        <v>44 - 54</v>
      </c>
    </row>
    <row r="137" spans="2:13">
      <c r="B137" s="19">
        <v>33083932561</v>
      </c>
      <c r="C137" t="s">
        <v>322</v>
      </c>
      <c r="D137" t="s">
        <v>6</v>
      </c>
      <c r="E137" t="s">
        <v>8</v>
      </c>
      <c r="F137" t="s">
        <v>14</v>
      </c>
      <c r="G137" t="s">
        <v>424</v>
      </c>
      <c r="H137" s="1">
        <v>20130</v>
      </c>
      <c r="I137" s="1" t="s">
        <v>435</v>
      </c>
      <c r="J137" t="s">
        <v>453</v>
      </c>
      <c r="K137" s="20">
        <v>29.9</v>
      </c>
      <c r="L137">
        <f ca="1">TRUNC((TODAY()-tBase[[#This Row],[Data Nascimento]])/365)</f>
        <v>70</v>
      </c>
      <c r="M137" t="str">
        <f ca="1">HLOOKUP(tBase[[#This Row],[Idade]],$O$3:$R$4,2,TRUE)</f>
        <v>54-70</v>
      </c>
    </row>
    <row r="138" spans="2:13">
      <c r="B138" s="19">
        <v>33120179107</v>
      </c>
      <c r="C138" t="s">
        <v>172</v>
      </c>
      <c r="D138" t="s">
        <v>6</v>
      </c>
      <c r="E138" t="s">
        <v>8</v>
      </c>
      <c r="F138" t="s">
        <v>14</v>
      </c>
      <c r="G138" t="s">
        <v>425</v>
      </c>
      <c r="H138" s="1">
        <v>32048</v>
      </c>
      <c r="I138" s="1" t="s">
        <v>436</v>
      </c>
      <c r="J138" t="s">
        <v>453</v>
      </c>
      <c r="K138" s="20">
        <v>29.9</v>
      </c>
      <c r="L138">
        <f ca="1">TRUNC((TODAY()-tBase[[#This Row],[Data Nascimento]])/365)</f>
        <v>37</v>
      </c>
      <c r="M138" t="str">
        <f ca="1">HLOOKUP(tBase[[#This Row],[Idade]],$O$3:$R$4,2,TRUE)</f>
        <v>35 - 44</v>
      </c>
    </row>
    <row r="139" spans="2:13">
      <c r="B139" s="19">
        <v>33221309333</v>
      </c>
      <c r="C139" t="s">
        <v>403</v>
      </c>
      <c r="D139" t="s">
        <v>6</v>
      </c>
      <c r="E139" t="s">
        <v>7</v>
      </c>
      <c r="F139" t="s">
        <v>12</v>
      </c>
      <c r="G139" t="s">
        <v>424</v>
      </c>
      <c r="H139" s="1">
        <v>22002</v>
      </c>
      <c r="I139" s="1" t="s">
        <v>433</v>
      </c>
      <c r="J139" t="s">
        <v>455</v>
      </c>
      <c r="K139" s="20">
        <v>9.9</v>
      </c>
      <c r="L139">
        <f ca="1">TRUNC((TODAY()-tBase[[#This Row],[Data Nascimento]])/365)</f>
        <v>65</v>
      </c>
      <c r="M139" t="str">
        <f ca="1">HLOOKUP(tBase[[#This Row],[Idade]],$O$3:$R$4,2,TRUE)</f>
        <v>54-70</v>
      </c>
    </row>
    <row r="140" spans="2:13">
      <c r="B140" s="19">
        <v>33247836129</v>
      </c>
      <c r="C140" t="s">
        <v>177</v>
      </c>
      <c r="D140" t="s">
        <v>5</v>
      </c>
      <c r="E140" t="s">
        <v>7</v>
      </c>
      <c r="F140" t="s">
        <v>427</v>
      </c>
      <c r="G140" t="s">
        <v>425</v>
      </c>
      <c r="H140" s="1">
        <v>34988</v>
      </c>
      <c r="I140" s="1" t="s">
        <v>433</v>
      </c>
      <c r="J140" t="s">
        <v>455</v>
      </c>
      <c r="K140" s="20">
        <v>9.9</v>
      </c>
      <c r="L140">
        <f ca="1">TRUNC((TODAY()-tBase[[#This Row],[Data Nascimento]])/365)</f>
        <v>29</v>
      </c>
      <c r="M140" t="str">
        <f ca="1">HLOOKUP(tBase[[#This Row],[Idade]],$O$3:$R$4,2,TRUE)</f>
        <v>24-34</v>
      </c>
    </row>
    <row r="141" spans="2:13">
      <c r="B141" s="19">
        <v>33329077647</v>
      </c>
      <c r="C141" t="s">
        <v>262</v>
      </c>
      <c r="D141" t="s">
        <v>6</v>
      </c>
      <c r="E141" t="s">
        <v>8</v>
      </c>
      <c r="F141" t="s">
        <v>427</v>
      </c>
      <c r="G141" t="s">
        <v>424</v>
      </c>
      <c r="H141" s="1">
        <v>22149</v>
      </c>
      <c r="I141" s="1" t="s">
        <v>433</v>
      </c>
      <c r="J141" t="s">
        <v>453</v>
      </c>
      <c r="K141" s="20">
        <v>29.9</v>
      </c>
      <c r="L141">
        <f ca="1">TRUNC((TODAY()-tBase[[#This Row],[Data Nascimento]])/365)</f>
        <v>64</v>
      </c>
      <c r="M141" t="str">
        <f ca="1">HLOOKUP(tBase[[#This Row],[Idade]],$O$3:$R$4,2,TRUE)</f>
        <v>54-70</v>
      </c>
    </row>
    <row r="142" spans="2:13">
      <c r="B142" s="19">
        <v>33353271839</v>
      </c>
      <c r="C142" t="s">
        <v>365</v>
      </c>
      <c r="D142" t="s">
        <v>6</v>
      </c>
      <c r="E142" t="s">
        <v>7</v>
      </c>
      <c r="F142" t="s">
        <v>427</v>
      </c>
      <c r="G142" t="s">
        <v>425</v>
      </c>
      <c r="H142" s="1">
        <v>20397</v>
      </c>
      <c r="I142" s="1" t="s">
        <v>433</v>
      </c>
      <c r="J142" t="s">
        <v>454</v>
      </c>
      <c r="K142" s="20">
        <v>35.9</v>
      </c>
      <c r="L142">
        <f ca="1">TRUNC((TODAY()-tBase[[#This Row],[Data Nascimento]])/365)</f>
        <v>69</v>
      </c>
      <c r="M142" t="str">
        <f ca="1">HLOOKUP(tBase[[#This Row],[Idade]],$O$3:$R$4,2,TRUE)</f>
        <v>54-70</v>
      </c>
    </row>
    <row r="143" spans="2:13">
      <c r="B143" s="19">
        <v>33391594252</v>
      </c>
      <c r="C143" t="s">
        <v>126</v>
      </c>
      <c r="D143" t="s">
        <v>6</v>
      </c>
      <c r="E143" t="s">
        <v>417</v>
      </c>
      <c r="F143" t="s">
        <v>11</v>
      </c>
      <c r="G143" t="s">
        <v>426</v>
      </c>
      <c r="H143" s="1">
        <v>28577</v>
      </c>
      <c r="I143" s="1" t="s">
        <v>433</v>
      </c>
      <c r="J143" t="s">
        <v>456</v>
      </c>
      <c r="K143" s="20">
        <v>79.900000000000006</v>
      </c>
      <c r="L143">
        <f ca="1">TRUNC((TODAY()-tBase[[#This Row],[Data Nascimento]])/365)</f>
        <v>47</v>
      </c>
      <c r="M143" t="str">
        <f ca="1">HLOOKUP(tBase[[#This Row],[Idade]],$O$3:$R$4,2,TRUE)</f>
        <v>44 - 54</v>
      </c>
    </row>
    <row r="144" spans="2:13">
      <c r="B144" s="19">
        <v>33482040032</v>
      </c>
      <c r="C144" t="s">
        <v>219</v>
      </c>
      <c r="D144" t="s">
        <v>5</v>
      </c>
      <c r="E144" t="s">
        <v>8</v>
      </c>
      <c r="F144" t="s">
        <v>9</v>
      </c>
      <c r="G144" t="s">
        <v>426</v>
      </c>
      <c r="H144" s="1">
        <v>32587</v>
      </c>
      <c r="I144" s="1" t="s">
        <v>433</v>
      </c>
      <c r="J144" t="s">
        <v>455</v>
      </c>
      <c r="K144" s="20">
        <v>9.9</v>
      </c>
      <c r="L144">
        <f ca="1">TRUNC((TODAY()-tBase[[#This Row],[Data Nascimento]])/365)</f>
        <v>36</v>
      </c>
      <c r="M144" t="str">
        <f ca="1">HLOOKUP(tBase[[#This Row],[Idade]],$O$3:$R$4,2,TRUE)</f>
        <v>35 - 44</v>
      </c>
    </row>
    <row r="145" spans="2:13">
      <c r="B145" s="19">
        <v>33490248117</v>
      </c>
      <c r="C145" t="s">
        <v>117</v>
      </c>
      <c r="D145" t="s">
        <v>5</v>
      </c>
      <c r="E145" t="s">
        <v>7</v>
      </c>
      <c r="F145" t="s">
        <v>427</v>
      </c>
      <c r="G145" t="s">
        <v>425</v>
      </c>
      <c r="H145" s="1">
        <v>32883</v>
      </c>
      <c r="I145" s="1" t="s">
        <v>433</v>
      </c>
      <c r="J145" t="s">
        <v>455</v>
      </c>
      <c r="K145" s="20">
        <v>9.9</v>
      </c>
      <c r="L145">
        <f ca="1">TRUNC((TODAY()-tBase[[#This Row],[Data Nascimento]])/365)</f>
        <v>35</v>
      </c>
      <c r="M145" t="str">
        <f ca="1">HLOOKUP(tBase[[#This Row],[Idade]],$O$3:$R$4,2,TRUE)</f>
        <v>35 - 44</v>
      </c>
    </row>
    <row r="146" spans="2:13">
      <c r="B146" s="19">
        <v>33585062982</v>
      </c>
      <c r="C146" t="s">
        <v>409</v>
      </c>
      <c r="D146" t="s">
        <v>6</v>
      </c>
      <c r="E146" t="s">
        <v>8</v>
      </c>
      <c r="F146" t="s">
        <v>12</v>
      </c>
      <c r="G146" t="s">
        <v>424</v>
      </c>
      <c r="H146" s="1">
        <v>21978</v>
      </c>
      <c r="I146" s="1" t="s">
        <v>433</v>
      </c>
      <c r="J146" t="s">
        <v>454</v>
      </c>
      <c r="K146" s="20">
        <v>35.9</v>
      </c>
      <c r="L146">
        <f ca="1">TRUNC((TODAY()-tBase[[#This Row],[Data Nascimento]])/365)</f>
        <v>65</v>
      </c>
      <c r="M146" t="str">
        <f ca="1">HLOOKUP(tBase[[#This Row],[Idade]],$O$3:$R$4,2,TRUE)</f>
        <v>54-70</v>
      </c>
    </row>
    <row r="147" spans="2:13">
      <c r="B147" s="19">
        <v>33614763115</v>
      </c>
      <c r="C147" t="s">
        <v>178</v>
      </c>
      <c r="D147" t="s">
        <v>5</v>
      </c>
      <c r="E147" t="s">
        <v>417</v>
      </c>
      <c r="F147" t="s">
        <v>14</v>
      </c>
      <c r="G147" t="s">
        <v>426</v>
      </c>
      <c r="H147" s="1">
        <v>33973</v>
      </c>
      <c r="I147" s="1" t="s">
        <v>433</v>
      </c>
      <c r="J147" t="s">
        <v>453</v>
      </c>
      <c r="K147" s="20">
        <v>29.9</v>
      </c>
      <c r="L147">
        <f ca="1">TRUNC((TODAY()-tBase[[#This Row],[Data Nascimento]])/365)</f>
        <v>32</v>
      </c>
      <c r="M147" t="str">
        <f ca="1">HLOOKUP(tBase[[#This Row],[Idade]],$O$3:$R$4,2,TRUE)</f>
        <v>24-34</v>
      </c>
    </row>
    <row r="148" spans="2:13">
      <c r="B148" s="19">
        <v>33625332262</v>
      </c>
      <c r="C148" t="s">
        <v>53</v>
      </c>
      <c r="D148" t="s">
        <v>6</v>
      </c>
      <c r="E148" t="s">
        <v>7</v>
      </c>
      <c r="F148" t="s">
        <v>427</v>
      </c>
      <c r="G148" t="s">
        <v>425</v>
      </c>
      <c r="H148" s="1">
        <v>25523</v>
      </c>
      <c r="I148" s="1" t="s">
        <v>429</v>
      </c>
      <c r="J148" t="s">
        <v>454</v>
      </c>
      <c r="K148" s="20">
        <v>35.9</v>
      </c>
      <c r="L148">
        <f ca="1">TRUNC((TODAY()-tBase[[#This Row],[Data Nascimento]])/365)</f>
        <v>55</v>
      </c>
      <c r="M148" t="str">
        <f ca="1">HLOOKUP(tBase[[#This Row],[Idade]],$O$3:$R$4,2,TRUE)</f>
        <v>54-70</v>
      </c>
    </row>
    <row r="149" spans="2:13">
      <c r="B149" s="19">
        <v>33812311392</v>
      </c>
      <c r="C149" t="s">
        <v>414</v>
      </c>
      <c r="D149" t="s">
        <v>5</v>
      </c>
      <c r="E149" t="s">
        <v>417</v>
      </c>
      <c r="F149" t="s">
        <v>11</v>
      </c>
      <c r="G149" t="s">
        <v>425</v>
      </c>
      <c r="H149" s="1">
        <v>28641</v>
      </c>
      <c r="I149" s="1" t="s">
        <v>432</v>
      </c>
      <c r="J149" t="s">
        <v>456</v>
      </c>
      <c r="K149" s="20">
        <v>79.900000000000006</v>
      </c>
      <c r="L149">
        <f ca="1">TRUNC((TODAY()-tBase[[#This Row],[Data Nascimento]])/365)</f>
        <v>47</v>
      </c>
      <c r="M149" t="str">
        <f ca="1">HLOOKUP(tBase[[#This Row],[Idade]],$O$3:$R$4,2,TRUE)</f>
        <v>44 - 54</v>
      </c>
    </row>
    <row r="150" spans="2:13">
      <c r="B150" s="19">
        <v>33839338471</v>
      </c>
      <c r="C150" t="s">
        <v>94</v>
      </c>
      <c r="D150" t="s">
        <v>6</v>
      </c>
      <c r="E150" t="s">
        <v>417</v>
      </c>
      <c r="F150" t="s">
        <v>427</v>
      </c>
      <c r="G150" t="s">
        <v>425</v>
      </c>
      <c r="H150" s="1">
        <v>34877</v>
      </c>
      <c r="I150" s="1" t="s">
        <v>436</v>
      </c>
      <c r="J150" t="s">
        <v>453</v>
      </c>
      <c r="K150" s="20">
        <v>29.9</v>
      </c>
      <c r="L150">
        <f ca="1">TRUNC((TODAY()-tBase[[#This Row],[Data Nascimento]])/365)</f>
        <v>29</v>
      </c>
      <c r="M150" t="str">
        <f ca="1">HLOOKUP(tBase[[#This Row],[Idade]],$O$3:$R$4,2,TRUE)</f>
        <v>24-34</v>
      </c>
    </row>
    <row r="151" spans="2:13">
      <c r="B151" s="19">
        <v>33875188130</v>
      </c>
      <c r="C151" t="s">
        <v>48</v>
      </c>
      <c r="D151" t="s">
        <v>5</v>
      </c>
      <c r="E151" t="s">
        <v>416</v>
      </c>
      <c r="F151" t="s">
        <v>13</v>
      </c>
      <c r="G151" t="s">
        <v>425</v>
      </c>
      <c r="H151" s="1">
        <v>27845</v>
      </c>
      <c r="I151" s="1" t="s">
        <v>436</v>
      </c>
      <c r="J151" t="s">
        <v>454</v>
      </c>
      <c r="K151" s="20">
        <v>35.9</v>
      </c>
      <c r="L151">
        <f ca="1">TRUNC((TODAY()-tBase[[#This Row],[Data Nascimento]])/365)</f>
        <v>49</v>
      </c>
      <c r="M151" t="str">
        <f ca="1">HLOOKUP(tBase[[#This Row],[Idade]],$O$3:$R$4,2,TRUE)</f>
        <v>44 - 54</v>
      </c>
    </row>
    <row r="152" spans="2:13">
      <c r="B152" s="19">
        <v>33898601118</v>
      </c>
      <c r="C152" t="s">
        <v>400</v>
      </c>
      <c r="D152" t="s">
        <v>6</v>
      </c>
      <c r="E152" t="s">
        <v>7</v>
      </c>
      <c r="F152" t="s">
        <v>14</v>
      </c>
      <c r="G152" t="s">
        <v>426</v>
      </c>
      <c r="H152" s="1">
        <v>28003</v>
      </c>
      <c r="I152" s="1" t="s">
        <v>436</v>
      </c>
      <c r="J152" t="s">
        <v>453</v>
      </c>
      <c r="K152" s="20">
        <v>29.9</v>
      </c>
      <c r="L152">
        <f ca="1">TRUNC((TODAY()-tBase[[#This Row],[Data Nascimento]])/365)</f>
        <v>48</v>
      </c>
      <c r="M152" t="str">
        <f ca="1">HLOOKUP(tBase[[#This Row],[Idade]],$O$3:$R$4,2,TRUE)</f>
        <v>44 - 54</v>
      </c>
    </row>
    <row r="153" spans="2:13">
      <c r="B153" s="19">
        <v>33959101715</v>
      </c>
      <c r="C153" t="s">
        <v>51</v>
      </c>
      <c r="D153" t="s">
        <v>6</v>
      </c>
      <c r="E153" t="s">
        <v>416</v>
      </c>
      <c r="F153" t="s">
        <v>9</v>
      </c>
      <c r="G153" t="s">
        <v>424</v>
      </c>
      <c r="H153" s="1">
        <v>21976</v>
      </c>
      <c r="I153" s="1" t="s">
        <v>436</v>
      </c>
      <c r="J153" t="s">
        <v>455</v>
      </c>
      <c r="K153" s="20">
        <v>9.9</v>
      </c>
      <c r="L153">
        <f ca="1">TRUNC((TODAY()-tBase[[#This Row],[Data Nascimento]])/365)</f>
        <v>65</v>
      </c>
      <c r="M153" t="str">
        <f ca="1">HLOOKUP(tBase[[#This Row],[Idade]],$O$3:$R$4,2,TRUE)</f>
        <v>54-70</v>
      </c>
    </row>
    <row r="154" spans="2:13">
      <c r="B154" s="19">
        <v>33969903983</v>
      </c>
      <c r="C154" t="s">
        <v>333</v>
      </c>
      <c r="D154" t="s">
        <v>5</v>
      </c>
      <c r="E154" t="s">
        <v>7</v>
      </c>
      <c r="F154" t="s">
        <v>427</v>
      </c>
      <c r="G154" t="s">
        <v>424</v>
      </c>
      <c r="H154" s="1">
        <v>31798</v>
      </c>
      <c r="I154" s="1" t="s">
        <v>436</v>
      </c>
      <c r="J154" t="s">
        <v>455</v>
      </c>
      <c r="K154" s="20">
        <v>9.9</v>
      </c>
      <c r="L154">
        <f ca="1">TRUNC((TODAY()-tBase[[#This Row],[Data Nascimento]])/365)</f>
        <v>38</v>
      </c>
      <c r="M154" t="str">
        <f ca="1">HLOOKUP(tBase[[#This Row],[Idade]],$O$3:$R$4,2,TRUE)</f>
        <v>35 - 44</v>
      </c>
    </row>
    <row r="155" spans="2:13">
      <c r="B155" s="19">
        <v>34020079542</v>
      </c>
      <c r="C155" t="s">
        <v>357</v>
      </c>
      <c r="D155" t="s">
        <v>5</v>
      </c>
      <c r="E155" t="s">
        <v>7</v>
      </c>
      <c r="F155" t="s">
        <v>427</v>
      </c>
      <c r="G155" t="s">
        <v>425</v>
      </c>
      <c r="H155" s="1">
        <v>23326</v>
      </c>
      <c r="I155" s="1" t="s">
        <v>436</v>
      </c>
      <c r="J155" t="s">
        <v>455</v>
      </c>
      <c r="K155" s="20">
        <v>9.9</v>
      </c>
      <c r="L155">
        <f ca="1">TRUNC((TODAY()-tBase[[#This Row],[Data Nascimento]])/365)</f>
        <v>61</v>
      </c>
      <c r="M155" t="str">
        <f ca="1">HLOOKUP(tBase[[#This Row],[Idade]],$O$3:$R$4,2,TRUE)</f>
        <v>54-70</v>
      </c>
    </row>
    <row r="156" spans="2:13">
      <c r="B156" s="19">
        <v>34161309302</v>
      </c>
      <c r="C156" t="s">
        <v>137</v>
      </c>
      <c r="D156" t="s">
        <v>6</v>
      </c>
      <c r="E156" t="s">
        <v>7</v>
      </c>
      <c r="F156" t="s">
        <v>427</v>
      </c>
      <c r="G156" t="s">
        <v>425</v>
      </c>
      <c r="H156" s="1">
        <v>34830</v>
      </c>
      <c r="I156" s="1" t="s">
        <v>435</v>
      </c>
      <c r="J156" t="s">
        <v>454</v>
      </c>
      <c r="K156" s="20">
        <v>35.9</v>
      </c>
      <c r="L156">
        <f ca="1">TRUNC((TODAY()-tBase[[#This Row],[Data Nascimento]])/365)</f>
        <v>30</v>
      </c>
      <c r="M156" t="str">
        <f ca="1">HLOOKUP(tBase[[#This Row],[Idade]],$O$3:$R$4,2,TRUE)</f>
        <v>24-34</v>
      </c>
    </row>
    <row r="157" spans="2:13">
      <c r="B157" s="19">
        <v>34264176742</v>
      </c>
      <c r="C157" t="s">
        <v>211</v>
      </c>
      <c r="D157" t="s">
        <v>6</v>
      </c>
      <c r="E157" t="s">
        <v>416</v>
      </c>
      <c r="F157" t="s">
        <v>12</v>
      </c>
      <c r="G157" t="s">
        <v>424</v>
      </c>
      <c r="H157" s="1">
        <v>28037</v>
      </c>
      <c r="I157" s="1" t="s">
        <v>433</v>
      </c>
      <c r="J157" t="s">
        <v>455</v>
      </c>
      <c r="K157" s="20">
        <v>9.9</v>
      </c>
      <c r="L157">
        <f ca="1">TRUNC((TODAY()-tBase[[#This Row],[Data Nascimento]])/365)</f>
        <v>48</v>
      </c>
      <c r="M157" t="str">
        <f ca="1">HLOOKUP(tBase[[#This Row],[Idade]],$O$3:$R$4,2,TRUE)</f>
        <v>44 - 54</v>
      </c>
    </row>
    <row r="158" spans="2:13">
      <c r="B158" s="19">
        <v>34270622570</v>
      </c>
      <c r="C158" t="s">
        <v>273</v>
      </c>
      <c r="D158" t="s">
        <v>5</v>
      </c>
      <c r="E158" t="s">
        <v>7</v>
      </c>
      <c r="F158" t="s">
        <v>427</v>
      </c>
      <c r="G158" t="s">
        <v>424</v>
      </c>
      <c r="H158" s="1">
        <v>23003</v>
      </c>
      <c r="I158" s="1" t="s">
        <v>433</v>
      </c>
      <c r="J158" t="s">
        <v>455</v>
      </c>
      <c r="K158" s="20">
        <v>9.9</v>
      </c>
      <c r="L158">
        <f ca="1">TRUNC((TODAY()-tBase[[#This Row],[Data Nascimento]])/365)</f>
        <v>62</v>
      </c>
      <c r="M158" t="str">
        <f ca="1">HLOOKUP(tBase[[#This Row],[Idade]],$O$3:$R$4,2,TRUE)</f>
        <v>54-70</v>
      </c>
    </row>
    <row r="159" spans="2:13">
      <c r="B159" s="19">
        <v>34275755986</v>
      </c>
      <c r="C159" t="s">
        <v>341</v>
      </c>
      <c r="D159" t="s">
        <v>5</v>
      </c>
      <c r="E159" t="s">
        <v>417</v>
      </c>
      <c r="F159" t="s">
        <v>427</v>
      </c>
      <c r="G159" t="s">
        <v>425</v>
      </c>
      <c r="H159" s="1">
        <v>28273</v>
      </c>
      <c r="I159" s="1" t="s">
        <v>433</v>
      </c>
      <c r="J159" t="s">
        <v>454</v>
      </c>
      <c r="K159" s="20">
        <v>35.9</v>
      </c>
      <c r="L159">
        <f ca="1">TRUNC((TODAY()-tBase[[#This Row],[Data Nascimento]])/365)</f>
        <v>48</v>
      </c>
      <c r="M159" t="str">
        <f ca="1">HLOOKUP(tBase[[#This Row],[Idade]],$O$3:$R$4,2,TRUE)</f>
        <v>44 - 54</v>
      </c>
    </row>
    <row r="160" spans="2:13">
      <c r="B160" s="19">
        <v>34289791783</v>
      </c>
      <c r="C160" t="s">
        <v>389</v>
      </c>
      <c r="D160" t="s">
        <v>6</v>
      </c>
      <c r="E160" t="s">
        <v>8</v>
      </c>
      <c r="F160" t="s">
        <v>427</v>
      </c>
      <c r="G160" t="s">
        <v>426</v>
      </c>
      <c r="H160" s="1">
        <v>25886</v>
      </c>
      <c r="I160" s="1" t="s">
        <v>433</v>
      </c>
      <c r="J160" t="s">
        <v>454</v>
      </c>
      <c r="K160" s="20">
        <v>35.9</v>
      </c>
      <c r="L160">
        <f ca="1">TRUNC((TODAY()-tBase[[#This Row],[Data Nascimento]])/365)</f>
        <v>54</v>
      </c>
      <c r="M160" t="str">
        <f ca="1">HLOOKUP(tBase[[#This Row],[Idade]],$O$3:$R$4,2,TRUE)</f>
        <v>54-70</v>
      </c>
    </row>
    <row r="161" spans="2:13">
      <c r="B161" s="19">
        <v>34323519769</v>
      </c>
      <c r="C161" t="s">
        <v>252</v>
      </c>
      <c r="D161" t="s">
        <v>6</v>
      </c>
      <c r="E161" t="s">
        <v>8</v>
      </c>
      <c r="F161" t="s">
        <v>13</v>
      </c>
      <c r="G161" t="s">
        <v>425</v>
      </c>
      <c r="H161" s="1">
        <v>22110</v>
      </c>
      <c r="I161" s="1" t="s">
        <v>433</v>
      </c>
      <c r="J161" t="s">
        <v>455</v>
      </c>
      <c r="K161" s="20">
        <v>9.9</v>
      </c>
      <c r="L161">
        <f ca="1">TRUNC((TODAY()-tBase[[#This Row],[Data Nascimento]])/365)</f>
        <v>64</v>
      </c>
      <c r="M161" t="str">
        <f ca="1">HLOOKUP(tBase[[#This Row],[Idade]],$O$3:$R$4,2,TRUE)</f>
        <v>54-70</v>
      </c>
    </row>
    <row r="162" spans="2:13">
      <c r="B162" s="19">
        <v>34327422259</v>
      </c>
      <c r="C162" t="s">
        <v>355</v>
      </c>
      <c r="D162" t="s">
        <v>5</v>
      </c>
      <c r="E162" t="s">
        <v>417</v>
      </c>
      <c r="F162" t="s">
        <v>12</v>
      </c>
      <c r="G162" t="s">
        <v>425</v>
      </c>
      <c r="H162" s="1">
        <v>30247</v>
      </c>
      <c r="I162" s="1" t="s">
        <v>430</v>
      </c>
      <c r="J162" t="s">
        <v>455</v>
      </c>
      <c r="K162" s="20">
        <v>9.9</v>
      </c>
      <c r="L162">
        <f ca="1">TRUNC((TODAY()-tBase[[#This Row],[Data Nascimento]])/365)</f>
        <v>42</v>
      </c>
      <c r="M162" t="str">
        <f ca="1">HLOOKUP(tBase[[#This Row],[Idade]],$O$3:$R$4,2,TRUE)</f>
        <v>35 - 44</v>
      </c>
    </row>
    <row r="163" spans="2:13">
      <c r="B163" s="19">
        <v>34473182713</v>
      </c>
      <c r="C163" t="s">
        <v>190</v>
      </c>
      <c r="D163" t="s">
        <v>5</v>
      </c>
      <c r="E163" t="s">
        <v>7</v>
      </c>
      <c r="F163" t="s">
        <v>427</v>
      </c>
      <c r="G163" t="s">
        <v>426</v>
      </c>
      <c r="H163" s="1">
        <v>32369</v>
      </c>
      <c r="I163" s="1" t="s">
        <v>429</v>
      </c>
      <c r="J163" t="s">
        <v>453</v>
      </c>
      <c r="K163" s="20">
        <v>29.9</v>
      </c>
      <c r="L163">
        <f ca="1">TRUNC((TODAY()-tBase[[#This Row],[Data Nascimento]])/365)</f>
        <v>36</v>
      </c>
      <c r="M163" t="str">
        <f ca="1">HLOOKUP(tBase[[#This Row],[Idade]],$O$3:$R$4,2,TRUE)</f>
        <v>35 - 44</v>
      </c>
    </row>
    <row r="164" spans="2:13">
      <c r="B164" s="19">
        <v>34488046494</v>
      </c>
      <c r="C164" t="s">
        <v>326</v>
      </c>
      <c r="D164" t="s">
        <v>6</v>
      </c>
      <c r="E164" t="s">
        <v>417</v>
      </c>
      <c r="F164" t="s">
        <v>13</v>
      </c>
      <c r="G164" t="s">
        <v>426</v>
      </c>
      <c r="H164" s="1">
        <v>32278</v>
      </c>
      <c r="I164" s="1" t="s">
        <v>431</v>
      </c>
      <c r="J164" t="s">
        <v>455</v>
      </c>
      <c r="K164" s="20">
        <v>9.9</v>
      </c>
      <c r="L164">
        <f ca="1">TRUNC((TODAY()-tBase[[#This Row],[Data Nascimento]])/365)</f>
        <v>37</v>
      </c>
      <c r="M164" t="str">
        <f ca="1">HLOOKUP(tBase[[#This Row],[Idade]],$O$3:$R$4,2,TRUE)</f>
        <v>35 - 44</v>
      </c>
    </row>
    <row r="165" spans="2:13">
      <c r="B165" s="19">
        <v>34501445196</v>
      </c>
      <c r="C165" t="s">
        <v>363</v>
      </c>
      <c r="D165" t="s">
        <v>5</v>
      </c>
      <c r="E165" t="s">
        <v>7</v>
      </c>
      <c r="F165" t="s">
        <v>9</v>
      </c>
      <c r="G165" t="s">
        <v>424</v>
      </c>
      <c r="H165" s="1">
        <v>27167</v>
      </c>
      <c r="I165" s="1" t="s">
        <v>432</v>
      </c>
      <c r="J165" t="s">
        <v>455</v>
      </c>
      <c r="K165" s="20">
        <v>9.9</v>
      </c>
      <c r="L165">
        <f ca="1">TRUNC((TODAY()-tBase[[#This Row],[Data Nascimento]])/365)</f>
        <v>51</v>
      </c>
      <c r="M165" t="str">
        <f ca="1">HLOOKUP(tBase[[#This Row],[Idade]],$O$3:$R$4,2,TRUE)</f>
        <v>44 - 54</v>
      </c>
    </row>
    <row r="166" spans="2:13">
      <c r="B166" s="19">
        <v>34597516064</v>
      </c>
      <c r="C166" t="s">
        <v>113</v>
      </c>
      <c r="D166" t="s">
        <v>5</v>
      </c>
      <c r="E166" t="s">
        <v>7</v>
      </c>
      <c r="F166" t="s">
        <v>427</v>
      </c>
      <c r="G166" t="s">
        <v>424</v>
      </c>
      <c r="H166" s="1">
        <v>34698</v>
      </c>
      <c r="I166" s="1" t="s">
        <v>434</v>
      </c>
      <c r="J166" t="s">
        <v>454</v>
      </c>
      <c r="K166" s="20">
        <v>35.9</v>
      </c>
      <c r="L166">
        <f ca="1">TRUNC((TODAY()-tBase[[#This Row],[Data Nascimento]])/365)</f>
        <v>30</v>
      </c>
      <c r="M166" t="str">
        <f ca="1">HLOOKUP(tBase[[#This Row],[Idade]],$O$3:$R$4,2,TRUE)</f>
        <v>24-34</v>
      </c>
    </row>
    <row r="167" spans="2:13">
      <c r="B167" s="19">
        <v>34687761738</v>
      </c>
      <c r="C167" t="s">
        <v>383</v>
      </c>
      <c r="D167" t="s">
        <v>6</v>
      </c>
      <c r="E167" t="s">
        <v>7</v>
      </c>
      <c r="F167" t="s">
        <v>427</v>
      </c>
      <c r="G167" t="s">
        <v>425</v>
      </c>
      <c r="H167" s="1">
        <v>28678</v>
      </c>
      <c r="I167" s="1" t="s">
        <v>430</v>
      </c>
      <c r="J167" t="s">
        <v>453</v>
      </c>
      <c r="K167" s="20">
        <v>29.9</v>
      </c>
      <c r="L167">
        <f ca="1">TRUNC((TODAY()-tBase[[#This Row],[Data Nascimento]])/365)</f>
        <v>46</v>
      </c>
      <c r="M167" t="str">
        <f ca="1">HLOOKUP(tBase[[#This Row],[Idade]],$O$3:$R$4,2,TRUE)</f>
        <v>44 - 54</v>
      </c>
    </row>
    <row r="168" spans="2:13">
      <c r="B168" s="19">
        <v>34823329746</v>
      </c>
      <c r="C168" t="s">
        <v>390</v>
      </c>
      <c r="D168" t="s">
        <v>5</v>
      </c>
      <c r="E168" t="s">
        <v>7</v>
      </c>
      <c r="F168" t="s">
        <v>11</v>
      </c>
      <c r="G168" t="s">
        <v>426</v>
      </c>
      <c r="H168" s="1">
        <v>31195</v>
      </c>
      <c r="I168" s="1" t="s">
        <v>435</v>
      </c>
      <c r="J168" t="s">
        <v>456</v>
      </c>
      <c r="K168" s="20">
        <v>79.900000000000006</v>
      </c>
      <c r="L168">
        <f ca="1">TRUNC((TODAY()-tBase[[#This Row],[Data Nascimento]])/365)</f>
        <v>40</v>
      </c>
      <c r="M168" t="str">
        <f ca="1">HLOOKUP(tBase[[#This Row],[Idade]],$O$3:$R$4,2,TRUE)</f>
        <v>35 - 44</v>
      </c>
    </row>
    <row r="169" spans="2:13">
      <c r="B169" s="19">
        <v>34871980724</v>
      </c>
      <c r="C169" t="s">
        <v>200</v>
      </c>
      <c r="D169" t="s">
        <v>5</v>
      </c>
      <c r="E169" t="s">
        <v>7</v>
      </c>
      <c r="F169" t="s">
        <v>13</v>
      </c>
      <c r="G169" t="s">
        <v>426</v>
      </c>
      <c r="H169" s="1">
        <v>30093</v>
      </c>
      <c r="I169" s="1" t="s">
        <v>436</v>
      </c>
      <c r="J169" t="s">
        <v>453</v>
      </c>
      <c r="K169" s="20">
        <v>29.9</v>
      </c>
      <c r="L169">
        <f ca="1">TRUNC((TODAY()-tBase[[#This Row],[Data Nascimento]])/365)</f>
        <v>43</v>
      </c>
      <c r="M169" t="str">
        <f ca="1">HLOOKUP(tBase[[#This Row],[Idade]],$O$3:$R$4,2,TRUE)</f>
        <v>35 - 44</v>
      </c>
    </row>
    <row r="170" spans="2:13">
      <c r="B170" s="19">
        <v>34970941895</v>
      </c>
      <c r="C170" t="s">
        <v>244</v>
      </c>
      <c r="D170" t="s">
        <v>6</v>
      </c>
      <c r="E170" t="s">
        <v>418</v>
      </c>
      <c r="F170" t="s">
        <v>14</v>
      </c>
      <c r="G170" t="s">
        <v>425</v>
      </c>
      <c r="H170" s="1">
        <v>25721</v>
      </c>
      <c r="I170" s="1" t="s">
        <v>430</v>
      </c>
      <c r="J170" t="s">
        <v>453</v>
      </c>
      <c r="K170" s="20">
        <v>29.9</v>
      </c>
      <c r="L170">
        <f ca="1">TRUNC((TODAY()-tBase[[#This Row],[Data Nascimento]])/365)</f>
        <v>55</v>
      </c>
      <c r="M170" t="str">
        <f ca="1">HLOOKUP(tBase[[#This Row],[Idade]],$O$3:$R$4,2,TRUE)</f>
        <v>54-70</v>
      </c>
    </row>
    <row r="171" spans="2:13">
      <c r="B171" s="19">
        <v>35090452105</v>
      </c>
      <c r="C171" t="s">
        <v>27</v>
      </c>
      <c r="D171" t="s">
        <v>6</v>
      </c>
      <c r="E171" t="s">
        <v>7</v>
      </c>
      <c r="F171" t="s">
        <v>9</v>
      </c>
      <c r="G171" t="s">
        <v>425</v>
      </c>
      <c r="H171" s="1">
        <v>23517</v>
      </c>
      <c r="I171" s="1" t="s">
        <v>435</v>
      </c>
      <c r="J171" t="s">
        <v>455</v>
      </c>
      <c r="K171" s="20">
        <v>9.9</v>
      </c>
      <c r="L171">
        <f ca="1">TRUNC((TODAY()-tBase[[#This Row],[Data Nascimento]])/365)</f>
        <v>61</v>
      </c>
      <c r="M171" t="str">
        <f ca="1">HLOOKUP(tBase[[#This Row],[Idade]],$O$3:$R$4,2,TRUE)</f>
        <v>54-70</v>
      </c>
    </row>
    <row r="172" spans="2:13">
      <c r="B172" s="19">
        <v>35105004714</v>
      </c>
      <c r="C172" t="s">
        <v>311</v>
      </c>
      <c r="D172" t="s">
        <v>5</v>
      </c>
      <c r="E172" t="s">
        <v>417</v>
      </c>
      <c r="F172" t="s">
        <v>427</v>
      </c>
      <c r="G172" t="s">
        <v>424</v>
      </c>
      <c r="H172" s="1">
        <v>33256</v>
      </c>
      <c r="I172" s="1" t="s">
        <v>436</v>
      </c>
      <c r="J172" t="s">
        <v>453</v>
      </c>
      <c r="K172" s="20">
        <v>29.9</v>
      </c>
      <c r="L172">
        <f ca="1">TRUNC((TODAY()-tBase[[#This Row],[Data Nascimento]])/365)</f>
        <v>34</v>
      </c>
      <c r="M172" t="str">
        <f ca="1">HLOOKUP(tBase[[#This Row],[Idade]],$O$3:$R$4,2,TRUE)</f>
        <v>24-34</v>
      </c>
    </row>
    <row r="173" spans="2:13">
      <c r="B173" s="19">
        <v>35121899842</v>
      </c>
      <c r="C173" t="s">
        <v>215</v>
      </c>
      <c r="D173" t="s">
        <v>6</v>
      </c>
      <c r="E173" t="s">
        <v>417</v>
      </c>
      <c r="F173" t="s">
        <v>427</v>
      </c>
      <c r="G173" t="s">
        <v>425</v>
      </c>
      <c r="H173" s="1">
        <v>30252</v>
      </c>
      <c r="I173" s="1" t="s">
        <v>433</v>
      </c>
      <c r="J173" t="s">
        <v>453</v>
      </c>
      <c r="K173" s="20">
        <v>29.9</v>
      </c>
      <c r="L173">
        <f ca="1">TRUNC((TODAY()-tBase[[#This Row],[Data Nascimento]])/365)</f>
        <v>42</v>
      </c>
      <c r="M173" t="str">
        <f ca="1">HLOOKUP(tBase[[#This Row],[Idade]],$O$3:$R$4,2,TRUE)</f>
        <v>35 - 44</v>
      </c>
    </row>
    <row r="174" spans="2:13">
      <c r="B174" s="19">
        <v>35170686850</v>
      </c>
      <c r="C174" t="s">
        <v>69</v>
      </c>
      <c r="D174" t="s">
        <v>6</v>
      </c>
      <c r="E174" t="s">
        <v>8</v>
      </c>
      <c r="F174" t="s">
        <v>427</v>
      </c>
      <c r="G174" t="s">
        <v>426</v>
      </c>
      <c r="H174" s="1">
        <v>29180</v>
      </c>
      <c r="I174" s="1" t="s">
        <v>433</v>
      </c>
      <c r="J174" t="s">
        <v>455</v>
      </c>
      <c r="K174" s="20">
        <v>9.9</v>
      </c>
      <c r="L174">
        <f ca="1">TRUNC((TODAY()-tBase[[#This Row],[Data Nascimento]])/365)</f>
        <v>45</v>
      </c>
      <c r="M174" t="str">
        <f ca="1">HLOOKUP(tBase[[#This Row],[Idade]],$O$3:$R$4,2,TRUE)</f>
        <v>44 - 54</v>
      </c>
    </row>
    <row r="175" spans="2:13">
      <c r="B175" s="19">
        <v>35176580107</v>
      </c>
      <c r="C175" t="s">
        <v>202</v>
      </c>
      <c r="D175" t="s">
        <v>5</v>
      </c>
      <c r="E175" t="s">
        <v>8</v>
      </c>
      <c r="F175" t="s">
        <v>14</v>
      </c>
      <c r="G175" t="s">
        <v>424</v>
      </c>
      <c r="H175" s="1">
        <v>24724</v>
      </c>
      <c r="I175" s="1" t="s">
        <v>433</v>
      </c>
      <c r="J175" t="s">
        <v>453</v>
      </c>
      <c r="K175" s="20">
        <v>29.9</v>
      </c>
      <c r="L175">
        <f ca="1">TRUNC((TODAY()-tBase[[#This Row],[Data Nascimento]])/365)</f>
        <v>57</v>
      </c>
      <c r="M175" t="str">
        <f ca="1">HLOOKUP(tBase[[#This Row],[Idade]],$O$3:$R$4,2,TRUE)</f>
        <v>54-70</v>
      </c>
    </row>
    <row r="176" spans="2:13">
      <c r="B176" s="19">
        <v>35197147629</v>
      </c>
      <c r="C176" t="s">
        <v>80</v>
      </c>
      <c r="D176" t="s">
        <v>5</v>
      </c>
      <c r="E176" t="s">
        <v>7</v>
      </c>
      <c r="F176" t="s">
        <v>13</v>
      </c>
      <c r="G176" t="s">
        <v>426</v>
      </c>
      <c r="H176" s="1">
        <v>25948</v>
      </c>
      <c r="I176" s="1" t="s">
        <v>433</v>
      </c>
      <c r="J176" t="s">
        <v>453</v>
      </c>
      <c r="K176" s="20">
        <v>29.9</v>
      </c>
      <c r="L176">
        <f ca="1">TRUNC((TODAY()-tBase[[#This Row],[Data Nascimento]])/365)</f>
        <v>54</v>
      </c>
      <c r="M176" t="str">
        <f ca="1">HLOOKUP(tBase[[#This Row],[Idade]],$O$3:$R$4,2,TRUE)</f>
        <v>54-70</v>
      </c>
    </row>
    <row r="177" spans="2:13">
      <c r="B177" s="19">
        <v>35417799912</v>
      </c>
      <c r="C177" t="s">
        <v>208</v>
      </c>
      <c r="D177" t="s">
        <v>6</v>
      </c>
      <c r="E177" t="s">
        <v>416</v>
      </c>
      <c r="F177" t="s">
        <v>14</v>
      </c>
      <c r="G177" t="s">
        <v>425</v>
      </c>
      <c r="H177" s="1">
        <v>23216</v>
      </c>
      <c r="I177" s="1" t="s">
        <v>433</v>
      </c>
      <c r="J177" t="s">
        <v>453</v>
      </c>
      <c r="K177" s="20">
        <v>29.9</v>
      </c>
      <c r="L177">
        <f ca="1">TRUNC((TODAY()-tBase[[#This Row],[Data Nascimento]])/365)</f>
        <v>61</v>
      </c>
      <c r="M177" t="str">
        <f ca="1">HLOOKUP(tBase[[#This Row],[Idade]],$O$3:$R$4,2,TRUE)</f>
        <v>54-70</v>
      </c>
    </row>
    <row r="178" spans="2:13">
      <c r="B178" s="19">
        <v>35423777466</v>
      </c>
      <c r="C178" t="s">
        <v>164</v>
      </c>
      <c r="D178" t="s">
        <v>5</v>
      </c>
      <c r="E178" t="s">
        <v>418</v>
      </c>
      <c r="F178" t="s">
        <v>13</v>
      </c>
      <c r="G178" t="s">
        <v>425</v>
      </c>
      <c r="H178" s="1">
        <v>29889</v>
      </c>
      <c r="I178" s="1" t="s">
        <v>433</v>
      </c>
      <c r="J178" t="s">
        <v>455</v>
      </c>
      <c r="K178" s="20">
        <v>9.9</v>
      </c>
      <c r="L178">
        <f ca="1">TRUNC((TODAY()-tBase[[#This Row],[Data Nascimento]])/365)</f>
        <v>43</v>
      </c>
      <c r="M178" t="str">
        <f ca="1">HLOOKUP(tBase[[#This Row],[Idade]],$O$3:$R$4,2,TRUE)</f>
        <v>35 - 44</v>
      </c>
    </row>
    <row r="179" spans="2:13">
      <c r="B179" s="19">
        <v>35462568122</v>
      </c>
      <c r="C179" t="s">
        <v>114</v>
      </c>
      <c r="D179" t="s">
        <v>5</v>
      </c>
      <c r="E179" t="s">
        <v>417</v>
      </c>
      <c r="F179" t="s">
        <v>11</v>
      </c>
      <c r="G179" t="s">
        <v>425</v>
      </c>
      <c r="H179" s="1">
        <v>28993</v>
      </c>
      <c r="I179" s="1" t="s">
        <v>433</v>
      </c>
      <c r="J179" t="s">
        <v>456</v>
      </c>
      <c r="K179" s="20">
        <v>79.900000000000006</v>
      </c>
      <c r="L179">
        <f ca="1">TRUNC((TODAY()-tBase[[#This Row],[Data Nascimento]])/365)</f>
        <v>46</v>
      </c>
      <c r="M179" t="str">
        <f ca="1">HLOOKUP(tBase[[#This Row],[Idade]],$O$3:$R$4,2,TRUE)</f>
        <v>44 - 54</v>
      </c>
    </row>
    <row r="180" spans="2:13">
      <c r="B180" s="19">
        <v>35465159917</v>
      </c>
      <c r="C180" t="s">
        <v>321</v>
      </c>
      <c r="D180" t="s">
        <v>5</v>
      </c>
      <c r="E180" t="s">
        <v>417</v>
      </c>
      <c r="F180" t="s">
        <v>427</v>
      </c>
      <c r="G180" t="s">
        <v>425</v>
      </c>
      <c r="H180" s="1">
        <v>31916</v>
      </c>
      <c r="I180" s="1" t="s">
        <v>433</v>
      </c>
      <c r="J180" t="s">
        <v>455</v>
      </c>
      <c r="K180" s="20">
        <v>9.9</v>
      </c>
      <c r="L180">
        <f ca="1">TRUNC((TODAY()-tBase[[#This Row],[Data Nascimento]])/365)</f>
        <v>38</v>
      </c>
      <c r="M180" t="str">
        <f ca="1">HLOOKUP(tBase[[#This Row],[Idade]],$O$3:$R$4,2,TRUE)</f>
        <v>35 - 44</v>
      </c>
    </row>
    <row r="181" spans="2:13">
      <c r="B181" s="19">
        <v>35527656936</v>
      </c>
      <c r="C181" t="s">
        <v>310</v>
      </c>
      <c r="D181" t="s">
        <v>6</v>
      </c>
      <c r="E181" t="s">
        <v>7</v>
      </c>
      <c r="F181" t="s">
        <v>427</v>
      </c>
      <c r="G181" t="s">
        <v>426</v>
      </c>
      <c r="H181" s="1">
        <v>34788</v>
      </c>
      <c r="I181" s="1" t="s">
        <v>433</v>
      </c>
      <c r="J181" t="s">
        <v>453</v>
      </c>
      <c r="K181" s="20">
        <v>29.9</v>
      </c>
      <c r="L181">
        <f ca="1">TRUNC((TODAY()-tBase[[#This Row],[Data Nascimento]])/365)</f>
        <v>30</v>
      </c>
      <c r="M181" t="str">
        <f ca="1">HLOOKUP(tBase[[#This Row],[Idade]],$O$3:$R$4,2,TRUE)</f>
        <v>24-34</v>
      </c>
    </row>
    <row r="182" spans="2:13">
      <c r="B182" s="19">
        <v>35548890934</v>
      </c>
      <c r="C182" t="s">
        <v>406</v>
      </c>
      <c r="D182" t="s">
        <v>5</v>
      </c>
      <c r="E182" t="s">
        <v>417</v>
      </c>
      <c r="F182" t="s">
        <v>427</v>
      </c>
      <c r="G182" t="s">
        <v>426</v>
      </c>
      <c r="H182" s="1">
        <v>32232</v>
      </c>
      <c r="I182" s="1" t="s">
        <v>429</v>
      </c>
      <c r="J182" t="s">
        <v>453</v>
      </c>
      <c r="K182" s="20">
        <v>29.9</v>
      </c>
      <c r="L182">
        <f ca="1">TRUNC((TODAY()-tBase[[#This Row],[Data Nascimento]])/365)</f>
        <v>37</v>
      </c>
      <c r="M182" t="str">
        <f ca="1">HLOOKUP(tBase[[#This Row],[Idade]],$O$3:$R$4,2,TRUE)</f>
        <v>35 - 44</v>
      </c>
    </row>
    <row r="183" spans="2:13">
      <c r="B183" s="19">
        <v>35746258274</v>
      </c>
      <c r="C183" t="s">
        <v>190</v>
      </c>
      <c r="D183" t="s">
        <v>5</v>
      </c>
      <c r="E183" t="s">
        <v>7</v>
      </c>
      <c r="F183" t="s">
        <v>427</v>
      </c>
      <c r="G183" t="s">
        <v>426</v>
      </c>
      <c r="H183" s="1">
        <v>20176</v>
      </c>
      <c r="I183" s="1" t="s">
        <v>432</v>
      </c>
      <c r="J183" t="s">
        <v>453</v>
      </c>
      <c r="K183" s="20">
        <v>29.9</v>
      </c>
      <c r="L183">
        <f ca="1">TRUNC((TODAY()-tBase[[#This Row],[Data Nascimento]])/365)</f>
        <v>70</v>
      </c>
      <c r="M183" t="str">
        <f ca="1">HLOOKUP(tBase[[#This Row],[Idade]],$O$3:$R$4,2,TRUE)</f>
        <v>54-70</v>
      </c>
    </row>
    <row r="184" spans="2:13">
      <c r="B184" s="19">
        <v>35783183279</v>
      </c>
      <c r="C184" t="s">
        <v>285</v>
      </c>
      <c r="D184" t="s">
        <v>5</v>
      </c>
      <c r="E184" t="s">
        <v>7</v>
      </c>
      <c r="F184" t="s">
        <v>427</v>
      </c>
      <c r="G184" t="s">
        <v>425</v>
      </c>
      <c r="H184" s="1">
        <v>23239</v>
      </c>
      <c r="I184" s="1" t="s">
        <v>436</v>
      </c>
      <c r="J184" t="s">
        <v>455</v>
      </c>
      <c r="K184" s="20">
        <v>9.9</v>
      </c>
      <c r="L184">
        <f ca="1">TRUNC((TODAY()-tBase[[#This Row],[Data Nascimento]])/365)</f>
        <v>61</v>
      </c>
      <c r="M184" t="str">
        <f ca="1">HLOOKUP(tBase[[#This Row],[Idade]],$O$3:$R$4,2,TRUE)</f>
        <v>54-70</v>
      </c>
    </row>
    <row r="185" spans="2:13">
      <c r="B185" s="19">
        <v>35825297492</v>
      </c>
      <c r="C185" t="s">
        <v>252</v>
      </c>
      <c r="D185" t="s">
        <v>6</v>
      </c>
      <c r="E185" t="s">
        <v>8</v>
      </c>
      <c r="F185" t="s">
        <v>13</v>
      </c>
      <c r="G185" t="s">
        <v>425</v>
      </c>
      <c r="H185" s="1">
        <v>29029</v>
      </c>
      <c r="I185" s="1" t="s">
        <v>436</v>
      </c>
      <c r="J185" t="s">
        <v>455</v>
      </c>
      <c r="K185" s="20">
        <v>9.9</v>
      </c>
      <c r="L185">
        <f ca="1">TRUNC((TODAY()-tBase[[#This Row],[Data Nascimento]])/365)</f>
        <v>45</v>
      </c>
      <c r="M185" t="str">
        <f ca="1">HLOOKUP(tBase[[#This Row],[Idade]],$O$3:$R$4,2,TRUE)</f>
        <v>44 - 54</v>
      </c>
    </row>
    <row r="186" spans="2:13">
      <c r="B186" s="19">
        <v>35897348847</v>
      </c>
      <c r="C186" t="s">
        <v>396</v>
      </c>
      <c r="D186" t="s">
        <v>5</v>
      </c>
      <c r="E186" t="s">
        <v>7</v>
      </c>
      <c r="F186" t="s">
        <v>13</v>
      </c>
      <c r="G186" t="s">
        <v>426</v>
      </c>
      <c r="H186" s="1">
        <v>20146</v>
      </c>
      <c r="I186" s="1" t="s">
        <v>436</v>
      </c>
      <c r="J186" t="s">
        <v>455</v>
      </c>
      <c r="K186" s="20">
        <v>9.9</v>
      </c>
      <c r="L186">
        <f ca="1">TRUNC((TODAY()-tBase[[#This Row],[Data Nascimento]])/365)</f>
        <v>70</v>
      </c>
      <c r="M186" t="str">
        <f ca="1">HLOOKUP(tBase[[#This Row],[Idade]],$O$3:$R$4,2,TRUE)</f>
        <v>54-70</v>
      </c>
    </row>
    <row r="187" spans="2:13">
      <c r="B187" s="19">
        <v>35961398099</v>
      </c>
      <c r="C187" t="s">
        <v>270</v>
      </c>
      <c r="D187" t="s">
        <v>6</v>
      </c>
      <c r="E187" t="s">
        <v>7</v>
      </c>
      <c r="F187" t="s">
        <v>11</v>
      </c>
      <c r="G187" t="s">
        <v>426</v>
      </c>
      <c r="H187" s="1">
        <v>28851</v>
      </c>
      <c r="I187" s="1" t="s">
        <v>436</v>
      </c>
      <c r="J187" t="s">
        <v>456</v>
      </c>
      <c r="K187" s="20">
        <v>79.900000000000006</v>
      </c>
      <c r="L187">
        <f ca="1">TRUNC((TODAY()-tBase[[#This Row],[Data Nascimento]])/365)</f>
        <v>46</v>
      </c>
      <c r="M187" t="str">
        <f ca="1">HLOOKUP(tBase[[#This Row],[Idade]],$O$3:$R$4,2,TRUE)</f>
        <v>44 - 54</v>
      </c>
    </row>
    <row r="188" spans="2:13">
      <c r="B188" s="19">
        <v>36049081781</v>
      </c>
      <c r="C188" t="s">
        <v>305</v>
      </c>
      <c r="D188" t="s">
        <v>6</v>
      </c>
      <c r="E188" t="s">
        <v>7</v>
      </c>
      <c r="F188" t="s">
        <v>427</v>
      </c>
      <c r="G188" t="s">
        <v>425</v>
      </c>
      <c r="H188" s="1">
        <v>30194</v>
      </c>
      <c r="I188" s="1" t="s">
        <v>436</v>
      </c>
      <c r="J188" t="s">
        <v>454</v>
      </c>
      <c r="K188" s="20">
        <v>35.9</v>
      </c>
      <c r="L188">
        <f ca="1">TRUNC((TODAY()-tBase[[#This Row],[Data Nascimento]])/365)</f>
        <v>42</v>
      </c>
      <c r="M188" t="str">
        <f ca="1">HLOOKUP(tBase[[#This Row],[Idade]],$O$3:$R$4,2,TRUE)</f>
        <v>35 - 44</v>
      </c>
    </row>
    <row r="189" spans="2:13">
      <c r="B189" s="19">
        <v>36224475305</v>
      </c>
      <c r="C189" t="s">
        <v>111</v>
      </c>
      <c r="D189" t="s">
        <v>5</v>
      </c>
      <c r="E189" t="s">
        <v>417</v>
      </c>
      <c r="F189" t="s">
        <v>9</v>
      </c>
      <c r="G189" t="s">
        <v>424</v>
      </c>
      <c r="H189" s="1">
        <v>28183</v>
      </c>
      <c r="I189" s="1" t="s">
        <v>436</v>
      </c>
      <c r="J189" t="s">
        <v>455</v>
      </c>
      <c r="K189" s="20">
        <v>9.9</v>
      </c>
      <c r="L189">
        <f ca="1">TRUNC((TODAY()-tBase[[#This Row],[Data Nascimento]])/365)</f>
        <v>48</v>
      </c>
      <c r="M189" t="str">
        <f ca="1">HLOOKUP(tBase[[#This Row],[Idade]],$O$3:$R$4,2,TRUE)</f>
        <v>44 - 54</v>
      </c>
    </row>
    <row r="190" spans="2:13">
      <c r="B190" s="19">
        <v>36291746435</v>
      </c>
      <c r="C190" t="s">
        <v>286</v>
      </c>
      <c r="D190" t="s">
        <v>6</v>
      </c>
      <c r="E190" t="s">
        <v>417</v>
      </c>
      <c r="F190" t="s">
        <v>427</v>
      </c>
      <c r="G190" t="s">
        <v>426</v>
      </c>
      <c r="H190" s="1">
        <v>36045</v>
      </c>
      <c r="I190" s="1" t="s">
        <v>435</v>
      </c>
      <c r="J190" t="s">
        <v>453</v>
      </c>
      <c r="K190" s="20">
        <v>29.9</v>
      </c>
      <c r="L190">
        <f ca="1">TRUNC((TODAY()-tBase[[#This Row],[Data Nascimento]])/365)</f>
        <v>26</v>
      </c>
      <c r="M190" t="str">
        <f ca="1">HLOOKUP(tBase[[#This Row],[Idade]],$O$3:$R$4,2,TRUE)</f>
        <v>24-34</v>
      </c>
    </row>
    <row r="191" spans="2:13">
      <c r="B191" s="19">
        <v>36396081744</v>
      </c>
      <c r="C191" t="s">
        <v>263</v>
      </c>
      <c r="D191" t="s">
        <v>5</v>
      </c>
      <c r="E191" t="s">
        <v>7</v>
      </c>
      <c r="F191" t="s">
        <v>427</v>
      </c>
      <c r="G191" t="s">
        <v>424</v>
      </c>
      <c r="H191" s="1">
        <v>25711</v>
      </c>
      <c r="I191" s="1" t="s">
        <v>433</v>
      </c>
      <c r="J191" t="s">
        <v>453</v>
      </c>
      <c r="K191" s="20">
        <v>29.9</v>
      </c>
      <c r="L191">
        <f ca="1">TRUNC((TODAY()-tBase[[#This Row],[Data Nascimento]])/365)</f>
        <v>55</v>
      </c>
      <c r="M191" t="str">
        <f ca="1">HLOOKUP(tBase[[#This Row],[Idade]],$O$3:$R$4,2,TRUE)</f>
        <v>54-70</v>
      </c>
    </row>
    <row r="192" spans="2:13">
      <c r="B192" s="19">
        <v>36398957082</v>
      </c>
      <c r="C192" t="s">
        <v>398</v>
      </c>
      <c r="D192" t="s">
        <v>5</v>
      </c>
      <c r="E192" t="s">
        <v>417</v>
      </c>
      <c r="F192" t="s">
        <v>13</v>
      </c>
      <c r="G192" t="s">
        <v>426</v>
      </c>
      <c r="H192" s="1">
        <v>29348</v>
      </c>
      <c r="I192" s="1" t="s">
        <v>433</v>
      </c>
      <c r="J192" t="s">
        <v>455</v>
      </c>
      <c r="K192" s="20">
        <v>9.9</v>
      </c>
      <c r="L192">
        <f ca="1">TRUNC((TODAY()-tBase[[#This Row],[Data Nascimento]])/365)</f>
        <v>45</v>
      </c>
      <c r="M192" t="str">
        <f ca="1">HLOOKUP(tBase[[#This Row],[Idade]],$O$3:$R$4,2,TRUE)</f>
        <v>44 - 54</v>
      </c>
    </row>
    <row r="193" spans="2:13">
      <c r="B193" s="19">
        <v>36403873767</v>
      </c>
      <c r="C193" t="s">
        <v>49</v>
      </c>
      <c r="D193" t="s">
        <v>6</v>
      </c>
      <c r="E193" t="s">
        <v>8</v>
      </c>
      <c r="F193" t="s">
        <v>12</v>
      </c>
      <c r="G193" t="s">
        <v>424</v>
      </c>
      <c r="H193" s="1">
        <v>23274</v>
      </c>
      <c r="I193" s="1" t="s">
        <v>433</v>
      </c>
      <c r="J193" t="s">
        <v>454</v>
      </c>
      <c r="K193" s="20">
        <v>35.9</v>
      </c>
      <c r="L193">
        <f ca="1">TRUNC((TODAY()-tBase[[#This Row],[Data Nascimento]])/365)</f>
        <v>61</v>
      </c>
      <c r="M193" t="str">
        <f ca="1">HLOOKUP(tBase[[#This Row],[Idade]],$O$3:$R$4,2,TRUE)</f>
        <v>54-70</v>
      </c>
    </row>
    <row r="194" spans="2:13">
      <c r="B194" s="19">
        <v>36431106330</v>
      </c>
      <c r="C194" t="s">
        <v>79</v>
      </c>
      <c r="D194" t="s">
        <v>6</v>
      </c>
      <c r="E194" t="s">
        <v>8</v>
      </c>
      <c r="F194" t="s">
        <v>12</v>
      </c>
      <c r="G194" t="s">
        <v>424</v>
      </c>
      <c r="H194" s="1">
        <v>30551</v>
      </c>
      <c r="I194" s="1" t="s">
        <v>433</v>
      </c>
      <c r="J194" t="s">
        <v>456</v>
      </c>
      <c r="K194" s="20">
        <v>79.900000000000006</v>
      </c>
      <c r="L194">
        <f ca="1">TRUNC((TODAY()-tBase[[#This Row],[Data Nascimento]])/365)</f>
        <v>41</v>
      </c>
      <c r="M194" t="str">
        <f ca="1">HLOOKUP(tBase[[#This Row],[Idade]],$O$3:$R$4,2,TRUE)</f>
        <v>35 - 44</v>
      </c>
    </row>
    <row r="195" spans="2:13">
      <c r="B195" s="19">
        <v>36441615871</v>
      </c>
      <c r="C195" t="s">
        <v>334</v>
      </c>
      <c r="D195" t="s">
        <v>6</v>
      </c>
      <c r="E195" t="s">
        <v>417</v>
      </c>
      <c r="F195" t="s">
        <v>427</v>
      </c>
      <c r="G195" t="s">
        <v>425</v>
      </c>
      <c r="H195" s="1">
        <v>31733</v>
      </c>
      <c r="I195" s="1" t="s">
        <v>433</v>
      </c>
      <c r="J195" t="s">
        <v>453</v>
      </c>
      <c r="K195" s="20">
        <v>29.9</v>
      </c>
      <c r="L195">
        <f ca="1">TRUNC((TODAY()-tBase[[#This Row],[Data Nascimento]])/365)</f>
        <v>38</v>
      </c>
      <c r="M195" t="str">
        <f ca="1">HLOOKUP(tBase[[#This Row],[Idade]],$O$3:$R$4,2,TRUE)</f>
        <v>35 - 44</v>
      </c>
    </row>
    <row r="196" spans="2:13">
      <c r="B196" s="19">
        <v>36548470324</v>
      </c>
      <c r="C196" t="s">
        <v>368</v>
      </c>
      <c r="D196" t="s">
        <v>5</v>
      </c>
      <c r="E196" t="s">
        <v>416</v>
      </c>
      <c r="F196" t="s">
        <v>13</v>
      </c>
      <c r="G196" t="s">
        <v>425</v>
      </c>
      <c r="H196" s="1">
        <v>27090</v>
      </c>
      <c r="I196" s="1" t="s">
        <v>430</v>
      </c>
      <c r="J196" t="s">
        <v>453</v>
      </c>
      <c r="K196" s="20">
        <v>29.9</v>
      </c>
      <c r="L196">
        <f ca="1">TRUNC((TODAY()-tBase[[#This Row],[Data Nascimento]])/365)</f>
        <v>51</v>
      </c>
      <c r="M196" t="str">
        <f ca="1">HLOOKUP(tBase[[#This Row],[Idade]],$O$3:$R$4,2,TRUE)</f>
        <v>44 - 54</v>
      </c>
    </row>
    <row r="197" spans="2:13">
      <c r="B197" s="19">
        <v>36755533362</v>
      </c>
      <c r="C197" t="s">
        <v>49</v>
      </c>
      <c r="D197" t="s">
        <v>6</v>
      </c>
      <c r="E197" t="s">
        <v>8</v>
      </c>
      <c r="F197" t="s">
        <v>12</v>
      </c>
      <c r="G197" t="s">
        <v>424</v>
      </c>
      <c r="H197" s="1">
        <v>33244</v>
      </c>
      <c r="I197" s="1" t="s">
        <v>429</v>
      </c>
      <c r="J197" t="s">
        <v>454</v>
      </c>
      <c r="K197" s="20">
        <v>35.9</v>
      </c>
      <c r="L197">
        <f ca="1">TRUNC((TODAY()-tBase[[#This Row],[Data Nascimento]])/365)</f>
        <v>34</v>
      </c>
      <c r="M197" t="str">
        <f ca="1">HLOOKUP(tBase[[#This Row],[Idade]],$O$3:$R$4,2,TRUE)</f>
        <v>24-34</v>
      </c>
    </row>
    <row r="198" spans="2:13">
      <c r="B198" s="19">
        <v>36796717410</v>
      </c>
      <c r="C198" t="s">
        <v>255</v>
      </c>
      <c r="D198" t="s">
        <v>5</v>
      </c>
      <c r="E198" t="s">
        <v>417</v>
      </c>
      <c r="F198" t="s">
        <v>9</v>
      </c>
      <c r="G198" t="s">
        <v>425</v>
      </c>
      <c r="H198" s="1">
        <v>31218</v>
      </c>
      <c r="I198" s="1" t="s">
        <v>431</v>
      </c>
      <c r="J198" t="s">
        <v>455</v>
      </c>
      <c r="K198" s="20">
        <v>9.9</v>
      </c>
      <c r="L198">
        <f ca="1">TRUNC((TODAY()-tBase[[#This Row],[Data Nascimento]])/365)</f>
        <v>39</v>
      </c>
      <c r="M198" t="str">
        <f ca="1">HLOOKUP(tBase[[#This Row],[Idade]],$O$3:$R$4,2,TRUE)</f>
        <v>35 - 44</v>
      </c>
    </row>
    <row r="199" spans="2:13">
      <c r="B199" s="19">
        <v>36829497298</v>
      </c>
      <c r="C199" t="s">
        <v>168</v>
      </c>
      <c r="D199" t="s">
        <v>6</v>
      </c>
      <c r="E199" t="s">
        <v>416</v>
      </c>
      <c r="F199" t="s">
        <v>13</v>
      </c>
      <c r="G199" t="s">
        <v>425</v>
      </c>
      <c r="H199" s="1">
        <v>29883</v>
      </c>
      <c r="I199" s="1" t="s">
        <v>432</v>
      </c>
      <c r="J199" t="s">
        <v>454</v>
      </c>
      <c r="K199" s="20">
        <v>35.9</v>
      </c>
      <c r="L199">
        <f ca="1">TRUNC((TODAY()-tBase[[#This Row],[Data Nascimento]])/365)</f>
        <v>43</v>
      </c>
      <c r="M199" t="str">
        <f ca="1">HLOOKUP(tBase[[#This Row],[Idade]],$O$3:$R$4,2,TRUE)</f>
        <v>35 - 44</v>
      </c>
    </row>
    <row r="200" spans="2:13">
      <c r="B200" s="19">
        <v>36836051756</v>
      </c>
      <c r="C200" t="s">
        <v>204</v>
      </c>
      <c r="D200" t="s">
        <v>5</v>
      </c>
      <c r="E200" t="s">
        <v>418</v>
      </c>
      <c r="F200" t="s">
        <v>13</v>
      </c>
      <c r="G200" t="s">
        <v>425</v>
      </c>
      <c r="H200" s="1">
        <v>22557</v>
      </c>
      <c r="I200" s="1" t="s">
        <v>434</v>
      </c>
      <c r="J200" t="s">
        <v>455</v>
      </c>
      <c r="K200" s="20">
        <v>9.9</v>
      </c>
      <c r="L200">
        <f ca="1">TRUNC((TODAY()-tBase[[#This Row],[Data Nascimento]])/365)</f>
        <v>63</v>
      </c>
      <c r="M200" t="str">
        <f ca="1">HLOOKUP(tBase[[#This Row],[Idade]],$O$3:$R$4,2,TRUE)</f>
        <v>54-70</v>
      </c>
    </row>
    <row r="201" spans="2:13">
      <c r="B201" s="19">
        <v>36873140092</v>
      </c>
      <c r="C201" t="s">
        <v>191</v>
      </c>
      <c r="D201" t="s">
        <v>5</v>
      </c>
      <c r="E201" t="s">
        <v>417</v>
      </c>
      <c r="F201" t="s">
        <v>427</v>
      </c>
      <c r="G201" t="s">
        <v>424</v>
      </c>
      <c r="H201" s="1">
        <v>33437</v>
      </c>
      <c r="I201" s="1" t="s">
        <v>430</v>
      </c>
      <c r="J201" t="s">
        <v>453</v>
      </c>
      <c r="K201" s="20">
        <v>29.9</v>
      </c>
      <c r="L201">
        <f ca="1">TRUNC((TODAY()-tBase[[#This Row],[Data Nascimento]])/365)</f>
        <v>33</v>
      </c>
      <c r="M201" t="str">
        <f ca="1">HLOOKUP(tBase[[#This Row],[Idade]],$O$3:$R$4,2,TRUE)</f>
        <v>24-34</v>
      </c>
    </row>
    <row r="202" spans="2:13">
      <c r="B202" s="19">
        <v>36909199882</v>
      </c>
      <c r="C202" t="s">
        <v>16</v>
      </c>
      <c r="D202" t="s">
        <v>6</v>
      </c>
      <c r="E202" t="s">
        <v>7</v>
      </c>
      <c r="F202" t="s">
        <v>14</v>
      </c>
      <c r="G202" t="s">
        <v>426</v>
      </c>
      <c r="H202" s="1">
        <v>29807</v>
      </c>
      <c r="I202" s="1" t="s">
        <v>435</v>
      </c>
      <c r="J202" t="s">
        <v>453</v>
      </c>
      <c r="K202" s="20">
        <v>29.9</v>
      </c>
      <c r="L202">
        <f ca="1">TRUNC((TODAY()-tBase[[#This Row],[Data Nascimento]])/365)</f>
        <v>43</v>
      </c>
      <c r="M202" t="str">
        <f ca="1">HLOOKUP(tBase[[#This Row],[Idade]],$O$3:$R$4,2,TRUE)</f>
        <v>35 - 44</v>
      </c>
    </row>
    <row r="203" spans="2:13">
      <c r="B203" s="19">
        <v>36918195071</v>
      </c>
      <c r="C203" t="s">
        <v>89</v>
      </c>
      <c r="D203" t="s">
        <v>6</v>
      </c>
      <c r="E203" t="s">
        <v>8</v>
      </c>
      <c r="F203" t="s">
        <v>427</v>
      </c>
      <c r="G203" t="s">
        <v>424</v>
      </c>
      <c r="H203" s="1">
        <v>30225</v>
      </c>
      <c r="I203" s="1" t="s">
        <v>436</v>
      </c>
      <c r="J203" t="s">
        <v>454</v>
      </c>
      <c r="K203" s="20">
        <v>35.9</v>
      </c>
      <c r="L203">
        <f ca="1">TRUNC((TODAY()-tBase[[#This Row],[Data Nascimento]])/365)</f>
        <v>42</v>
      </c>
      <c r="M203" t="str">
        <f ca="1">HLOOKUP(tBase[[#This Row],[Idade]],$O$3:$R$4,2,TRUE)</f>
        <v>35 - 44</v>
      </c>
    </row>
    <row r="204" spans="2:13">
      <c r="B204" s="19">
        <v>36953446241</v>
      </c>
      <c r="C204" t="s">
        <v>34</v>
      </c>
      <c r="D204" t="s">
        <v>5</v>
      </c>
      <c r="E204" t="s">
        <v>417</v>
      </c>
      <c r="F204" t="s">
        <v>14</v>
      </c>
      <c r="G204" t="s">
        <v>425</v>
      </c>
      <c r="H204" s="1">
        <v>25269</v>
      </c>
      <c r="I204" s="1" t="s">
        <v>430</v>
      </c>
      <c r="J204" t="s">
        <v>453</v>
      </c>
      <c r="K204" s="20">
        <v>29.9</v>
      </c>
      <c r="L204">
        <f ca="1">TRUNC((TODAY()-tBase[[#This Row],[Data Nascimento]])/365)</f>
        <v>56</v>
      </c>
      <c r="M204" t="str">
        <f ca="1">HLOOKUP(tBase[[#This Row],[Idade]],$O$3:$R$4,2,TRUE)</f>
        <v>54-70</v>
      </c>
    </row>
    <row r="205" spans="2:13">
      <c r="B205" s="19">
        <v>36997621098</v>
      </c>
      <c r="C205" t="s">
        <v>99</v>
      </c>
      <c r="D205" t="s">
        <v>6</v>
      </c>
      <c r="E205" t="s">
        <v>8</v>
      </c>
      <c r="F205" t="s">
        <v>9</v>
      </c>
      <c r="G205" t="s">
        <v>426</v>
      </c>
      <c r="H205" s="1">
        <v>22462</v>
      </c>
      <c r="I205" s="1" t="s">
        <v>435</v>
      </c>
      <c r="J205" t="s">
        <v>455</v>
      </c>
      <c r="K205" s="20">
        <v>9.9</v>
      </c>
      <c r="L205">
        <f ca="1">TRUNC((TODAY()-tBase[[#This Row],[Data Nascimento]])/365)</f>
        <v>63</v>
      </c>
      <c r="M205" t="str">
        <f ca="1">HLOOKUP(tBase[[#This Row],[Idade]],$O$3:$R$4,2,TRUE)</f>
        <v>54-70</v>
      </c>
    </row>
    <row r="206" spans="2:13">
      <c r="B206" s="19">
        <v>37045628622</v>
      </c>
      <c r="C206" t="s">
        <v>152</v>
      </c>
      <c r="D206" t="s">
        <v>6</v>
      </c>
      <c r="E206" t="s">
        <v>8</v>
      </c>
      <c r="F206" t="s">
        <v>13</v>
      </c>
      <c r="G206" t="s">
        <v>425</v>
      </c>
      <c r="H206" s="1">
        <v>24936</v>
      </c>
      <c r="I206" s="1" t="s">
        <v>436</v>
      </c>
      <c r="J206" t="s">
        <v>453</v>
      </c>
      <c r="K206" s="20">
        <v>29.9</v>
      </c>
      <c r="L206">
        <f ca="1">TRUNC((TODAY()-tBase[[#This Row],[Data Nascimento]])/365)</f>
        <v>57</v>
      </c>
      <c r="M206" t="str">
        <f ca="1">HLOOKUP(tBase[[#This Row],[Idade]],$O$3:$R$4,2,TRUE)</f>
        <v>54-70</v>
      </c>
    </row>
    <row r="207" spans="2:13">
      <c r="B207" s="19">
        <v>37057811668</v>
      </c>
      <c r="C207" t="s">
        <v>393</v>
      </c>
      <c r="D207" t="s">
        <v>6</v>
      </c>
      <c r="E207" t="s">
        <v>7</v>
      </c>
      <c r="F207" t="s">
        <v>427</v>
      </c>
      <c r="G207" t="s">
        <v>424</v>
      </c>
      <c r="H207" s="1">
        <v>32635</v>
      </c>
      <c r="I207" s="1" t="s">
        <v>433</v>
      </c>
      <c r="J207" t="s">
        <v>455</v>
      </c>
      <c r="K207" s="20">
        <v>9.9</v>
      </c>
      <c r="L207">
        <f ca="1">TRUNC((TODAY()-tBase[[#This Row],[Data Nascimento]])/365)</f>
        <v>36</v>
      </c>
      <c r="M207" t="str">
        <f ca="1">HLOOKUP(tBase[[#This Row],[Idade]],$O$3:$R$4,2,TRUE)</f>
        <v>35 - 44</v>
      </c>
    </row>
    <row r="208" spans="2:13">
      <c r="B208" s="19">
        <v>37211590394</v>
      </c>
      <c r="C208" t="s">
        <v>349</v>
      </c>
      <c r="D208" t="s">
        <v>5</v>
      </c>
      <c r="E208" t="s">
        <v>8</v>
      </c>
      <c r="F208" t="s">
        <v>427</v>
      </c>
      <c r="G208" t="s">
        <v>426</v>
      </c>
      <c r="H208" s="1">
        <v>30669</v>
      </c>
      <c r="I208" s="1" t="s">
        <v>433</v>
      </c>
      <c r="J208" t="s">
        <v>454</v>
      </c>
      <c r="K208" s="20">
        <v>35.9</v>
      </c>
      <c r="L208">
        <f ca="1">TRUNC((TODAY()-tBase[[#This Row],[Data Nascimento]])/365)</f>
        <v>41</v>
      </c>
      <c r="M208" t="str">
        <f ca="1">HLOOKUP(tBase[[#This Row],[Idade]],$O$3:$R$4,2,TRUE)</f>
        <v>35 - 44</v>
      </c>
    </row>
    <row r="209" spans="2:13">
      <c r="B209" s="19">
        <v>37236926966</v>
      </c>
      <c r="C209" t="s">
        <v>347</v>
      </c>
      <c r="D209" t="s">
        <v>5</v>
      </c>
      <c r="E209" t="s">
        <v>7</v>
      </c>
      <c r="F209" t="s">
        <v>13</v>
      </c>
      <c r="G209" t="s">
        <v>425</v>
      </c>
      <c r="H209" s="1">
        <v>23978</v>
      </c>
      <c r="I209" s="1" t="s">
        <v>433</v>
      </c>
      <c r="J209" t="s">
        <v>453</v>
      </c>
      <c r="K209" s="20">
        <v>29.9</v>
      </c>
      <c r="L209">
        <f ca="1">TRUNC((TODAY()-tBase[[#This Row],[Data Nascimento]])/365)</f>
        <v>59</v>
      </c>
      <c r="M209" t="str">
        <f ca="1">HLOOKUP(tBase[[#This Row],[Idade]],$O$3:$R$4,2,TRUE)</f>
        <v>54-70</v>
      </c>
    </row>
    <row r="210" spans="2:13">
      <c r="B210" s="19">
        <v>37275901953</v>
      </c>
      <c r="C210" t="s">
        <v>318</v>
      </c>
      <c r="D210" t="s">
        <v>6</v>
      </c>
      <c r="E210" t="s">
        <v>417</v>
      </c>
      <c r="F210" t="s">
        <v>11</v>
      </c>
      <c r="G210" t="s">
        <v>426</v>
      </c>
      <c r="H210" s="1">
        <v>23462</v>
      </c>
      <c r="I210" s="1" t="s">
        <v>433</v>
      </c>
      <c r="J210" t="s">
        <v>456</v>
      </c>
      <c r="K210" s="20">
        <v>79.900000000000006</v>
      </c>
      <c r="L210">
        <f ca="1">TRUNC((TODAY()-tBase[[#This Row],[Data Nascimento]])/365)</f>
        <v>61</v>
      </c>
      <c r="M210" t="str">
        <f ca="1">HLOOKUP(tBase[[#This Row],[Idade]],$O$3:$R$4,2,TRUE)</f>
        <v>54-70</v>
      </c>
    </row>
    <row r="211" spans="2:13">
      <c r="B211" s="19">
        <v>37464613995</v>
      </c>
      <c r="C211" t="s">
        <v>48</v>
      </c>
      <c r="D211" t="s">
        <v>5</v>
      </c>
      <c r="E211" t="s">
        <v>416</v>
      </c>
      <c r="F211" t="s">
        <v>13</v>
      </c>
      <c r="G211" t="s">
        <v>425</v>
      </c>
      <c r="H211" s="1">
        <v>29466</v>
      </c>
      <c r="I211" s="1" t="s">
        <v>433</v>
      </c>
      <c r="J211" t="s">
        <v>454</v>
      </c>
      <c r="K211" s="20">
        <v>35.9</v>
      </c>
      <c r="L211">
        <f ca="1">TRUNC((TODAY()-tBase[[#This Row],[Data Nascimento]])/365)</f>
        <v>44</v>
      </c>
      <c r="M211" t="str">
        <f ca="1">HLOOKUP(tBase[[#This Row],[Idade]],$O$3:$R$4,2,TRUE)</f>
        <v>44 - 54</v>
      </c>
    </row>
    <row r="212" spans="2:13">
      <c r="B212" s="19">
        <v>37625766880</v>
      </c>
      <c r="C212" t="s">
        <v>261</v>
      </c>
      <c r="D212" t="s">
        <v>6</v>
      </c>
      <c r="E212" t="s">
        <v>417</v>
      </c>
      <c r="F212" t="s">
        <v>427</v>
      </c>
      <c r="G212" t="s">
        <v>425</v>
      </c>
      <c r="H212" s="1">
        <v>23145</v>
      </c>
      <c r="I212" s="1" t="s">
        <v>433</v>
      </c>
      <c r="J212" t="s">
        <v>455</v>
      </c>
      <c r="K212" s="20">
        <v>9.9</v>
      </c>
      <c r="L212">
        <f ca="1">TRUNC((TODAY()-tBase[[#This Row],[Data Nascimento]])/365)</f>
        <v>62</v>
      </c>
      <c r="M212" t="str">
        <f ca="1">HLOOKUP(tBase[[#This Row],[Idade]],$O$3:$R$4,2,TRUE)</f>
        <v>54-70</v>
      </c>
    </row>
    <row r="213" spans="2:13">
      <c r="B213" s="19">
        <v>37652222715</v>
      </c>
      <c r="C213" t="s">
        <v>229</v>
      </c>
      <c r="D213" t="s">
        <v>6</v>
      </c>
      <c r="E213" t="s">
        <v>8</v>
      </c>
      <c r="F213" t="s">
        <v>427</v>
      </c>
      <c r="G213" t="s">
        <v>426</v>
      </c>
      <c r="H213" s="1">
        <v>34949</v>
      </c>
      <c r="I213" s="1" t="s">
        <v>433</v>
      </c>
      <c r="J213" t="s">
        <v>454</v>
      </c>
      <c r="K213" s="20">
        <v>35.9</v>
      </c>
      <c r="L213">
        <f ca="1">TRUNC((TODAY()-tBase[[#This Row],[Data Nascimento]])/365)</f>
        <v>29</v>
      </c>
      <c r="M213" t="str">
        <f ca="1">HLOOKUP(tBase[[#This Row],[Idade]],$O$3:$R$4,2,TRUE)</f>
        <v>24-34</v>
      </c>
    </row>
    <row r="214" spans="2:13">
      <c r="B214" s="19">
        <v>37693210425</v>
      </c>
      <c r="C214" t="s">
        <v>336</v>
      </c>
      <c r="D214" t="s">
        <v>6</v>
      </c>
      <c r="E214" t="s">
        <v>7</v>
      </c>
      <c r="F214" t="s">
        <v>13</v>
      </c>
      <c r="G214" t="s">
        <v>426</v>
      </c>
      <c r="H214" s="1">
        <v>32689</v>
      </c>
      <c r="I214" s="1" t="s">
        <v>433</v>
      </c>
      <c r="J214" t="s">
        <v>454</v>
      </c>
      <c r="K214" s="20">
        <v>35.9</v>
      </c>
      <c r="L214">
        <f ca="1">TRUNC((TODAY()-tBase[[#This Row],[Data Nascimento]])/365)</f>
        <v>35</v>
      </c>
      <c r="M214" t="str">
        <f ca="1">HLOOKUP(tBase[[#This Row],[Idade]],$O$3:$R$4,2,TRUE)</f>
        <v>35 - 44</v>
      </c>
    </row>
    <row r="215" spans="2:13">
      <c r="B215" s="19">
        <v>37769893799</v>
      </c>
      <c r="C215" t="s">
        <v>316</v>
      </c>
      <c r="D215" t="s">
        <v>6</v>
      </c>
      <c r="E215" t="s">
        <v>7</v>
      </c>
      <c r="F215" t="s">
        <v>14</v>
      </c>
      <c r="G215" t="s">
        <v>426</v>
      </c>
      <c r="H215" s="1">
        <v>22161</v>
      </c>
      <c r="I215" s="1" t="s">
        <v>433</v>
      </c>
      <c r="J215" t="s">
        <v>453</v>
      </c>
      <c r="K215" s="20">
        <v>29.9</v>
      </c>
      <c r="L215">
        <f ca="1">TRUNC((TODAY()-tBase[[#This Row],[Data Nascimento]])/365)</f>
        <v>64</v>
      </c>
      <c r="M215" t="str">
        <f ca="1">HLOOKUP(tBase[[#This Row],[Idade]],$O$3:$R$4,2,TRUE)</f>
        <v>54-70</v>
      </c>
    </row>
    <row r="216" spans="2:13">
      <c r="B216" s="19">
        <v>37770682454</v>
      </c>
      <c r="C216" t="s">
        <v>378</v>
      </c>
      <c r="D216" t="s">
        <v>5</v>
      </c>
      <c r="E216" t="s">
        <v>417</v>
      </c>
      <c r="F216" t="s">
        <v>11</v>
      </c>
      <c r="G216" t="s">
        <v>426</v>
      </c>
      <c r="H216" s="1">
        <v>24066</v>
      </c>
      <c r="I216" s="1" t="s">
        <v>429</v>
      </c>
      <c r="J216" t="s">
        <v>456</v>
      </c>
      <c r="K216" s="20">
        <v>79.900000000000006</v>
      </c>
      <c r="L216">
        <f ca="1">TRUNC((TODAY()-tBase[[#This Row],[Data Nascimento]])/365)</f>
        <v>59</v>
      </c>
      <c r="M216" t="str">
        <f ca="1">HLOOKUP(tBase[[#This Row],[Idade]],$O$3:$R$4,2,TRUE)</f>
        <v>54-70</v>
      </c>
    </row>
    <row r="217" spans="2:13">
      <c r="B217" s="19">
        <v>37789075708</v>
      </c>
      <c r="C217" t="s">
        <v>205</v>
      </c>
      <c r="D217" t="s">
        <v>5</v>
      </c>
      <c r="E217" t="s">
        <v>7</v>
      </c>
      <c r="F217" t="s">
        <v>427</v>
      </c>
      <c r="G217" t="s">
        <v>425</v>
      </c>
      <c r="H217" s="1">
        <v>33101</v>
      </c>
      <c r="I217" s="1" t="s">
        <v>432</v>
      </c>
      <c r="J217" t="s">
        <v>454</v>
      </c>
      <c r="K217" s="20">
        <v>35.9</v>
      </c>
      <c r="L217">
        <f ca="1">TRUNC((TODAY()-tBase[[#This Row],[Data Nascimento]])/365)</f>
        <v>34</v>
      </c>
      <c r="M217" t="str">
        <f ca="1">HLOOKUP(tBase[[#This Row],[Idade]],$O$3:$R$4,2,TRUE)</f>
        <v>24-34</v>
      </c>
    </row>
    <row r="218" spans="2:13">
      <c r="B218" s="19">
        <v>37966879871</v>
      </c>
      <c r="C218" t="s">
        <v>127</v>
      </c>
      <c r="D218" t="s">
        <v>6</v>
      </c>
      <c r="E218" t="s">
        <v>7</v>
      </c>
      <c r="F218" t="s">
        <v>12</v>
      </c>
      <c r="G218" t="s">
        <v>425</v>
      </c>
      <c r="H218" s="1">
        <v>24074</v>
      </c>
      <c r="I218" s="1" t="s">
        <v>436</v>
      </c>
      <c r="J218" t="s">
        <v>456</v>
      </c>
      <c r="K218" s="20">
        <v>79.900000000000006</v>
      </c>
      <c r="L218">
        <f ca="1">TRUNC((TODAY()-tBase[[#This Row],[Data Nascimento]])/365)</f>
        <v>59</v>
      </c>
      <c r="M218" t="str">
        <f ca="1">HLOOKUP(tBase[[#This Row],[Idade]],$O$3:$R$4,2,TRUE)</f>
        <v>54-70</v>
      </c>
    </row>
    <row r="219" spans="2:13">
      <c r="B219" s="19">
        <v>37973746271</v>
      </c>
      <c r="C219" t="s">
        <v>129</v>
      </c>
      <c r="D219" t="s">
        <v>6</v>
      </c>
      <c r="E219" t="s">
        <v>8</v>
      </c>
      <c r="F219" t="s">
        <v>427</v>
      </c>
      <c r="G219" t="s">
        <v>424</v>
      </c>
      <c r="H219" s="1">
        <v>28564</v>
      </c>
      <c r="I219" s="1" t="s">
        <v>436</v>
      </c>
      <c r="J219" t="s">
        <v>455</v>
      </c>
      <c r="K219" s="20">
        <v>9.9</v>
      </c>
      <c r="L219">
        <f ca="1">TRUNC((TODAY()-tBase[[#This Row],[Data Nascimento]])/365)</f>
        <v>47</v>
      </c>
      <c r="M219" t="str">
        <f ca="1">HLOOKUP(tBase[[#This Row],[Idade]],$O$3:$R$4,2,TRUE)</f>
        <v>44 - 54</v>
      </c>
    </row>
    <row r="220" spans="2:13">
      <c r="B220" s="19">
        <v>37978687320</v>
      </c>
      <c r="C220" t="s">
        <v>369</v>
      </c>
      <c r="D220" t="s">
        <v>6</v>
      </c>
      <c r="E220" t="s">
        <v>8</v>
      </c>
      <c r="F220" t="s">
        <v>427</v>
      </c>
      <c r="G220" t="s">
        <v>424</v>
      </c>
      <c r="H220" s="1">
        <v>28641</v>
      </c>
      <c r="I220" s="1" t="s">
        <v>436</v>
      </c>
      <c r="J220" t="s">
        <v>455</v>
      </c>
      <c r="K220" s="20">
        <v>9.9</v>
      </c>
      <c r="L220">
        <f ca="1">TRUNC((TODAY()-tBase[[#This Row],[Data Nascimento]])/365)</f>
        <v>47</v>
      </c>
      <c r="M220" t="str">
        <f ca="1">HLOOKUP(tBase[[#This Row],[Idade]],$O$3:$R$4,2,TRUE)</f>
        <v>44 - 54</v>
      </c>
    </row>
    <row r="221" spans="2:13">
      <c r="B221" s="19">
        <v>38016517517</v>
      </c>
      <c r="C221" t="s">
        <v>393</v>
      </c>
      <c r="D221" t="s">
        <v>6</v>
      </c>
      <c r="E221" t="s">
        <v>7</v>
      </c>
      <c r="F221" t="s">
        <v>427</v>
      </c>
      <c r="G221" t="s">
        <v>424</v>
      </c>
      <c r="H221" s="1">
        <v>27316</v>
      </c>
      <c r="I221" s="1" t="s">
        <v>436</v>
      </c>
      <c r="J221" t="s">
        <v>455</v>
      </c>
      <c r="K221" s="20">
        <v>9.9</v>
      </c>
      <c r="L221">
        <f ca="1">TRUNC((TODAY()-tBase[[#This Row],[Data Nascimento]])/365)</f>
        <v>50</v>
      </c>
      <c r="M221" t="str">
        <f ca="1">HLOOKUP(tBase[[#This Row],[Idade]],$O$3:$R$4,2,TRUE)</f>
        <v>44 - 54</v>
      </c>
    </row>
    <row r="222" spans="2:13">
      <c r="B222" s="19">
        <v>38032052054</v>
      </c>
      <c r="C222" t="s">
        <v>412</v>
      </c>
      <c r="D222" t="s">
        <v>5</v>
      </c>
      <c r="E222" t="s">
        <v>8</v>
      </c>
      <c r="F222" t="s">
        <v>14</v>
      </c>
      <c r="G222" t="s">
        <v>425</v>
      </c>
      <c r="H222" s="1">
        <v>29401</v>
      </c>
      <c r="I222" s="1" t="s">
        <v>436</v>
      </c>
      <c r="J222" t="s">
        <v>453</v>
      </c>
      <c r="K222" s="20">
        <v>29.9</v>
      </c>
      <c r="L222">
        <f ca="1">TRUNC((TODAY()-tBase[[#This Row],[Data Nascimento]])/365)</f>
        <v>44</v>
      </c>
      <c r="M222" t="str">
        <f ca="1">HLOOKUP(tBase[[#This Row],[Idade]],$O$3:$R$4,2,TRUE)</f>
        <v>44 - 54</v>
      </c>
    </row>
    <row r="223" spans="2:13">
      <c r="B223" s="19">
        <v>38046725955</v>
      </c>
      <c r="C223" t="s">
        <v>173</v>
      </c>
      <c r="D223" t="s">
        <v>6</v>
      </c>
      <c r="E223" t="s">
        <v>7</v>
      </c>
      <c r="F223" t="s">
        <v>427</v>
      </c>
      <c r="G223" t="s">
        <v>424</v>
      </c>
      <c r="H223" s="1">
        <v>27594</v>
      </c>
      <c r="I223" s="1" t="s">
        <v>436</v>
      </c>
      <c r="J223" t="s">
        <v>454</v>
      </c>
      <c r="K223" s="20">
        <v>35.9</v>
      </c>
      <c r="L223">
        <f ca="1">TRUNC((TODAY()-tBase[[#This Row],[Data Nascimento]])/365)</f>
        <v>49</v>
      </c>
      <c r="M223" t="str">
        <f ca="1">HLOOKUP(tBase[[#This Row],[Idade]],$O$3:$R$4,2,TRUE)</f>
        <v>44 - 54</v>
      </c>
    </row>
    <row r="224" spans="2:13">
      <c r="B224" s="19">
        <v>38165951942</v>
      </c>
      <c r="C224" t="s">
        <v>241</v>
      </c>
      <c r="D224" t="s">
        <v>5</v>
      </c>
      <c r="E224" t="s">
        <v>417</v>
      </c>
      <c r="F224" t="s">
        <v>12</v>
      </c>
      <c r="G224" t="s">
        <v>425</v>
      </c>
      <c r="H224" s="1">
        <v>26914</v>
      </c>
      <c r="I224" s="1" t="s">
        <v>435</v>
      </c>
      <c r="J224" t="s">
        <v>454</v>
      </c>
      <c r="K224" s="20">
        <v>35.9</v>
      </c>
      <c r="L224">
        <f ca="1">TRUNC((TODAY()-tBase[[#This Row],[Data Nascimento]])/365)</f>
        <v>51</v>
      </c>
      <c r="M224" t="str">
        <f ca="1">HLOOKUP(tBase[[#This Row],[Idade]],$O$3:$R$4,2,TRUE)</f>
        <v>44 - 54</v>
      </c>
    </row>
    <row r="225" spans="2:13">
      <c r="B225" s="19">
        <v>38193237578</v>
      </c>
      <c r="C225" t="s">
        <v>112</v>
      </c>
      <c r="D225" t="s">
        <v>5</v>
      </c>
      <c r="E225" t="s">
        <v>8</v>
      </c>
      <c r="F225" t="s">
        <v>14</v>
      </c>
      <c r="G225" t="s">
        <v>425</v>
      </c>
      <c r="H225" s="1">
        <v>32134</v>
      </c>
      <c r="I225" s="1" t="s">
        <v>433</v>
      </c>
      <c r="J225" t="s">
        <v>453</v>
      </c>
      <c r="K225" s="20">
        <v>29.9</v>
      </c>
      <c r="L225">
        <f ca="1">TRUNC((TODAY()-tBase[[#This Row],[Data Nascimento]])/365)</f>
        <v>37</v>
      </c>
      <c r="M225" t="str">
        <f ca="1">HLOOKUP(tBase[[#This Row],[Idade]],$O$3:$R$4,2,TRUE)</f>
        <v>35 - 44</v>
      </c>
    </row>
    <row r="226" spans="2:13">
      <c r="B226" s="19">
        <v>38242427646</v>
      </c>
      <c r="C226" t="s">
        <v>241</v>
      </c>
      <c r="D226" t="s">
        <v>5</v>
      </c>
      <c r="E226" t="s">
        <v>416</v>
      </c>
      <c r="F226" t="s">
        <v>12</v>
      </c>
      <c r="G226" t="s">
        <v>425</v>
      </c>
      <c r="H226" s="1">
        <v>26956</v>
      </c>
      <c r="I226" s="1" t="s">
        <v>433</v>
      </c>
      <c r="J226" t="s">
        <v>454</v>
      </c>
      <c r="K226" s="20">
        <v>35.9</v>
      </c>
      <c r="L226">
        <f ca="1">TRUNC((TODAY()-tBase[[#This Row],[Data Nascimento]])/365)</f>
        <v>51</v>
      </c>
      <c r="M226" t="str">
        <f ca="1">HLOOKUP(tBase[[#This Row],[Idade]],$O$3:$R$4,2,TRUE)</f>
        <v>44 - 54</v>
      </c>
    </row>
    <row r="227" spans="2:13">
      <c r="B227" s="19">
        <v>38262075932</v>
      </c>
      <c r="C227" t="s">
        <v>351</v>
      </c>
      <c r="D227" t="s">
        <v>5</v>
      </c>
      <c r="E227" t="s">
        <v>417</v>
      </c>
      <c r="F227" t="s">
        <v>9</v>
      </c>
      <c r="G227" t="s">
        <v>424</v>
      </c>
      <c r="H227" s="1">
        <v>27231</v>
      </c>
      <c r="I227" s="1" t="s">
        <v>433</v>
      </c>
      <c r="J227" t="s">
        <v>455</v>
      </c>
      <c r="K227" s="20">
        <v>9.9</v>
      </c>
      <c r="L227">
        <f ca="1">TRUNC((TODAY()-tBase[[#This Row],[Data Nascimento]])/365)</f>
        <v>50</v>
      </c>
      <c r="M227" t="str">
        <f ca="1">HLOOKUP(tBase[[#This Row],[Idade]],$O$3:$R$4,2,TRUE)</f>
        <v>44 - 54</v>
      </c>
    </row>
    <row r="228" spans="2:13">
      <c r="B228" s="19">
        <v>38278121652</v>
      </c>
      <c r="C228" t="s">
        <v>112</v>
      </c>
      <c r="D228" t="s">
        <v>5</v>
      </c>
      <c r="E228" t="s">
        <v>8</v>
      </c>
      <c r="F228" t="s">
        <v>14</v>
      </c>
      <c r="G228" t="s">
        <v>425</v>
      </c>
      <c r="H228" s="1">
        <v>22241</v>
      </c>
      <c r="I228" s="1" t="s">
        <v>433</v>
      </c>
      <c r="J228" t="s">
        <v>453</v>
      </c>
      <c r="K228" s="20">
        <v>29.9</v>
      </c>
      <c r="L228">
        <f ca="1">TRUNC((TODAY()-tBase[[#This Row],[Data Nascimento]])/365)</f>
        <v>64</v>
      </c>
      <c r="M228" t="str">
        <f ca="1">HLOOKUP(tBase[[#This Row],[Idade]],$O$3:$R$4,2,TRUE)</f>
        <v>54-70</v>
      </c>
    </row>
    <row r="229" spans="2:13">
      <c r="B229" s="19">
        <v>38385048319</v>
      </c>
      <c r="C229" t="s">
        <v>247</v>
      </c>
      <c r="D229" t="s">
        <v>6</v>
      </c>
      <c r="E229" t="s">
        <v>7</v>
      </c>
      <c r="F229" t="s">
        <v>12</v>
      </c>
      <c r="G229" t="s">
        <v>425</v>
      </c>
      <c r="H229" s="1">
        <v>24581</v>
      </c>
      <c r="I229" s="1" t="s">
        <v>433</v>
      </c>
      <c r="J229" t="s">
        <v>456</v>
      </c>
      <c r="K229" s="20">
        <v>79.900000000000006</v>
      </c>
      <c r="L229">
        <f ca="1">TRUNC((TODAY()-tBase[[#This Row],[Data Nascimento]])/365)</f>
        <v>58</v>
      </c>
      <c r="M229" t="str">
        <f ca="1">HLOOKUP(tBase[[#This Row],[Idade]],$O$3:$R$4,2,TRUE)</f>
        <v>54-70</v>
      </c>
    </row>
    <row r="230" spans="2:13">
      <c r="B230" s="19">
        <v>38423790148</v>
      </c>
      <c r="C230" t="s">
        <v>92</v>
      </c>
      <c r="D230" t="s">
        <v>6</v>
      </c>
      <c r="E230" t="s">
        <v>8</v>
      </c>
      <c r="F230" t="s">
        <v>13</v>
      </c>
      <c r="G230" t="s">
        <v>425</v>
      </c>
      <c r="H230" s="1">
        <v>26660</v>
      </c>
      <c r="I230" s="1" t="s">
        <v>430</v>
      </c>
      <c r="J230" t="s">
        <v>455</v>
      </c>
      <c r="K230" s="20">
        <v>9.9</v>
      </c>
      <c r="L230">
        <f ca="1">TRUNC((TODAY()-tBase[[#This Row],[Data Nascimento]])/365)</f>
        <v>52</v>
      </c>
      <c r="M230" t="str">
        <f ca="1">HLOOKUP(tBase[[#This Row],[Idade]],$O$3:$R$4,2,TRUE)</f>
        <v>44 - 54</v>
      </c>
    </row>
    <row r="231" spans="2:13">
      <c r="B231" s="19">
        <v>38436562260</v>
      </c>
      <c r="C231" t="s">
        <v>125</v>
      </c>
      <c r="D231" t="s">
        <v>6</v>
      </c>
      <c r="E231" t="s">
        <v>7</v>
      </c>
      <c r="F231" t="s">
        <v>427</v>
      </c>
      <c r="G231" t="s">
        <v>425</v>
      </c>
      <c r="H231" s="1">
        <v>31018</v>
      </c>
      <c r="I231" s="1" t="s">
        <v>429</v>
      </c>
      <c r="J231" t="s">
        <v>454</v>
      </c>
      <c r="K231" s="20">
        <v>35.9</v>
      </c>
      <c r="L231">
        <f ca="1">TRUNC((TODAY()-tBase[[#This Row],[Data Nascimento]])/365)</f>
        <v>40</v>
      </c>
      <c r="M231" t="str">
        <f ca="1">HLOOKUP(tBase[[#This Row],[Idade]],$O$3:$R$4,2,TRUE)</f>
        <v>35 - 44</v>
      </c>
    </row>
    <row r="232" spans="2:13">
      <c r="B232" s="19">
        <v>38480201900</v>
      </c>
      <c r="C232" t="s">
        <v>246</v>
      </c>
      <c r="D232" t="s">
        <v>6</v>
      </c>
      <c r="E232" t="s">
        <v>417</v>
      </c>
      <c r="F232" t="s">
        <v>11</v>
      </c>
      <c r="G232" t="s">
        <v>426</v>
      </c>
      <c r="H232" s="1">
        <v>30429</v>
      </c>
      <c r="I232" s="1" t="s">
        <v>431</v>
      </c>
      <c r="J232" t="s">
        <v>456</v>
      </c>
      <c r="K232" s="20">
        <v>79.900000000000006</v>
      </c>
      <c r="L232">
        <f ca="1">TRUNC((TODAY()-tBase[[#This Row],[Data Nascimento]])/365)</f>
        <v>42</v>
      </c>
      <c r="M232" t="str">
        <f ca="1">HLOOKUP(tBase[[#This Row],[Idade]],$O$3:$R$4,2,TRUE)</f>
        <v>35 - 44</v>
      </c>
    </row>
    <row r="233" spans="2:13">
      <c r="B233" s="19">
        <v>38500617594</v>
      </c>
      <c r="C233" t="s">
        <v>150</v>
      </c>
      <c r="D233" t="s">
        <v>6</v>
      </c>
      <c r="E233" t="s">
        <v>7</v>
      </c>
      <c r="F233" t="s">
        <v>11</v>
      </c>
      <c r="G233" t="s">
        <v>426</v>
      </c>
      <c r="H233" s="1">
        <v>32533</v>
      </c>
      <c r="I233" s="1" t="s">
        <v>432</v>
      </c>
      <c r="J233" t="s">
        <v>456</v>
      </c>
      <c r="K233" s="20">
        <v>79.900000000000006</v>
      </c>
      <c r="L233">
        <f ca="1">TRUNC((TODAY()-tBase[[#This Row],[Data Nascimento]])/365)</f>
        <v>36</v>
      </c>
      <c r="M233" t="str">
        <f ca="1">HLOOKUP(tBase[[#This Row],[Idade]],$O$3:$R$4,2,TRUE)</f>
        <v>35 - 44</v>
      </c>
    </row>
    <row r="234" spans="2:13">
      <c r="B234" s="19">
        <v>38507330255</v>
      </c>
      <c r="C234" t="s">
        <v>161</v>
      </c>
      <c r="D234" t="s">
        <v>5</v>
      </c>
      <c r="E234" t="s">
        <v>417</v>
      </c>
      <c r="F234" t="s">
        <v>427</v>
      </c>
      <c r="G234" t="s">
        <v>425</v>
      </c>
      <c r="H234" s="1">
        <v>26164</v>
      </c>
      <c r="I234" s="1" t="s">
        <v>434</v>
      </c>
      <c r="J234" t="s">
        <v>454</v>
      </c>
      <c r="K234" s="20">
        <v>35.9</v>
      </c>
      <c r="L234">
        <f ca="1">TRUNC((TODAY()-tBase[[#This Row],[Data Nascimento]])/365)</f>
        <v>53</v>
      </c>
      <c r="M234" t="str">
        <f ca="1">HLOOKUP(tBase[[#This Row],[Idade]],$O$3:$R$4,2,TRUE)</f>
        <v>44 - 54</v>
      </c>
    </row>
    <row r="235" spans="2:13">
      <c r="B235" s="19">
        <v>38563822180</v>
      </c>
      <c r="C235" t="s">
        <v>359</v>
      </c>
      <c r="D235" t="s">
        <v>5</v>
      </c>
      <c r="E235" t="s">
        <v>8</v>
      </c>
      <c r="F235" t="s">
        <v>427</v>
      </c>
      <c r="G235" t="s">
        <v>425</v>
      </c>
      <c r="H235" s="1">
        <v>28753</v>
      </c>
      <c r="I235" s="1" t="s">
        <v>430</v>
      </c>
      <c r="J235" t="s">
        <v>453</v>
      </c>
      <c r="K235" s="20">
        <v>29.9</v>
      </c>
      <c r="L235">
        <f ca="1">TRUNC((TODAY()-tBase[[#This Row],[Data Nascimento]])/365)</f>
        <v>46</v>
      </c>
      <c r="M235" t="str">
        <f ca="1">HLOOKUP(tBase[[#This Row],[Idade]],$O$3:$R$4,2,TRUE)</f>
        <v>44 - 54</v>
      </c>
    </row>
    <row r="236" spans="2:13">
      <c r="B236" s="19">
        <v>38574789204</v>
      </c>
      <c r="C236" t="s">
        <v>210</v>
      </c>
      <c r="D236" t="s">
        <v>6</v>
      </c>
      <c r="E236" t="s">
        <v>7</v>
      </c>
      <c r="F236" t="s">
        <v>11</v>
      </c>
      <c r="G236" t="s">
        <v>426</v>
      </c>
      <c r="H236" s="1">
        <v>25487</v>
      </c>
      <c r="I236" s="1" t="s">
        <v>435</v>
      </c>
      <c r="J236" t="s">
        <v>456</v>
      </c>
      <c r="K236" s="20">
        <v>79.900000000000006</v>
      </c>
      <c r="L236">
        <f ca="1">TRUNC((TODAY()-tBase[[#This Row],[Data Nascimento]])/365)</f>
        <v>55</v>
      </c>
      <c r="M236" t="str">
        <f ca="1">HLOOKUP(tBase[[#This Row],[Idade]],$O$3:$R$4,2,TRUE)</f>
        <v>54-70</v>
      </c>
    </row>
    <row r="237" spans="2:13">
      <c r="B237" s="19">
        <v>38720204448</v>
      </c>
      <c r="C237" t="s">
        <v>401</v>
      </c>
      <c r="D237" t="s">
        <v>6</v>
      </c>
      <c r="E237" t="s">
        <v>417</v>
      </c>
      <c r="F237" t="s">
        <v>427</v>
      </c>
      <c r="G237" t="s">
        <v>425</v>
      </c>
      <c r="H237" s="1">
        <v>30763</v>
      </c>
      <c r="I237" s="1" t="s">
        <v>436</v>
      </c>
      <c r="J237" t="s">
        <v>454</v>
      </c>
      <c r="K237" s="20">
        <v>35.9</v>
      </c>
      <c r="L237">
        <f ca="1">TRUNC((TODAY()-tBase[[#This Row],[Data Nascimento]])/365)</f>
        <v>41</v>
      </c>
      <c r="M237" t="str">
        <f ca="1">HLOOKUP(tBase[[#This Row],[Idade]],$O$3:$R$4,2,TRUE)</f>
        <v>35 - 44</v>
      </c>
    </row>
    <row r="238" spans="2:13">
      <c r="B238" s="19">
        <v>38732340622</v>
      </c>
      <c r="C238" t="s">
        <v>44</v>
      </c>
      <c r="D238" t="s">
        <v>5</v>
      </c>
      <c r="E238" t="s">
        <v>418</v>
      </c>
      <c r="F238" t="s">
        <v>13</v>
      </c>
      <c r="G238" t="s">
        <v>425</v>
      </c>
      <c r="H238" s="1">
        <v>33741</v>
      </c>
      <c r="I238" s="1" t="s">
        <v>430</v>
      </c>
      <c r="J238" t="s">
        <v>455</v>
      </c>
      <c r="K238" s="20">
        <v>9.9</v>
      </c>
      <c r="L238">
        <f ca="1">TRUNC((TODAY()-tBase[[#This Row],[Data Nascimento]])/365)</f>
        <v>33</v>
      </c>
      <c r="M238" t="str">
        <f ca="1">HLOOKUP(tBase[[#This Row],[Idade]],$O$3:$R$4,2,TRUE)</f>
        <v>24-34</v>
      </c>
    </row>
    <row r="239" spans="2:13">
      <c r="B239" s="19">
        <v>38738606466</v>
      </c>
      <c r="C239" t="s">
        <v>234</v>
      </c>
      <c r="D239" t="s">
        <v>6</v>
      </c>
      <c r="E239" t="s">
        <v>417</v>
      </c>
      <c r="F239" t="s">
        <v>11</v>
      </c>
      <c r="G239" t="s">
        <v>425</v>
      </c>
      <c r="H239" s="1">
        <v>35099</v>
      </c>
      <c r="I239" s="1" t="s">
        <v>435</v>
      </c>
      <c r="J239" t="s">
        <v>456</v>
      </c>
      <c r="K239" s="20">
        <v>79.900000000000006</v>
      </c>
      <c r="L239">
        <f ca="1">TRUNC((TODAY()-tBase[[#This Row],[Data Nascimento]])/365)</f>
        <v>29</v>
      </c>
      <c r="M239" t="str">
        <f ca="1">HLOOKUP(tBase[[#This Row],[Idade]],$O$3:$R$4,2,TRUE)</f>
        <v>24-34</v>
      </c>
    </row>
    <row r="240" spans="2:13">
      <c r="B240" s="19">
        <v>38797538027</v>
      </c>
      <c r="C240" t="s">
        <v>284</v>
      </c>
      <c r="D240" t="s">
        <v>5</v>
      </c>
      <c r="E240" t="s">
        <v>418</v>
      </c>
      <c r="F240" t="s">
        <v>13</v>
      </c>
      <c r="G240" t="s">
        <v>425</v>
      </c>
      <c r="H240" s="1">
        <v>22596</v>
      </c>
      <c r="I240" s="1" t="s">
        <v>436</v>
      </c>
      <c r="J240" t="s">
        <v>455</v>
      </c>
      <c r="K240" s="20">
        <v>9.9</v>
      </c>
      <c r="L240">
        <f ca="1">TRUNC((TODAY()-tBase[[#This Row],[Data Nascimento]])/365)</f>
        <v>63</v>
      </c>
      <c r="M240" t="str">
        <f ca="1">HLOOKUP(tBase[[#This Row],[Idade]],$O$3:$R$4,2,TRUE)</f>
        <v>54-70</v>
      </c>
    </row>
    <row r="241" spans="2:13">
      <c r="B241" s="19">
        <v>38804835975</v>
      </c>
      <c r="C241" t="s">
        <v>89</v>
      </c>
      <c r="D241" t="s">
        <v>6</v>
      </c>
      <c r="E241" t="s">
        <v>8</v>
      </c>
      <c r="F241" t="s">
        <v>427</v>
      </c>
      <c r="G241" t="s">
        <v>424</v>
      </c>
      <c r="H241" s="1">
        <v>31802</v>
      </c>
      <c r="I241" s="1" t="s">
        <v>433</v>
      </c>
      <c r="J241" t="s">
        <v>454</v>
      </c>
      <c r="K241" s="20">
        <v>35.9</v>
      </c>
      <c r="L241">
        <f ca="1">TRUNC((TODAY()-tBase[[#This Row],[Data Nascimento]])/365)</f>
        <v>38</v>
      </c>
      <c r="M241" t="str">
        <f ca="1">HLOOKUP(tBase[[#This Row],[Idade]],$O$3:$R$4,2,TRUE)</f>
        <v>35 - 44</v>
      </c>
    </row>
    <row r="242" spans="2:13">
      <c r="B242" s="19">
        <v>39011685266</v>
      </c>
      <c r="C242" t="s">
        <v>109</v>
      </c>
      <c r="D242" t="s">
        <v>5</v>
      </c>
      <c r="E242" t="s">
        <v>8</v>
      </c>
      <c r="F242" t="s">
        <v>427</v>
      </c>
      <c r="G242" t="s">
        <v>425</v>
      </c>
      <c r="H242" s="1">
        <v>25075</v>
      </c>
      <c r="I242" s="1" t="s">
        <v>433</v>
      </c>
      <c r="J242" t="s">
        <v>454</v>
      </c>
      <c r="K242" s="20">
        <v>35.9</v>
      </c>
      <c r="L242">
        <f ca="1">TRUNC((TODAY()-tBase[[#This Row],[Data Nascimento]])/365)</f>
        <v>56</v>
      </c>
      <c r="M242" t="str">
        <f ca="1">HLOOKUP(tBase[[#This Row],[Idade]],$O$3:$R$4,2,TRUE)</f>
        <v>54-70</v>
      </c>
    </row>
    <row r="243" spans="2:13">
      <c r="B243" s="19">
        <v>39016491455</v>
      </c>
      <c r="C243" t="s">
        <v>303</v>
      </c>
      <c r="D243" t="s">
        <v>5</v>
      </c>
      <c r="E243" t="s">
        <v>7</v>
      </c>
      <c r="F243" t="s">
        <v>9</v>
      </c>
      <c r="G243" t="s">
        <v>424</v>
      </c>
      <c r="H243" s="1">
        <v>27491</v>
      </c>
      <c r="I243" s="1" t="s">
        <v>433</v>
      </c>
      <c r="J243" t="s">
        <v>455</v>
      </c>
      <c r="K243" s="20">
        <v>9.9</v>
      </c>
      <c r="L243">
        <f ca="1">TRUNC((TODAY()-tBase[[#This Row],[Data Nascimento]])/365)</f>
        <v>50</v>
      </c>
      <c r="M243" t="str">
        <f ca="1">HLOOKUP(tBase[[#This Row],[Idade]],$O$3:$R$4,2,TRUE)</f>
        <v>44 - 54</v>
      </c>
    </row>
    <row r="244" spans="2:13">
      <c r="B244" s="19">
        <v>39161320210</v>
      </c>
      <c r="C244" t="s">
        <v>134</v>
      </c>
      <c r="D244" t="s">
        <v>6</v>
      </c>
      <c r="E244" t="s">
        <v>417</v>
      </c>
      <c r="F244" t="s">
        <v>13</v>
      </c>
      <c r="G244" t="s">
        <v>425</v>
      </c>
      <c r="H244" s="1">
        <v>31562</v>
      </c>
      <c r="I244" s="1" t="s">
        <v>433</v>
      </c>
      <c r="J244" t="s">
        <v>455</v>
      </c>
      <c r="K244" s="20">
        <v>9.9</v>
      </c>
      <c r="L244">
        <f ca="1">TRUNC((TODAY()-tBase[[#This Row],[Data Nascimento]])/365)</f>
        <v>39</v>
      </c>
      <c r="M244" t="str">
        <f ca="1">HLOOKUP(tBase[[#This Row],[Idade]],$O$3:$R$4,2,TRUE)</f>
        <v>35 - 44</v>
      </c>
    </row>
    <row r="245" spans="2:13">
      <c r="B245" s="19">
        <v>39205147195</v>
      </c>
      <c r="C245" t="s">
        <v>101</v>
      </c>
      <c r="D245" t="s">
        <v>6</v>
      </c>
      <c r="E245" t="s">
        <v>417</v>
      </c>
      <c r="F245" t="s">
        <v>427</v>
      </c>
      <c r="G245" t="s">
        <v>425</v>
      </c>
      <c r="H245" s="1">
        <v>20599</v>
      </c>
      <c r="I245" s="1" t="s">
        <v>433</v>
      </c>
      <c r="J245" t="s">
        <v>454</v>
      </c>
      <c r="K245" s="20">
        <v>35.9</v>
      </c>
      <c r="L245">
        <f ca="1">TRUNC((TODAY()-tBase[[#This Row],[Data Nascimento]])/365)</f>
        <v>69</v>
      </c>
      <c r="M245" t="str">
        <f ca="1">HLOOKUP(tBase[[#This Row],[Idade]],$O$3:$R$4,2,TRUE)</f>
        <v>54-70</v>
      </c>
    </row>
    <row r="246" spans="2:13">
      <c r="B246" s="19">
        <v>39217268673</v>
      </c>
      <c r="C246" t="s">
        <v>31</v>
      </c>
      <c r="D246" t="s">
        <v>6</v>
      </c>
      <c r="E246" t="s">
        <v>417</v>
      </c>
      <c r="F246" t="s">
        <v>12</v>
      </c>
      <c r="G246" t="s">
        <v>424</v>
      </c>
      <c r="H246" s="1">
        <v>23872</v>
      </c>
      <c r="I246" s="1" t="s">
        <v>433</v>
      </c>
      <c r="J246" t="s">
        <v>456</v>
      </c>
      <c r="K246" s="20">
        <v>79.900000000000006</v>
      </c>
      <c r="L246">
        <f ca="1">TRUNC((TODAY()-tBase[[#This Row],[Data Nascimento]])/365)</f>
        <v>60</v>
      </c>
      <c r="M246" t="str">
        <f ca="1">HLOOKUP(tBase[[#This Row],[Idade]],$O$3:$R$4,2,TRUE)</f>
        <v>54-70</v>
      </c>
    </row>
    <row r="247" spans="2:13">
      <c r="B247" s="19">
        <v>39300028907</v>
      </c>
      <c r="C247" t="s">
        <v>339</v>
      </c>
      <c r="D247" t="s">
        <v>6</v>
      </c>
      <c r="E247" t="s">
        <v>8</v>
      </c>
      <c r="F247" t="s">
        <v>9</v>
      </c>
      <c r="G247" t="s">
        <v>426</v>
      </c>
      <c r="H247" s="1">
        <v>20778</v>
      </c>
      <c r="I247" s="1" t="s">
        <v>433</v>
      </c>
      <c r="J247" t="s">
        <v>455</v>
      </c>
      <c r="K247" s="20">
        <v>9.9</v>
      </c>
      <c r="L247">
        <f ca="1">TRUNC((TODAY()-tBase[[#This Row],[Data Nascimento]])/365)</f>
        <v>68</v>
      </c>
      <c r="M247" t="str">
        <f ca="1">HLOOKUP(tBase[[#This Row],[Idade]],$O$3:$R$4,2,TRUE)</f>
        <v>54-70</v>
      </c>
    </row>
    <row r="248" spans="2:13">
      <c r="B248" s="19">
        <v>39316864102</v>
      </c>
      <c r="C248" t="s">
        <v>126</v>
      </c>
      <c r="D248" t="s">
        <v>6</v>
      </c>
      <c r="E248" t="s">
        <v>417</v>
      </c>
      <c r="F248" t="s">
        <v>11</v>
      </c>
      <c r="G248" t="s">
        <v>426</v>
      </c>
      <c r="H248" s="1">
        <v>29399</v>
      </c>
      <c r="I248" s="1" t="s">
        <v>433</v>
      </c>
      <c r="J248" t="s">
        <v>456</v>
      </c>
      <c r="K248" s="20">
        <v>79.900000000000006</v>
      </c>
      <c r="L248">
        <f ca="1">TRUNC((TODAY()-tBase[[#This Row],[Data Nascimento]])/365)</f>
        <v>44</v>
      </c>
      <c r="M248" t="str">
        <f ca="1">HLOOKUP(tBase[[#This Row],[Idade]],$O$3:$R$4,2,TRUE)</f>
        <v>44 - 54</v>
      </c>
    </row>
    <row r="249" spans="2:13">
      <c r="B249" s="19">
        <v>39357979099</v>
      </c>
      <c r="C249" t="s">
        <v>81</v>
      </c>
      <c r="D249" t="s">
        <v>6</v>
      </c>
      <c r="E249" t="s">
        <v>417</v>
      </c>
      <c r="F249" t="s">
        <v>427</v>
      </c>
      <c r="G249" t="s">
        <v>425</v>
      </c>
      <c r="H249" s="1">
        <v>28224</v>
      </c>
      <c r="I249" s="1" t="s">
        <v>433</v>
      </c>
      <c r="J249" t="s">
        <v>455</v>
      </c>
      <c r="K249" s="20">
        <v>9.9</v>
      </c>
      <c r="L249">
        <f ca="1">TRUNC((TODAY()-tBase[[#This Row],[Data Nascimento]])/365)</f>
        <v>48</v>
      </c>
      <c r="M249" t="str">
        <f ca="1">HLOOKUP(tBase[[#This Row],[Idade]],$O$3:$R$4,2,TRUE)</f>
        <v>44 - 54</v>
      </c>
    </row>
    <row r="250" spans="2:13">
      <c r="B250" s="19">
        <v>39482642623</v>
      </c>
      <c r="C250" t="s">
        <v>25</v>
      </c>
      <c r="D250" t="s">
        <v>6</v>
      </c>
      <c r="E250" t="s">
        <v>7</v>
      </c>
      <c r="F250" t="s">
        <v>12</v>
      </c>
      <c r="G250" t="s">
        <v>425</v>
      </c>
      <c r="H250" s="1">
        <v>25330</v>
      </c>
      <c r="I250" s="1" t="s">
        <v>429</v>
      </c>
      <c r="J250" t="s">
        <v>454</v>
      </c>
      <c r="K250" s="20">
        <v>35.9</v>
      </c>
      <c r="L250">
        <f ca="1">TRUNC((TODAY()-tBase[[#This Row],[Data Nascimento]])/365)</f>
        <v>56</v>
      </c>
      <c r="M250" t="str">
        <f ca="1">HLOOKUP(tBase[[#This Row],[Idade]],$O$3:$R$4,2,TRUE)</f>
        <v>54-70</v>
      </c>
    </row>
    <row r="251" spans="2:13">
      <c r="B251" s="19">
        <v>39613225496</v>
      </c>
      <c r="C251" t="s">
        <v>371</v>
      </c>
      <c r="D251" t="s">
        <v>6</v>
      </c>
      <c r="E251" t="s">
        <v>416</v>
      </c>
      <c r="F251" t="s">
        <v>13</v>
      </c>
      <c r="G251" t="s">
        <v>424</v>
      </c>
      <c r="H251" s="1">
        <v>26673</v>
      </c>
      <c r="I251" s="1" t="s">
        <v>432</v>
      </c>
      <c r="J251" t="s">
        <v>453</v>
      </c>
      <c r="K251" s="20">
        <v>29.9</v>
      </c>
      <c r="L251">
        <f ca="1">TRUNC((TODAY()-tBase[[#This Row],[Data Nascimento]])/365)</f>
        <v>52</v>
      </c>
      <c r="M251" t="str">
        <f ca="1">HLOOKUP(tBase[[#This Row],[Idade]],$O$3:$R$4,2,TRUE)</f>
        <v>44 - 54</v>
      </c>
    </row>
    <row r="252" spans="2:13">
      <c r="B252" s="19">
        <v>39632140009</v>
      </c>
      <c r="C252" t="s">
        <v>100</v>
      </c>
      <c r="D252" t="s">
        <v>6</v>
      </c>
      <c r="E252" t="s">
        <v>7</v>
      </c>
      <c r="F252" t="s">
        <v>14</v>
      </c>
      <c r="G252" t="s">
        <v>425</v>
      </c>
      <c r="H252" s="1">
        <v>32081</v>
      </c>
      <c r="I252" s="1" t="s">
        <v>436</v>
      </c>
      <c r="J252" t="s">
        <v>453</v>
      </c>
      <c r="K252" s="20">
        <v>29.9</v>
      </c>
      <c r="L252">
        <f ca="1">TRUNC((TODAY()-tBase[[#This Row],[Data Nascimento]])/365)</f>
        <v>37</v>
      </c>
      <c r="M252" t="str">
        <f ca="1">HLOOKUP(tBase[[#This Row],[Idade]],$O$3:$R$4,2,TRUE)</f>
        <v>35 - 44</v>
      </c>
    </row>
    <row r="253" spans="2:13">
      <c r="B253" s="19">
        <v>39660449593</v>
      </c>
      <c r="C253" t="s">
        <v>291</v>
      </c>
      <c r="D253" t="s">
        <v>5</v>
      </c>
      <c r="E253" t="s">
        <v>416</v>
      </c>
      <c r="F253" t="s">
        <v>9</v>
      </c>
      <c r="G253" t="s">
        <v>424</v>
      </c>
      <c r="H253" s="1">
        <v>33937</v>
      </c>
      <c r="I253" s="1" t="s">
        <v>436</v>
      </c>
      <c r="J253" t="s">
        <v>455</v>
      </c>
      <c r="K253" s="20">
        <v>9.9</v>
      </c>
      <c r="L253">
        <f ca="1">TRUNC((TODAY()-tBase[[#This Row],[Data Nascimento]])/365)</f>
        <v>32</v>
      </c>
      <c r="M253" t="str">
        <f ca="1">HLOOKUP(tBase[[#This Row],[Idade]],$O$3:$R$4,2,TRUE)</f>
        <v>24-34</v>
      </c>
    </row>
    <row r="254" spans="2:13">
      <c r="B254" s="19">
        <v>39678618932</v>
      </c>
      <c r="C254" t="s">
        <v>72</v>
      </c>
      <c r="D254" t="s">
        <v>5</v>
      </c>
      <c r="E254" t="s">
        <v>8</v>
      </c>
      <c r="F254" t="s">
        <v>13</v>
      </c>
      <c r="G254" t="s">
        <v>425</v>
      </c>
      <c r="H254" s="1">
        <v>27621</v>
      </c>
      <c r="I254" s="1" t="s">
        <v>436</v>
      </c>
      <c r="J254" t="s">
        <v>454</v>
      </c>
      <c r="K254" s="20">
        <v>35.9</v>
      </c>
      <c r="L254">
        <f ca="1">TRUNC((TODAY()-tBase[[#This Row],[Data Nascimento]])/365)</f>
        <v>49</v>
      </c>
      <c r="M254" t="str">
        <f ca="1">HLOOKUP(tBase[[#This Row],[Idade]],$O$3:$R$4,2,TRUE)</f>
        <v>44 - 54</v>
      </c>
    </row>
    <row r="255" spans="2:13">
      <c r="B255" s="19">
        <v>39680758592</v>
      </c>
      <c r="C255" t="s">
        <v>45</v>
      </c>
      <c r="D255" t="s">
        <v>6</v>
      </c>
      <c r="E255" t="s">
        <v>7</v>
      </c>
      <c r="F255" t="s">
        <v>427</v>
      </c>
      <c r="G255" t="s">
        <v>425</v>
      </c>
      <c r="H255" s="1">
        <v>32253</v>
      </c>
      <c r="I255" s="1" t="s">
        <v>436</v>
      </c>
      <c r="J255" t="s">
        <v>455</v>
      </c>
      <c r="K255" s="20">
        <v>9.9</v>
      </c>
      <c r="L255">
        <f ca="1">TRUNC((TODAY()-tBase[[#This Row],[Data Nascimento]])/365)</f>
        <v>37</v>
      </c>
      <c r="M255" t="str">
        <f ca="1">HLOOKUP(tBase[[#This Row],[Idade]],$O$3:$R$4,2,TRUE)</f>
        <v>35 - 44</v>
      </c>
    </row>
    <row r="256" spans="2:13">
      <c r="B256" s="19">
        <v>39721320066</v>
      </c>
      <c r="C256" t="s">
        <v>239</v>
      </c>
      <c r="D256" t="s">
        <v>5</v>
      </c>
      <c r="E256" t="s">
        <v>8</v>
      </c>
      <c r="F256" t="s">
        <v>427</v>
      </c>
      <c r="G256" t="s">
        <v>425</v>
      </c>
      <c r="H256" s="1">
        <v>25660</v>
      </c>
      <c r="I256" s="1" t="s">
        <v>436</v>
      </c>
      <c r="J256" t="s">
        <v>453</v>
      </c>
      <c r="K256" s="20">
        <v>29.9</v>
      </c>
      <c r="L256">
        <f ca="1">TRUNC((TODAY()-tBase[[#This Row],[Data Nascimento]])/365)</f>
        <v>55</v>
      </c>
      <c r="M256" t="str">
        <f ca="1">HLOOKUP(tBase[[#This Row],[Idade]],$O$3:$R$4,2,TRUE)</f>
        <v>54-70</v>
      </c>
    </row>
    <row r="257" spans="2:13">
      <c r="B257" s="19">
        <v>39724964915</v>
      </c>
      <c r="C257" t="s">
        <v>234</v>
      </c>
      <c r="D257" t="s">
        <v>6</v>
      </c>
      <c r="E257" t="s">
        <v>416</v>
      </c>
      <c r="F257" t="s">
        <v>11</v>
      </c>
      <c r="G257" t="s">
        <v>425</v>
      </c>
      <c r="H257" s="1">
        <v>24044</v>
      </c>
      <c r="I257" s="1" t="s">
        <v>436</v>
      </c>
      <c r="J257" t="s">
        <v>456</v>
      </c>
      <c r="K257" s="20">
        <v>79.900000000000006</v>
      </c>
      <c r="L257">
        <f ca="1">TRUNC((TODAY()-tBase[[#This Row],[Data Nascimento]])/365)</f>
        <v>59</v>
      </c>
      <c r="M257" t="str">
        <f ca="1">HLOOKUP(tBase[[#This Row],[Idade]],$O$3:$R$4,2,TRUE)</f>
        <v>54-70</v>
      </c>
    </row>
    <row r="258" spans="2:13">
      <c r="B258" s="19">
        <v>39816227977</v>
      </c>
      <c r="C258" t="s">
        <v>301</v>
      </c>
      <c r="D258" t="s">
        <v>5</v>
      </c>
      <c r="E258" t="s">
        <v>417</v>
      </c>
      <c r="F258" t="s">
        <v>427</v>
      </c>
      <c r="G258" t="s">
        <v>425</v>
      </c>
      <c r="H258" s="1">
        <v>27162</v>
      </c>
      <c r="I258" s="1" t="s">
        <v>435</v>
      </c>
      <c r="J258" t="s">
        <v>454</v>
      </c>
      <c r="K258" s="20">
        <v>35.9</v>
      </c>
      <c r="L258">
        <f ca="1">TRUNC((TODAY()-tBase[[#This Row],[Data Nascimento]])/365)</f>
        <v>51</v>
      </c>
      <c r="M258" t="str">
        <f ca="1">HLOOKUP(tBase[[#This Row],[Idade]],$O$3:$R$4,2,TRUE)</f>
        <v>44 - 54</v>
      </c>
    </row>
    <row r="259" spans="2:13">
      <c r="B259" s="19">
        <v>39864520583</v>
      </c>
      <c r="C259" t="s">
        <v>17</v>
      </c>
      <c r="D259" t="s">
        <v>6</v>
      </c>
      <c r="E259" t="s">
        <v>7</v>
      </c>
      <c r="F259" t="s">
        <v>427</v>
      </c>
      <c r="G259" t="s">
        <v>425</v>
      </c>
      <c r="H259" s="1">
        <v>34689</v>
      </c>
      <c r="I259" s="1" t="s">
        <v>433</v>
      </c>
      <c r="J259" t="s">
        <v>454</v>
      </c>
      <c r="K259" s="20">
        <v>35.9</v>
      </c>
      <c r="L259">
        <f ca="1">TRUNC((TODAY()-tBase[[#This Row],[Data Nascimento]])/365)</f>
        <v>30</v>
      </c>
      <c r="M259" t="str">
        <f ca="1">HLOOKUP(tBase[[#This Row],[Idade]],$O$3:$R$4,2,TRUE)</f>
        <v>24-34</v>
      </c>
    </row>
    <row r="260" spans="2:13">
      <c r="B260" s="19">
        <v>40059307494</v>
      </c>
      <c r="C260" t="s">
        <v>160</v>
      </c>
      <c r="D260" t="s">
        <v>5</v>
      </c>
      <c r="E260" t="s">
        <v>7</v>
      </c>
      <c r="F260" t="s">
        <v>14</v>
      </c>
      <c r="G260" t="s">
        <v>426</v>
      </c>
      <c r="H260" s="1">
        <v>20239</v>
      </c>
      <c r="I260" s="1" t="s">
        <v>433</v>
      </c>
      <c r="J260" t="s">
        <v>453</v>
      </c>
      <c r="K260" s="20">
        <v>29.9</v>
      </c>
      <c r="L260">
        <f ca="1">TRUNC((TODAY()-tBase[[#This Row],[Data Nascimento]])/365)</f>
        <v>70</v>
      </c>
      <c r="M260" t="str">
        <f ca="1">HLOOKUP(tBase[[#This Row],[Idade]],$O$3:$R$4,2,TRUE)</f>
        <v>54-70</v>
      </c>
    </row>
    <row r="261" spans="2:13">
      <c r="B261" s="19">
        <v>40159055249</v>
      </c>
      <c r="C261" t="s">
        <v>350</v>
      </c>
      <c r="D261" t="s">
        <v>6</v>
      </c>
      <c r="E261" t="s">
        <v>7</v>
      </c>
      <c r="F261" t="s">
        <v>13</v>
      </c>
      <c r="G261" t="s">
        <v>426</v>
      </c>
      <c r="H261" s="1">
        <v>26165</v>
      </c>
      <c r="I261" s="1" t="s">
        <v>433</v>
      </c>
      <c r="J261" t="s">
        <v>455</v>
      </c>
      <c r="K261" s="20">
        <v>9.9</v>
      </c>
      <c r="L261">
        <f ca="1">TRUNC((TODAY()-tBase[[#This Row],[Data Nascimento]])/365)</f>
        <v>53</v>
      </c>
      <c r="M261" t="str">
        <f ca="1">HLOOKUP(tBase[[#This Row],[Idade]],$O$3:$R$4,2,TRUE)</f>
        <v>44 - 54</v>
      </c>
    </row>
    <row r="262" spans="2:13">
      <c r="B262" s="19">
        <v>40164211200</v>
      </c>
      <c r="C262" t="s">
        <v>65</v>
      </c>
      <c r="D262" t="s">
        <v>6</v>
      </c>
      <c r="E262" t="s">
        <v>7</v>
      </c>
      <c r="F262" t="s">
        <v>427</v>
      </c>
      <c r="G262" t="s">
        <v>425</v>
      </c>
      <c r="H262" s="1">
        <v>21293</v>
      </c>
      <c r="I262" s="1" t="s">
        <v>433</v>
      </c>
      <c r="J262" t="s">
        <v>454</v>
      </c>
      <c r="K262" s="20">
        <v>35.9</v>
      </c>
      <c r="L262">
        <f ca="1">TRUNC((TODAY()-tBase[[#This Row],[Data Nascimento]])/365)</f>
        <v>67</v>
      </c>
      <c r="M262" t="str">
        <f ca="1">HLOOKUP(tBase[[#This Row],[Idade]],$O$3:$R$4,2,TRUE)</f>
        <v>54-70</v>
      </c>
    </row>
    <row r="263" spans="2:13">
      <c r="B263" s="19">
        <v>40243096179</v>
      </c>
      <c r="C263" t="s">
        <v>203</v>
      </c>
      <c r="D263" t="s">
        <v>5</v>
      </c>
      <c r="E263" t="s">
        <v>7</v>
      </c>
      <c r="F263" t="s">
        <v>13</v>
      </c>
      <c r="G263" t="s">
        <v>425</v>
      </c>
      <c r="H263" s="1">
        <v>24009</v>
      </c>
      <c r="I263" s="1" t="s">
        <v>433</v>
      </c>
      <c r="J263" t="s">
        <v>453</v>
      </c>
      <c r="K263" s="20">
        <v>29.9</v>
      </c>
      <c r="L263">
        <f ca="1">TRUNC((TODAY()-tBase[[#This Row],[Data Nascimento]])/365)</f>
        <v>59</v>
      </c>
      <c r="M263" t="str">
        <f ca="1">HLOOKUP(tBase[[#This Row],[Idade]],$O$3:$R$4,2,TRUE)</f>
        <v>54-70</v>
      </c>
    </row>
    <row r="264" spans="2:13">
      <c r="B264" s="19">
        <v>40248631760</v>
      </c>
      <c r="C264" t="s">
        <v>158</v>
      </c>
      <c r="D264" t="s">
        <v>5</v>
      </c>
      <c r="E264" t="s">
        <v>417</v>
      </c>
      <c r="F264" t="s">
        <v>13</v>
      </c>
      <c r="G264" t="s">
        <v>426</v>
      </c>
      <c r="H264" s="1">
        <v>34838</v>
      </c>
      <c r="I264" s="1" t="s">
        <v>430</v>
      </c>
      <c r="J264" t="s">
        <v>455</v>
      </c>
      <c r="K264" s="20">
        <v>9.9</v>
      </c>
      <c r="L264">
        <f ca="1">TRUNC((TODAY()-tBase[[#This Row],[Data Nascimento]])/365)</f>
        <v>30</v>
      </c>
      <c r="M264" t="str">
        <f ca="1">HLOOKUP(tBase[[#This Row],[Idade]],$O$3:$R$4,2,TRUE)</f>
        <v>24-34</v>
      </c>
    </row>
    <row r="265" spans="2:13">
      <c r="B265" s="19">
        <v>40397347853</v>
      </c>
      <c r="C265" t="s">
        <v>295</v>
      </c>
      <c r="D265" t="s">
        <v>6</v>
      </c>
      <c r="E265" t="s">
        <v>417</v>
      </c>
      <c r="F265" t="s">
        <v>12</v>
      </c>
      <c r="G265" t="s">
        <v>425</v>
      </c>
      <c r="H265" s="1">
        <v>31951</v>
      </c>
      <c r="I265" s="1" t="s">
        <v>429</v>
      </c>
      <c r="J265" t="s">
        <v>456</v>
      </c>
      <c r="K265" s="20">
        <v>79.900000000000006</v>
      </c>
      <c r="L265">
        <f ca="1">TRUNC((TODAY()-tBase[[#This Row],[Data Nascimento]])/365)</f>
        <v>37</v>
      </c>
      <c r="M265" t="str">
        <f ca="1">HLOOKUP(tBase[[#This Row],[Idade]],$O$3:$R$4,2,TRUE)</f>
        <v>35 - 44</v>
      </c>
    </row>
    <row r="266" spans="2:13">
      <c r="B266" s="19">
        <v>40622214948</v>
      </c>
      <c r="C266" t="s">
        <v>402</v>
      </c>
      <c r="D266" t="s">
        <v>5</v>
      </c>
      <c r="E266" t="s">
        <v>8</v>
      </c>
      <c r="F266" t="s">
        <v>11</v>
      </c>
      <c r="G266" t="s">
        <v>424</v>
      </c>
      <c r="H266" s="1">
        <v>31476</v>
      </c>
      <c r="I266" s="1" t="s">
        <v>431</v>
      </c>
      <c r="J266" t="s">
        <v>456</v>
      </c>
      <c r="K266" s="20">
        <v>79.900000000000006</v>
      </c>
      <c r="L266">
        <f ca="1">TRUNC((TODAY()-tBase[[#This Row],[Data Nascimento]])/365)</f>
        <v>39</v>
      </c>
      <c r="M266" t="str">
        <f ca="1">HLOOKUP(tBase[[#This Row],[Idade]],$O$3:$R$4,2,TRUE)</f>
        <v>35 - 44</v>
      </c>
    </row>
    <row r="267" spans="2:13">
      <c r="B267" s="19">
        <v>40810919120</v>
      </c>
      <c r="C267" t="s">
        <v>120</v>
      </c>
      <c r="D267" t="s">
        <v>6</v>
      </c>
      <c r="E267" t="s">
        <v>7</v>
      </c>
      <c r="F267" t="s">
        <v>13</v>
      </c>
      <c r="G267" t="s">
        <v>426</v>
      </c>
      <c r="H267" s="1">
        <v>22131</v>
      </c>
      <c r="I267" s="1" t="s">
        <v>432</v>
      </c>
      <c r="J267" t="s">
        <v>454</v>
      </c>
      <c r="K267" s="20">
        <v>35.9</v>
      </c>
      <c r="L267">
        <f ca="1">TRUNC((TODAY()-tBase[[#This Row],[Data Nascimento]])/365)</f>
        <v>64</v>
      </c>
      <c r="M267" t="str">
        <f ca="1">HLOOKUP(tBase[[#This Row],[Idade]],$O$3:$R$4,2,TRUE)</f>
        <v>54-70</v>
      </c>
    </row>
    <row r="268" spans="2:13">
      <c r="B268" s="19">
        <v>40891216129</v>
      </c>
      <c r="C268" t="s">
        <v>188</v>
      </c>
      <c r="D268" t="s">
        <v>5</v>
      </c>
      <c r="E268" t="s">
        <v>416</v>
      </c>
      <c r="F268" t="s">
        <v>13</v>
      </c>
      <c r="G268" t="s">
        <v>425</v>
      </c>
      <c r="H268" s="1">
        <v>30703</v>
      </c>
      <c r="I268" s="1" t="s">
        <v>434</v>
      </c>
      <c r="J268" t="s">
        <v>455</v>
      </c>
      <c r="K268" s="20">
        <v>9.9</v>
      </c>
      <c r="L268">
        <f ca="1">TRUNC((TODAY()-tBase[[#This Row],[Data Nascimento]])/365)</f>
        <v>41</v>
      </c>
      <c r="M268" t="str">
        <f ca="1">HLOOKUP(tBase[[#This Row],[Idade]],$O$3:$R$4,2,TRUE)</f>
        <v>35 - 44</v>
      </c>
    </row>
    <row r="269" spans="2:13">
      <c r="B269" s="19">
        <v>40907557618</v>
      </c>
      <c r="C269" t="s">
        <v>373</v>
      </c>
      <c r="D269" t="s">
        <v>6</v>
      </c>
      <c r="E269" t="s">
        <v>7</v>
      </c>
      <c r="F269" t="s">
        <v>427</v>
      </c>
      <c r="G269" t="s">
        <v>424</v>
      </c>
      <c r="H269" s="1">
        <v>26700</v>
      </c>
      <c r="I269" s="1" t="s">
        <v>430</v>
      </c>
      <c r="J269" t="s">
        <v>454</v>
      </c>
      <c r="K269" s="20">
        <v>35.9</v>
      </c>
      <c r="L269">
        <f ca="1">TRUNC((TODAY()-tBase[[#This Row],[Data Nascimento]])/365)</f>
        <v>52</v>
      </c>
      <c r="M269" t="str">
        <f ca="1">HLOOKUP(tBase[[#This Row],[Idade]],$O$3:$R$4,2,TRUE)</f>
        <v>44 - 54</v>
      </c>
    </row>
    <row r="270" spans="2:13">
      <c r="B270" s="19">
        <v>40955062884</v>
      </c>
      <c r="C270" t="s">
        <v>146</v>
      </c>
      <c r="D270" t="s">
        <v>6</v>
      </c>
      <c r="E270" t="s">
        <v>417</v>
      </c>
      <c r="F270" t="s">
        <v>13</v>
      </c>
      <c r="G270" t="s">
        <v>425</v>
      </c>
      <c r="H270" s="1">
        <v>33976</v>
      </c>
      <c r="I270" s="1" t="s">
        <v>435</v>
      </c>
      <c r="J270" t="s">
        <v>456</v>
      </c>
      <c r="K270" s="20">
        <v>79.900000000000006</v>
      </c>
      <c r="L270">
        <f ca="1">TRUNC((TODAY()-tBase[[#This Row],[Data Nascimento]])/365)</f>
        <v>32</v>
      </c>
      <c r="M270" t="str">
        <f ca="1">HLOOKUP(tBase[[#This Row],[Idade]],$O$3:$R$4,2,TRUE)</f>
        <v>24-34</v>
      </c>
    </row>
    <row r="271" spans="2:13">
      <c r="B271" s="19">
        <v>41027808363</v>
      </c>
      <c r="C271" t="s">
        <v>289</v>
      </c>
      <c r="D271" t="s">
        <v>5</v>
      </c>
      <c r="E271" t="s">
        <v>8</v>
      </c>
      <c r="F271" t="s">
        <v>12</v>
      </c>
      <c r="G271" t="s">
        <v>424</v>
      </c>
      <c r="H271" s="1">
        <v>31284</v>
      </c>
      <c r="I271" s="1" t="s">
        <v>436</v>
      </c>
      <c r="J271" t="s">
        <v>454</v>
      </c>
      <c r="K271" s="20">
        <v>35.9</v>
      </c>
      <c r="L271">
        <f ca="1">TRUNC((TODAY()-tBase[[#This Row],[Data Nascimento]])/365)</f>
        <v>39</v>
      </c>
      <c r="M271" t="str">
        <f ca="1">HLOOKUP(tBase[[#This Row],[Idade]],$O$3:$R$4,2,TRUE)</f>
        <v>35 - 44</v>
      </c>
    </row>
    <row r="272" spans="2:13">
      <c r="B272" s="19">
        <v>41038445189</v>
      </c>
      <c r="C272" t="s">
        <v>66</v>
      </c>
      <c r="D272" t="s">
        <v>5</v>
      </c>
      <c r="E272" t="s">
        <v>417</v>
      </c>
      <c r="F272" t="s">
        <v>11</v>
      </c>
      <c r="G272" t="s">
        <v>426</v>
      </c>
      <c r="H272" s="1">
        <v>30962</v>
      </c>
      <c r="I272" s="1" t="s">
        <v>430</v>
      </c>
      <c r="J272" t="s">
        <v>456</v>
      </c>
      <c r="K272" s="20">
        <v>79.900000000000006</v>
      </c>
      <c r="L272">
        <f ca="1">TRUNC((TODAY()-tBase[[#This Row],[Data Nascimento]])/365)</f>
        <v>40</v>
      </c>
      <c r="M272" t="str">
        <f ca="1">HLOOKUP(tBase[[#This Row],[Idade]],$O$3:$R$4,2,TRUE)</f>
        <v>35 - 44</v>
      </c>
    </row>
    <row r="273" spans="2:13">
      <c r="B273" s="19">
        <v>41107442085</v>
      </c>
      <c r="C273" t="s">
        <v>324</v>
      </c>
      <c r="D273" t="s">
        <v>6</v>
      </c>
      <c r="E273" t="s">
        <v>418</v>
      </c>
      <c r="F273" t="s">
        <v>13</v>
      </c>
      <c r="G273" t="s">
        <v>425</v>
      </c>
      <c r="H273" s="1">
        <v>23139</v>
      </c>
      <c r="I273" s="1" t="s">
        <v>435</v>
      </c>
      <c r="J273" t="s">
        <v>455</v>
      </c>
      <c r="K273" s="20">
        <v>9.9</v>
      </c>
      <c r="L273">
        <f ca="1">TRUNC((TODAY()-tBase[[#This Row],[Data Nascimento]])/365)</f>
        <v>62</v>
      </c>
      <c r="M273" t="str">
        <f ca="1">HLOOKUP(tBase[[#This Row],[Idade]],$O$3:$R$4,2,TRUE)</f>
        <v>54-70</v>
      </c>
    </row>
    <row r="274" spans="2:13">
      <c r="B274" s="19">
        <v>41158621693</v>
      </c>
      <c r="C274" t="s">
        <v>106</v>
      </c>
      <c r="D274" t="s">
        <v>6</v>
      </c>
      <c r="E274" t="s">
        <v>417</v>
      </c>
      <c r="F274" t="s">
        <v>14</v>
      </c>
      <c r="G274" t="s">
        <v>426</v>
      </c>
      <c r="H274" s="1">
        <v>29118</v>
      </c>
      <c r="I274" s="1" t="s">
        <v>436</v>
      </c>
      <c r="J274" t="s">
        <v>453</v>
      </c>
      <c r="K274" s="20">
        <v>29.9</v>
      </c>
      <c r="L274">
        <f ca="1">TRUNC((TODAY()-tBase[[#This Row],[Data Nascimento]])/365)</f>
        <v>45</v>
      </c>
      <c r="M274" t="str">
        <f ca="1">HLOOKUP(tBase[[#This Row],[Idade]],$O$3:$R$4,2,TRUE)</f>
        <v>44 - 54</v>
      </c>
    </row>
    <row r="275" spans="2:13">
      <c r="B275" s="19">
        <v>41215776974</v>
      </c>
      <c r="C275" t="s">
        <v>220</v>
      </c>
      <c r="D275" t="s">
        <v>6</v>
      </c>
      <c r="E275" t="s">
        <v>7</v>
      </c>
      <c r="F275" t="s">
        <v>14</v>
      </c>
      <c r="G275" t="s">
        <v>425</v>
      </c>
      <c r="H275" s="1">
        <v>27732</v>
      </c>
      <c r="I275" s="1" t="s">
        <v>433</v>
      </c>
      <c r="J275" t="s">
        <v>453</v>
      </c>
      <c r="K275" s="20">
        <v>29.9</v>
      </c>
      <c r="L275">
        <f ca="1">TRUNC((TODAY()-tBase[[#This Row],[Data Nascimento]])/365)</f>
        <v>49</v>
      </c>
      <c r="M275" t="str">
        <f ca="1">HLOOKUP(tBase[[#This Row],[Idade]],$O$3:$R$4,2,TRUE)</f>
        <v>44 - 54</v>
      </c>
    </row>
    <row r="276" spans="2:13">
      <c r="B276" s="19">
        <v>41339088783</v>
      </c>
      <c r="C276" t="s">
        <v>379</v>
      </c>
      <c r="D276" t="s">
        <v>6</v>
      </c>
      <c r="E276" t="s">
        <v>8</v>
      </c>
      <c r="F276" t="s">
        <v>12</v>
      </c>
      <c r="G276" t="s">
        <v>426</v>
      </c>
      <c r="H276" s="1">
        <v>25150</v>
      </c>
      <c r="I276" s="1" t="s">
        <v>433</v>
      </c>
      <c r="J276" t="s">
        <v>455</v>
      </c>
      <c r="K276" s="20">
        <v>9.9</v>
      </c>
      <c r="L276">
        <f ca="1">TRUNC((TODAY()-tBase[[#This Row],[Data Nascimento]])/365)</f>
        <v>56</v>
      </c>
      <c r="M276" t="str">
        <f ca="1">HLOOKUP(tBase[[#This Row],[Idade]],$O$3:$R$4,2,TRUE)</f>
        <v>54-70</v>
      </c>
    </row>
    <row r="277" spans="2:13">
      <c r="B277" s="19">
        <v>41353457861</v>
      </c>
      <c r="C277" t="s">
        <v>392</v>
      </c>
      <c r="D277" t="s">
        <v>5</v>
      </c>
      <c r="E277" t="s">
        <v>8</v>
      </c>
      <c r="F277" t="s">
        <v>13</v>
      </c>
      <c r="G277" t="s">
        <v>425</v>
      </c>
      <c r="H277" s="1">
        <v>34552</v>
      </c>
      <c r="I277" s="1" t="s">
        <v>433</v>
      </c>
      <c r="J277" t="s">
        <v>453</v>
      </c>
      <c r="K277" s="20">
        <v>29.9</v>
      </c>
      <c r="L277">
        <f ca="1">TRUNC((TODAY()-tBase[[#This Row],[Data Nascimento]])/365)</f>
        <v>30</v>
      </c>
      <c r="M277" t="str">
        <f ca="1">HLOOKUP(tBase[[#This Row],[Idade]],$O$3:$R$4,2,TRUE)</f>
        <v>24-34</v>
      </c>
    </row>
    <row r="278" spans="2:13">
      <c r="B278" s="19">
        <v>41369590305</v>
      </c>
      <c r="C278" t="s">
        <v>175</v>
      </c>
      <c r="D278" t="s">
        <v>6</v>
      </c>
      <c r="E278" t="s">
        <v>417</v>
      </c>
      <c r="F278" t="s">
        <v>12</v>
      </c>
      <c r="G278" t="s">
        <v>425</v>
      </c>
      <c r="H278" s="1">
        <v>27201</v>
      </c>
      <c r="I278" s="1" t="s">
        <v>433</v>
      </c>
      <c r="J278" t="s">
        <v>456</v>
      </c>
      <c r="K278" s="20">
        <v>79.900000000000006</v>
      </c>
      <c r="L278">
        <f ca="1">TRUNC((TODAY()-tBase[[#This Row],[Data Nascimento]])/365)</f>
        <v>50</v>
      </c>
      <c r="M278" t="str">
        <f ca="1">HLOOKUP(tBase[[#This Row],[Idade]],$O$3:$R$4,2,TRUE)</f>
        <v>44 - 54</v>
      </c>
    </row>
    <row r="279" spans="2:13">
      <c r="B279" s="19">
        <v>41395444838</v>
      </c>
      <c r="C279" t="s">
        <v>104</v>
      </c>
      <c r="D279" t="s">
        <v>6</v>
      </c>
      <c r="E279" t="s">
        <v>417</v>
      </c>
      <c r="F279" t="s">
        <v>13</v>
      </c>
      <c r="G279" t="s">
        <v>425</v>
      </c>
      <c r="H279" s="1">
        <v>20720</v>
      </c>
      <c r="I279" s="1" t="s">
        <v>433</v>
      </c>
      <c r="J279" t="s">
        <v>453</v>
      </c>
      <c r="K279" s="20">
        <v>29.9</v>
      </c>
      <c r="L279">
        <f ca="1">TRUNC((TODAY()-tBase[[#This Row],[Data Nascimento]])/365)</f>
        <v>68</v>
      </c>
      <c r="M279" t="str">
        <f ca="1">HLOOKUP(tBase[[#This Row],[Idade]],$O$3:$R$4,2,TRUE)</f>
        <v>54-70</v>
      </c>
    </row>
    <row r="280" spans="2:13">
      <c r="B280" s="19">
        <v>41472299450</v>
      </c>
      <c r="C280" t="s">
        <v>251</v>
      </c>
      <c r="D280" t="s">
        <v>5</v>
      </c>
      <c r="E280" t="s">
        <v>416</v>
      </c>
      <c r="F280" t="s">
        <v>13</v>
      </c>
      <c r="G280" t="s">
        <v>424</v>
      </c>
      <c r="H280" s="1">
        <v>32582</v>
      </c>
      <c r="I280" s="1" t="s">
        <v>433</v>
      </c>
      <c r="J280" t="s">
        <v>453</v>
      </c>
      <c r="K280" s="20">
        <v>29.9</v>
      </c>
      <c r="L280">
        <f ca="1">TRUNC((TODAY()-tBase[[#This Row],[Data Nascimento]])/365)</f>
        <v>36</v>
      </c>
      <c r="M280" t="str">
        <f ca="1">HLOOKUP(tBase[[#This Row],[Idade]],$O$3:$R$4,2,TRUE)</f>
        <v>35 - 44</v>
      </c>
    </row>
    <row r="281" spans="2:13">
      <c r="B281" s="19">
        <v>41524354226</v>
      </c>
      <c r="C281" t="s">
        <v>36</v>
      </c>
      <c r="D281" t="s">
        <v>5</v>
      </c>
      <c r="E281" t="s">
        <v>7</v>
      </c>
      <c r="F281" t="s">
        <v>13</v>
      </c>
      <c r="G281" t="s">
        <v>426</v>
      </c>
      <c r="H281" s="1">
        <v>28670</v>
      </c>
      <c r="I281" s="1" t="s">
        <v>433</v>
      </c>
      <c r="J281" t="s">
        <v>455</v>
      </c>
      <c r="K281" s="20">
        <v>9.9</v>
      </c>
      <c r="L281">
        <f ca="1">TRUNC((TODAY()-tBase[[#This Row],[Data Nascimento]])/365)</f>
        <v>46</v>
      </c>
      <c r="M281" t="str">
        <f ca="1">HLOOKUP(tBase[[#This Row],[Idade]],$O$3:$R$4,2,TRUE)</f>
        <v>44 - 54</v>
      </c>
    </row>
    <row r="282" spans="2:13">
      <c r="B282" s="19">
        <v>41632449755</v>
      </c>
      <c r="C282" t="s">
        <v>327</v>
      </c>
      <c r="D282" t="s">
        <v>5</v>
      </c>
      <c r="E282" t="s">
        <v>7</v>
      </c>
      <c r="F282" t="s">
        <v>9</v>
      </c>
      <c r="G282" t="s">
        <v>425</v>
      </c>
      <c r="H282" s="1">
        <v>27531</v>
      </c>
      <c r="I282" s="1" t="s">
        <v>433</v>
      </c>
      <c r="J282" t="s">
        <v>453</v>
      </c>
      <c r="K282" s="20">
        <v>29.9</v>
      </c>
      <c r="L282">
        <f ca="1">TRUNC((TODAY()-tBase[[#This Row],[Data Nascimento]])/365)</f>
        <v>50</v>
      </c>
      <c r="M282" t="str">
        <f ca="1">HLOOKUP(tBase[[#This Row],[Idade]],$O$3:$R$4,2,TRUE)</f>
        <v>44 - 54</v>
      </c>
    </row>
    <row r="283" spans="2:13">
      <c r="B283" s="19">
        <v>41701732128</v>
      </c>
      <c r="C283" t="s">
        <v>180</v>
      </c>
      <c r="D283" t="s">
        <v>5</v>
      </c>
      <c r="E283" t="s">
        <v>7</v>
      </c>
      <c r="F283" t="s">
        <v>13</v>
      </c>
      <c r="G283" t="s">
        <v>425</v>
      </c>
      <c r="H283" s="1">
        <v>34194</v>
      </c>
      <c r="I283" s="1" t="s">
        <v>433</v>
      </c>
      <c r="J283" t="s">
        <v>455</v>
      </c>
      <c r="K283" s="20">
        <v>9.9</v>
      </c>
      <c r="L283">
        <f ca="1">TRUNC((TODAY()-tBase[[#This Row],[Data Nascimento]])/365)</f>
        <v>31</v>
      </c>
      <c r="M283" t="str">
        <f ca="1">HLOOKUP(tBase[[#This Row],[Idade]],$O$3:$R$4,2,TRUE)</f>
        <v>24-34</v>
      </c>
    </row>
    <row r="284" spans="2:13">
      <c r="B284" s="19">
        <v>41731968364</v>
      </c>
      <c r="C284" t="s">
        <v>47</v>
      </c>
      <c r="D284" t="s">
        <v>6</v>
      </c>
      <c r="E284" t="s">
        <v>7</v>
      </c>
      <c r="F284" t="s">
        <v>427</v>
      </c>
      <c r="G284" t="s">
        <v>425</v>
      </c>
      <c r="H284" s="1">
        <v>25419</v>
      </c>
      <c r="I284" s="1" t="s">
        <v>429</v>
      </c>
      <c r="J284" t="s">
        <v>453</v>
      </c>
      <c r="K284" s="20">
        <v>29.9</v>
      </c>
      <c r="L284">
        <f ca="1">TRUNC((TODAY()-tBase[[#This Row],[Data Nascimento]])/365)</f>
        <v>55</v>
      </c>
      <c r="M284" t="str">
        <f ca="1">HLOOKUP(tBase[[#This Row],[Idade]],$O$3:$R$4,2,TRUE)</f>
        <v>54-70</v>
      </c>
    </row>
    <row r="285" spans="2:13">
      <c r="B285" s="19">
        <v>41775805487</v>
      </c>
      <c r="C285" t="s">
        <v>338</v>
      </c>
      <c r="D285" t="s">
        <v>6</v>
      </c>
      <c r="E285" t="s">
        <v>417</v>
      </c>
      <c r="F285" t="s">
        <v>13</v>
      </c>
      <c r="G285" t="s">
        <v>426</v>
      </c>
      <c r="H285" s="1">
        <v>29946</v>
      </c>
      <c r="I285" s="1" t="s">
        <v>432</v>
      </c>
      <c r="J285" t="s">
        <v>456</v>
      </c>
      <c r="K285" s="20">
        <v>79.900000000000006</v>
      </c>
      <c r="L285">
        <f ca="1">TRUNC((TODAY()-tBase[[#This Row],[Data Nascimento]])/365)</f>
        <v>43</v>
      </c>
      <c r="M285" t="str">
        <f ca="1">HLOOKUP(tBase[[#This Row],[Idade]],$O$3:$R$4,2,TRUE)</f>
        <v>35 - 44</v>
      </c>
    </row>
    <row r="286" spans="2:13">
      <c r="B286" s="19">
        <v>41826922437</v>
      </c>
      <c r="C286" t="s">
        <v>258</v>
      </c>
      <c r="D286" t="s">
        <v>6</v>
      </c>
      <c r="E286" t="s">
        <v>417</v>
      </c>
      <c r="F286" t="s">
        <v>11</v>
      </c>
      <c r="G286" t="s">
        <v>426</v>
      </c>
      <c r="H286" s="1">
        <v>28295</v>
      </c>
      <c r="I286" s="1" t="s">
        <v>436</v>
      </c>
      <c r="J286" t="s">
        <v>456</v>
      </c>
      <c r="K286" s="20">
        <v>79.900000000000006</v>
      </c>
      <c r="L286">
        <f ca="1">TRUNC((TODAY()-tBase[[#This Row],[Data Nascimento]])/365)</f>
        <v>47</v>
      </c>
      <c r="M286" t="str">
        <f ca="1">HLOOKUP(tBase[[#This Row],[Idade]],$O$3:$R$4,2,TRUE)</f>
        <v>44 - 54</v>
      </c>
    </row>
    <row r="287" spans="2:13">
      <c r="B287" s="19">
        <v>41852635544</v>
      </c>
      <c r="C287" t="s">
        <v>253</v>
      </c>
      <c r="D287" t="s">
        <v>5</v>
      </c>
      <c r="E287" t="s">
        <v>7</v>
      </c>
      <c r="F287" t="s">
        <v>427</v>
      </c>
      <c r="G287" t="s">
        <v>424</v>
      </c>
      <c r="H287" s="1">
        <v>29505</v>
      </c>
      <c r="I287" s="1" t="s">
        <v>436</v>
      </c>
      <c r="J287" t="s">
        <v>454</v>
      </c>
      <c r="K287" s="20">
        <v>35.9</v>
      </c>
      <c r="L287">
        <f ca="1">TRUNC((TODAY()-tBase[[#This Row],[Data Nascimento]])/365)</f>
        <v>44</v>
      </c>
      <c r="M287" t="str">
        <f ca="1">HLOOKUP(tBase[[#This Row],[Idade]],$O$3:$R$4,2,TRUE)</f>
        <v>44 - 54</v>
      </c>
    </row>
    <row r="288" spans="2:13">
      <c r="B288" s="19">
        <v>41877616889</v>
      </c>
      <c r="C288" t="s">
        <v>266</v>
      </c>
      <c r="D288" t="s">
        <v>6</v>
      </c>
      <c r="E288" t="s">
        <v>417</v>
      </c>
      <c r="F288" t="s">
        <v>13</v>
      </c>
      <c r="G288" t="s">
        <v>426</v>
      </c>
      <c r="H288" s="1">
        <v>29499</v>
      </c>
      <c r="I288" s="1" t="s">
        <v>436</v>
      </c>
      <c r="J288" t="s">
        <v>456</v>
      </c>
      <c r="K288" s="20">
        <v>79.900000000000006</v>
      </c>
      <c r="L288">
        <f ca="1">TRUNC((TODAY()-tBase[[#This Row],[Data Nascimento]])/365)</f>
        <v>44</v>
      </c>
      <c r="M288" t="str">
        <f ca="1">HLOOKUP(tBase[[#This Row],[Idade]],$O$3:$R$4,2,TRUE)</f>
        <v>44 - 54</v>
      </c>
    </row>
    <row r="289" spans="2:13">
      <c r="B289" s="19">
        <v>41899088127</v>
      </c>
      <c r="C289" t="s">
        <v>50</v>
      </c>
      <c r="D289" t="s">
        <v>5</v>
      </c>
      <c r="E289" t="s">
        <v>7</v>
      </c>
      <c r="F289" t="s">
        <v>13</v>
      </c>
      <c r="G289" t="s">
        <v>426</v>
      </c>
      <c r="H289" s="1">
        <v>33013</v>
      </c>
      <c r="I289" s="1" t="s">
        <v>436</v>
      </c>
      <c r="J289" t="s">
        <v>456</v>
      </c>
      <c r="K289" s="20">
        <v>79.900000000000006</v>
      </c>
      <c r="L289">
        <f ca="1">TRUNC((TODAY()-tBase[[#This Row],[Data Nascimento]])/365)</f>
        <v>35</v>
      </c>
      <c r="M289" t="str">
        <f ca="1">HLOOKUP(tBase[[#This Row],[Idade]],$O$3:$R$4,2,TRUE)</f>
        <v>35 - 44</v>
      </c>
    </row>
    <row r="290" spans="2:13">
      <c r="B290" s="19">
        <v>41968341445</v>
      </c>
      <c r="C290" t="s">
        <v>384</v>
      </c>
      <c r="D290" t="s">
        <v>5</v>
      </c>
      <c r="E290" t="s">
        <v>417</v>
      </c>
      <c r="F290" t="s">
        <v>13</v>
      </c>
      <c r="G290" t="s">
        <v>425</v>
      </c>
      <c r="H290" s="1">
        <v>24660</v>
      </c>
      <c r="I290" s="1" t="s">
        <v>436</v>
      </c>
      <c r="J290" t="s">
        <v>454</v>
      </c>
      <c r="K290" s="20">
        <v>35.9</v>
      </c>
      <c r="L290">
        <f ca="1">TRUNC((TODAY()-tBase[[#This Row],[Data Nascimento]])/365)</f>
        <v>57</v>
      </c>
      <c r="M290" t="str">
        <f ca="1">HLOOKUP(tBase[[#This Row],[Idade]],$O$3:$R$4,2,TRUE)</f>
        <v>54-70</v>
      </c>
    </row>
    <row r="291" spans="2:13">
      <c r="B291" s="19">
        <v>42013420174</v>
      </c>
      <c r="C291" t="s">
        <v>149</v>
      </c>
      <c r="D291" t="s">
        <v>6</v>
      </c>
      <c r="E291" t="s">
        <v>8</v>
      </c>
      <c r="F291" t="s">
        <v>427</v>
      </c>
      <c r="G291" t="s">
        <v>426</v>
      </c>
      <c r="H291" s="1">
        <v>20566</v>
      </c>
      <c r="I291" s="1" t="s">
        <v>436</v>
      </c>
      <c r="J291" t="s">
        <v>454</v>
      </c>
      <c r="K291" s="20">
        <v>35.9</v>
      </c>
      <c r="L291">
        <f ca="1">TRUNC((TODAY()-tBase[[#This Row],[Data Nascimento]])/365)</f>
        <v>69</v>
      </c>
      <c r="M291" t="str">
        <f ca="1">HLOOKUP(tBase[[#This Row],[Idade]],$O$3:$R$4,2,TRUE)</f>
        <v>54-70</v>
      </c>
    </row>
    <row r="292" spans="2:13">
      <c r="B292" s="19">
        <v>42084569981</v>
      </c>
      <c r="C292" t="s">
        <v>216</v>
      </c>
      <c r="D292" t="s">
        <v>6</v>
      </c>
      <c r="E292" t="s">
        <v>7</v>
      </c>
      <c r="F292" t="s">
        <v>13</v>
      </c>
      <c r="G292" t="s">
        <v>426</v>
      </c>
      <c r="H292" s="1">
        <v>29777</v>
      </c>
      <c r="I292" s="1" t="s">
        <v>435</v>
      </c>
      <c r="J292" t="s">
        <v>454</v>
      </c>
      <c r="K292" s="20">
        <v>35.9</v>
      </c>
      <c r="L292">
        <f ca="1">TRUNC((TODAY()-tBase[[#This Row],[Data Nascimento]])/365)</f>
        <v>43</v>
      </c>
      <c r="M292" t="str">
        <f ca="1">HLOOKUP(tBase[[#This Row],[Idade]],$O$3:$R$4,2,TRUE)</f>
        <v>35 - 44</v>
      </c>
    </row>
    <row r="293" spans="2:13">
      <c r="B293" s="19">
        <v>42110059785</v>
      </c>
      <c r="C293" t="s">
        <v>155</v>
      </c>
      <c r="D293" t="s">
        <v>6</v>
      </c>
      <c r="E293" t="s">
        <v>417</v>
      </c>
      <c r="F293" t="s">
        <v>13</v>
      </c>
      <c r="G293" t="s">
        <v>425</v>
      </c>
      <c r="H293" s="1">
        <v>28974</v>
      </c>
      <c r="I293" s="1" t="s">
        <v>433</v>
      </c>
      <c r="J293" t="s">
        <v>453</v>
      </c>
      <c r="K293" s="20">
        <v>29.9</v>
      </c>
      <c r="L293">
        <f ca="1">TRUNC((TODAY()-tBase[[#This Row],[Data Nascimento]])/365)</f>
        <v>46</v>
      </c>
      <c r="M293" t="str">
        <f ca="1">HLOOKUP(tBase[[#This Row],[Idade]],$O$3:$R$4,2,TRUE)</f>
        <v>44 - 54</v>
      </c>
    </row>
    <row r="294" spans="2:13">
      <c r="B294" s="19">
        <v>42155541132</v>
      </c>
      <c r="C294" t="s">
        <v>391</v>
      </c>
      <c r="D294" t="s">
        <v>6</v>
      </c>
      <c r="E294" t="s">
        <v>417</v>
      </c>
      <c r="F294" t="s">
        <v>12</v>
      </c>
      <c r="G294" t="s">
        <v>424</v>
      </c>
      <c r="H294" s="1">
        <v>23002</v>
      </c>
      <c r="I294" s="1" t="s">
        <v>433</v>
      </c>
      <c r="J294" t="s">
        <v>456</v>
      </c>
      <c r="K294" s="20">
        <v>79.900000000000006</v>
      </c>
      <c r="L294">
        <f ca="1">TRUNC((TODAY()-tBase[[#This Row],[Data Nascimento]])/365)</f>
        <v>62</v>
      </c>
      <c r="M294" t="str">
        <f ca="1">HLOOKUP(tBase[[#This Row],[Idade]],$O$3:$R$4,2,TRUE)</f>
        <v>54-70</v>
      </c>
    </row>
    <row r="295" spans="2:13">
      <c r="B295" s="19">
        <v>42224635144</v>
      </c>
      <c r="C295" t="s">
        <v>282</v>
      </c>
      <c r="D295" t="s">
        <v>6</v>
      </c>
      <c r="E295" t="s">
        <v>8</v>
      </c>
      <c r="F295" t="s">
        <v>11</v>
      </c>
      <c r="G295" t="s">
        <v>424</v>
      </c>
      <c r="H295" s="1">
        <v>22394</v>
      </c>
      <c r="I295" s="1" t="s">
        <v>433</v>
      </c>
      <c r="J295" t="s">
        <v>456</v>
      </c>
      <c r="K295" s="20">
        <v>79.900000000000006</v>
      </c>
      <c r="L295">
        <f ca="1">TRUNC((TODAY()-tBase[[#This Row],[Data Nascimento]])/365)</f>
        <v>64</v>
      </c>
      <c r="M295" t="str">
        <f ca="1">HLOOKUP(tBase[[#This Row],[Idade]],$O$3:$R$4,2,TRUE)</f>
        <v>54-70</v>
      </c>
    </row>
    <row r="296" spans="2:13">
      <c r="B296" s="19">
        <v>42314907630</v>
      </c>
      <c r="C296" t="s">
        <v>224</v>
      </c>
      <c r="D296" t="s">
        <v>6</v>
      </c>
      <c r="E296" t="s">
        <v>417</v>
      </c>
      <c r="F296" t="s">
        <v>13</v>
      </c>
      <c r="G296" t="s">
        <v>425</v>
      </c>
      <c r="H296" s="1">
        <v>31551</v>
      </c>
      <c r="I296" s="1" t="s">
        <v>433</v>
      </c>
      <c r="J296" t="s">
        <v>453</v>
      </c>
      <c r="K296" s="20">
        <v>29.9</v>
      </c>
      <c r="L296">
        <f ca="1">TRUNC((TODAY()-tBase[[#This Row],[Data Nascimento]])/365)</f>
        <v>39</v>
      </c>
      <c r="M296" t="str">
        <f ca="1">HLOOKUP(tBase[[#This Row],[Idade]],$O$3:$R$4,2,TRUE)</f>
        <v>35 - 44</v>
      </c>
    </row>
    <row r="297" spans="2:13">
      <c r="B297" s="19">
        <v>42346270511</v>
      </c>
      <c r="C297" t="s">
        <v>71</v>
      </c>
      <c r="D297" t="s">
        <v>5</v>
      </c>
      <c r="E297" t="s">
        <v>417</v>
      </c>
      <c r="F297" t="s">
        <v>427</v>
      </c>
      <c r="G297" t="s">
        <v>424</v>
      </c>
      <c r="H297" s="1">
        <v>30254</v>
      </c>
      <c r="I297" s="1" t="s">
        <v>433</v>
      </c>
      <c r="J297" t="s">
        <v>453</v>
      </c>
      <c r="K297" s="20">
        <v>29.9</v>
      </c>
      <c r="L297">
        <f ca="1">TRUNC((TODAY()-tBase[[#This Row],[Data Nascimento]])/365)</f>
        <v>42</v>
      </c>
      <c r="M297" t="str">
        <f ca="1">HLOOKUP(tBase[[#This Row],[Idade]],$O$3:$R$4,2,TRUE)</f>
        <v>35 - 44</v>
      </c>
    </row>
    <row r="298" spans="2:13">
      <c r="B298" s="19">
        <v>42400046505</v>
      </c>
      <c r="C298" t="s">
        <v>154</v>
      </c>
      <c r="D298" t="s">
        <v>6</v>
      </c>
      <c r="E298" t="s">
        <v>417</v>
      </c>
      <c r="F298" t="s">
        <v>14</v>
      </c>
      <c r="G298" t="s">
        <v>425</v>
      </c>
      <c r="H298" s="1">
        <v>27985</v>
      </c>
      <c r="I298" s="1" t="s">
        <v>430</v>
      </c>
      <c r="J298" t="s">
        <v>453</v>
      </c>
      <c r="K298" s="20">
        <v>29.9</v>
      </c>
      <c r="L298">
        <f ca="1">TRUNC((TODAY()-tBase[[#This Row],[Data Nascimento]])/365)</f>
        <v>48</v>
      </c>
      <c r="M298" t="str">
        <f ca="1">HLOOKUP(tBase[[#This Row],[Idade]],$O$3:$R$4,2,TRUE)</f>
        <v>44 - 54</v>
      </c>
    </row>
    <row r="299" spans="2:13">
      <c r="B299" s="19">
        <v>42434329390</v>
      </c>
      <c r="C299" t="s">
        <v>308</v>
      </c>
      <c r="D299" t="s">
        <v>6</v>
      </c>
      <c r="E299" t="s">
        <v>416</v>
      </c>
      <c r="F299" t="s">
        <v>13</v>
      </c>
      <c r="G299" t="s">
        <v>425</v>
      </c>
      <c r="H299" s="1">
        <v>24058</v>
      </c>
      <c r="I299" s="1" t="s">
        <v>429</v>
      </c>
      <c r="J299" t="s">
        <v>455</v>
      </c>
      <c r="K299" s="20">
        <v>9.9</v>
      </c>
      <c r="L299">
        <f ca="1">TRUNC((TODAY()-tBase[[#This Row],[Data Nascimento]])/365)</f>
        <v>59</v>
      </c>
      <c r="M299" t="str">
        <f ca="1">HLOOKUP(tBase[[#This Row],[Idade]],$O$3:$R$4,2,TRUE)</f>
        <v>54-70</v>
      </c>
    </row>
    <row r="300" spans="2:13">
      <c r="B300" s="19">
        <v>42460611185</v>
      </c>
      <c r="C300" t="s">
        <v>394</v>
      </c>
      <c r="D300" t="s">
        <v>5</v>
      </c>
      <c r="E300" t="s">
        <v>417</v>
      </c>
      <c r="F300" t="s">
        <v>14</v>
      </c>
      <c r="G300" t="s">
        <v>425</v>
      </c>
      <c r="H300" s="1">
        <v>24908</v>
      </c>
      <c r="I300" s="1" t="s">
        <v>431</v>
      </c>
      <c r="J300" t="s">
        <v>453</v>
      </c>
      <c r="K300" s="20">
        <v>29.9</v>
      </c>
      <c r="L300">
        <f ca="1">TRUNC((TODAY()-tBase[[#This Row],[Data Nascimento]])/365)</f>
        <v>57</v>
      </c>
      <c r="M300" t="str">
        <f ca="1">HLOOKUP(tBase[[#This Row],[Idade]],$O$3:$R$4,2,TRUE)</f>
        <v>54-70</v>
      </c>
    </row>
    <row r="301" spans="2:13">
      <c r="B301" s="19">
        <v>42658139379</v>
      </c>
      <c r="C301" t="s">
        <v>294</v>
      </c>
      <c r="D301" t="s">
        <v>6</v>
      </c>
      <c r="E301" t="s">
        <v>417</v>
      </c>
      <c r="F301" t="s">
        <v>11</v>
      </c>
      <c r="G301" t="s">
        <v>425</v>
      </c>
      <c r="H301" s="1">
        <v>32770</v>
      </c>
      <c r="I301" s="1" t="s">
        <v>432</v>
      </c>
      <c r="J301" t="s">
        <v>456</v>
      </c>
      <c r="K301" s="20">
        <v>79.900000000000006</v>
      </c>
      <c r="L301">
        <f ca="1">TRUNC((TODAY()-tBase[[#This Row],[Data Nascimento]])/365)</f>
        <v>35</v>
      </c>
      <c r="M301" t="str">
        <f ca="1">HLOOKUP(tBase[[#This Row],[Idade]],$O$3:$R$4,2,TRUE)</f>
        <v>35 - 44</v>
      </c>
    </row>
    <row r="302" spans="2:13">
      <c r="B302" s="19">
        <v>42678380444</v>
      </c>
      <c r="C302" t="s">
        <v>246</v>
      </c>
      <c r="D302" t="s">
        <v>6</v>
      </c>
      <c r="E302" t="s">
        <v>417</v>
      </c>
      <c r="F302" t="s">
        <v>11</v>
      </c>
      <c r="G302" t="s">
        <v>426</v>
      </c>
      <c r="H302" s="1">
        <v>28309</v>
      </c>
      <c r="I302" s="1" t="s">
        <v>434</v>
      </c>
      <c r="J302" t="s">
        <v>456</v>
      </c>
      <c r="K302" s="20">
        <v>79.900000000000006</v>
      </c>
      <c r="L302">
        <f ca="1">TRUNC((TODAY()-tBase[[#This Row],[Data Nascimento]])/365)</f>
        <v>47</v>
      </c>
      <c r="M302" t="str">
        <f ca="1">HLOOKUP(tBase[[#This Row],[Idade]],$O$3:$R$4,2,TRUE)</f>
        <v>44 - 54</v>
      </c>
    </row>
    <row r="303" spans="2:13">
      <c r="B303" s="19">
        <v>42680912819</v>
      </c>
      <c r="C303" t="s">
        <v>265</v>
      </c>
      <c r="D303" t="s">
        <v>5</v>
      </c>
      <c r="E303" t="s">
        <v>7</v>
      </c>
      <c r="F303" t="s">
        <v>12</v>
      </c>
      <c r="G303" t="s">
        <v>425</v>
      </c>
      <c r="H303" s="1">
        <v>27457</v>
      </c>
      <c r="I303" s="1" t="s">
        <v>430</v>
      </c>
      <c r="J303" t="s">
        <v>454</v>
      </c>
      <c r="K303" s="20">
        <v>35.9</v>
      </c>
      <c r="L303">
        <f ca="1">TRUNC((TODAY()-tBase[[#This Row],[Data Nascimento]])/365)</f>
        <v>50</v>
      </c>
      <c r="M303" t="str">
        <f ca="1">HLOOKUP(tBase[[#This Row],[Idade]],$O$3:$R$4,2,TRUE)</f>
        <v>44 - 54</v>
      </c>
    </row>
    <row r="304" spans="2:13">
      <c r="B304" s="19">
        <v>42735692164</v>
      </c>
      <c r="C304" t="s">
        <v>69</v>
      </c>
      <c r="D304" t="s">
        <v>6</v>
      </c>
      <c r="E304" t="s">
        <v>8</v>
      </c>
      <c r="F304" t="s">
        <v>427</v>
      </c>
      <c r="G304" t="s">
        <v>426</v>
      </c>
      <c r="H304" s="1">
        <v>34699</v>
      </c>
      <c r="I304" s="1" t="s">
        <v>435</v>
      </c>
      <c r="J304" t="s">
        <v>455</v>
      </c>
      <c r="K304" s="20">
        <v>9.9</v>
      </c>
      <c r="L304">
        <f ca="1">TRUNC((TODAY()-tBase[[#This Row],[Data Nascimento]])/365)</f>
        <v>30</v>
      </c>
      <c r="M304" t="str">
        <f ca="1">HLOOKUP(tBase[[#This Row],[Idade]],$O$3:$R$4,2,TRUE)</f>
        <v>24-34</v>
      </c>
    </row>
    <row r="305" spans="2:13">
      <c r="B305" s="19">
        <v>42745218846</v>
      </c>
      <c r="C305" t="s">
        <v>133</v>
      </c>
      <c r="D305" t="s">
        <v>6</v>
      </c>
      <c r="E305" t="s">
        <v>7</v>
      </c>
      <c r="F305" t="s">
        <v>427</v>
      </c>
      <c r="G305" t="s">
        <v>424</v>
      </c>
      <c r="H305" s="1">
        <v>28738</v>
      </c>
      <c r="I305" s="1" t="s">
        <v>436</v>
      </c>
      <c r="J305" t="s">
        <v>454</v>
      </c>
      <c r="K305" s="20">
        <v>35.9</v>
      </c>
      <c r="L305">
        <f ca="1">TRUNC((TODAY()-tBase[[#This Row],[Data Nascimento]])/365)</f>
        <v>46</v>
      </c>
      <c r="M305" t="str">
        <f ca="1">HLOOKUP(tBase[[#This Row],[Idade]],$O$3:$R$4,2,TRUE)</f>
        <v>44 - 54</v>
      </c>
    </row>
    <row r="306" spans="2:13">
      <c r="B306" s="19">
        <v>42808465160</v>
      </c>
      <c r="C306" t="s">
        <v>125</v>
      </c>
      <c r="D306" t="s">
        <v>6</v>
      </c>
      <c r="E306" t="s">
        <v>7</v>
      </c>
      <c r="F306" t="s">
        <v>427</v>
      </c>
      <c r="G306" t="s">
        <v>425</v>
      </c>
      <c r="H306" s="1">
        <v>26186</v>
      </c>
      <c r="I306" s="1" t="s">
        <v>430</v>
      </c>
      <c r="J306" t="s">
        <v>454</v>
      </c>
      <c r="K306" s="20">
        <v>35.9</v>
      </c>
      <c r="L306">
        <f ca="1">TRUNC((TODAY()-tBase[[#This Row],[Data Nascimento]])/365)</f>
        <v>53</v>
      </c>
      <c r="M306" t="str">
        <f ca="1">HLOOKUP(tBase[[#This Row],[Idade]],$O$3:$R$4,2,TRUE)</f>
        <v>44 - 54</v>
      </c>
    </row>
    <row r="307" spans="2:13">
      <c r="B307" s="19">
        <v>42864213763</v>
      </c>
      <c r="C307" t="s">
        <v>273</v>
      </c>
      <c r="D307" t="s">
        <v>5</v>
      </c>
      <c r="E307" t="s">
        <v>7</v>
      </c>
      <c r="F307" t="s">
        <v>427</v>
      </c>
      <c r="G307" t="s">
        <v>424</v>
      </c>
      <c r="H307" s="1">
        <v>32466</v>
      </c>
      <c r="I307" s="1" t="s">
        <v>435</v>
      </c>
      <c r="J307" t="s">
        <v>455</v>
      </c>
      <c r="K307" s="20">
        <v>9.9</v>
      </c>
      <c r="L307">
        <f ca="1">TRUNC((TODAY()-tBase[[#This Row],[Data Nascimento]])/365)</f>
        <v>36</v>
      </c>
      <c r="M307" t="str">
        <f ca="1">HLOOKUP(tBase[[#This Row],[Idade]],$O$3:$R$4,2,TRUE)</f>
        <v>35 - 44</v>
      </c>
    </row>
    <row r="308" spans="2:13">
      <c r="B308" s="19">
        <v>42955842741</v>
      </c>
      <c r="C308" t="s">
        <v>291</v>
      </c>
      <c r="D308" t="s">
        <v>5</v>
      </c>
      <c r="E308" t="s">
        <v>416</v>
      </c>
      <c r="F308" t="s">
        <v>9</v>
      </c>
      <c r="G308" t="s">
        <v>424</v>
      </c>
      <c r="H308" s="1">
        <v>26653</v>
      </c>
      <c r="I308" s="1" t="s">
        <v>436</v>
      </c>
      <c r="J308" t="s">
        <v>455</v>
      </c>
      <c r="K308" s="20">
        <v>9.9</v>
      </c>
      <c r="L308">
        <f ca="1">TRUNC((TODAY()-tBase[[#This Row],[Data Nascimento]])/365)</f>
        <v>52</v>
      </c>
      <c r="M308" t="str">
        <f ca="1">HLOOKUP(tBase[[#This Row],[Idade]],$O$3:$R$4,2,TRUE)</f>
        <v>44 - 54</v>
      </c>
    </row>
    <row r="309" spans="2:13">
      <c r="B309" s="19">
        <v>42981421778</v>
      </c>
      <c r="C309" t="s">
        <v>298</v>
      </c>
      <c r="D309" t="s">
        <v>5</v>
      </c>
      <c r="E309" t="s">
        <v>417</v>
      </c>
      <c r="F309" t="s">
        <v>14</v>
      </c>
      <c r="G309" t="s">
        <v>426</v>
      </c>
      <c r="H309" s="1">
        <v>32563</v>
      </c>
      <c r="I309" s="1" t="s">
        <v>433</v>
      </c>
      <c r="J309" t="s">
        <v>453</v>
      </c>
      <c r="K309" s="20">
        <v>29.9</v>
      </c>
      <c r="L309">
        <f ca="1">TRUNC((TODAY()-tBase[[#This Row],[Data Nascimento]])/365)</f>
        <v>36</v>
      </c>
      <c r="M309" t="str">
        <f ca="1">HLOOKUP(tBase[[#This Row],[Idade]],$O$3:$R$4,2,TRUE)</f>
        <v>35 - 44</v>
      </c>
    </row>
    <row r="310" spans="2:13">
      <c r="B310" s="19">
        <v>43001444003</v>
      </c>
      <c r="C310" t="s">
        <v>176</v>
      </c>
      <c r="D310" t="s">
        <v>6</v>
      </c>
      <c r="E310" t="s">
        <v>7</v>
      </c>
      <c r="F310" t="s">
        <v>13</v>
      </c>
      <c r="G310" t="s">
        <v>426</v>
      </c>
      <c r="H310" s="1">
        <v>25444</v>
      </c>
      <c r="I310" s="1" t="s">
        <v>433</v>
      </c>
      <c r="J310" t="s">
        <v>453</v>
      </c>
      <c r="K310" s="20">
        <v>29.9</v>
      </c>
      <c r="L310">
        <f ca="1">TRUNC((TODAY()-tBase[[#This Row],[Data Nascimento]])/365)</f>
        <v>55</v>
      </c>
      <c r="M310" t="str">
        <f ca="1">HLOOKUP(tBase[[#This Row],[Idade]],$O$3:$R$4,2,TRUE)</f>
        <v>54-70</v>
      </c>
    </row>
    <row r="311" spans="2:13">
      <c r="B311" s="19">
        <v>43008928497</v>
      </c>
      <c r="C311" t="s">
        <v>278</v>
      </c>
      <c r="D311" t="s">
        <v>6</v>
      </c>
      <c r="E311" t="s">
        <v>417</v>
      </c>
      <c r="F311" t="s">
        <v>13</v>
      </c>
      <c r="G311" t="s">
        <v>426</v>
      </c>
      <c r="H311" s="1">
        <v>32097</v>
      </c>
      <c r="I311" s="1" t="s">
        <v>433</v>
      </c>
      <c r="J311" t="s">
        <v>455</v>
      </c>
      <c r="K311" s="20">
        <v>9.9</v>
      </c>
      <c r="L311">
        <f ca="1">TRUNC((TODAY()-tBase[[#This Row],[Data Nascimento]])/365)</f>
        <v>37</v>
      </c>
      <c r="M311" t="str">
        <f ca="1">HLOOKUP(tBase[[#This Row],[Idade]],$O$3:$R$4,2,TRUE)</f>
        <v>35 - 44</v>
      </c>
    </row>
    <row r="312" spans="2:13">
      <c r="B312" s="19">
        <v>43118591455</v>
      </c>
      <c r="C312" t="s">
        <v>290</v>
      </c>
      <c r="D312" t="s">
        <v>6</v>
      </c>
      <c r="E312" t="s">
        <v>7</v>
      </c>
      <c r="F312" t="s">
        <v>13</v>
      </c>
      <c r="G312" t="s">
        <v>426</v>
      </c>
      <c r="H312" s="1">
        <v>25014</v>
      </c>
      <c r="I312" s="1" t="s">
        <v>433</v>
      </c>
      <c r="J312" t="s">
        <v>456</v>
      </c>
      <c r="K312" s="20">
        <v>79.900000000000006</v>
      </c>
      <c r="L312">
        <f ca="1">TRUNC((TODAY()-tBase[[#This Row],[Data Nascimento]])/365)</f>
        <v>56</v>
      </c>
      <c r="M312" t="str">
        <f ca="1">HLOOKUP(tBase[[#This Row],[Idade]],$O$3:$R$4,2,TRUE)</f>
        <v>54-70</v>
      </c>
    </row>
    <row r="313" spans="2:13">
      <c r="B313" s="19">
        <v>43245355006</v>
      </c>
      <c r="C313" t="s">
        <v>144</v>
      </c>
      <c r="D313" t="s">
        <v>6</v>
      </c>
      <c r="E313" t="s">
        <v>417</v>
      </c>
      <c r="F313" t="s">
        <v>13</v>
      </c>
      <c r="G313" t="s">
        <v>425</v>
      </c>
      <c r="H313" s="1">
        <v>34539</v>
      </c>
      <c r="I313" s="1" t="s">
        <v>433</v>
      </c>
      <c r="J313" t="s">
        <v>454</v>
      </c>
      <c r="K313" s="20">
        <v>35.9</v>
      </c>
      <c r="L313">
        <f ca="1">TRUNC((TODAY()-tBase[[#This Row],[Data Nascimento]])/365)</f>
        <v>30</v>
      </c>
      <c r="M313" t="str">
        <f ca="1">HLOOKUP(tBase[[#This Row],[Idade]],$O$3:$R$4,2,TRUE)</f>
        <v>24-34</v>
      </c>
    </row>
    <row r="314" spans="2:13">
      <c r="B314" s="19">
        <v>43251240742</v>
      </c>
      <c r="C314" t="s">
        <v>201</v>
      </c>
      <c r="D314" t="s">
        <v>5</v>
      </c>
      <c r="E314" t="s">
        <v>417</v>
      </c>
      <c r="F314" t="s">
        <v>427</v>
      </c>
      <c r="G314" t="s">
        <v>425</v>
      </c>
      <c r="H314" s="1">
        <v>27285</v>
      </c>
      <c r="I314" s="1" t="s">
        <v>433</v>
      </c>
      <c r="J314" t="s">
        <v>455</v>
      </c>
      <c r="K314" s="20">
        <v>9.9</v>
      </c>
      <c r="L314">
        <f ca="1">TRUNC((TODAY()-tBase[[#This Row],[Data Nascimento]])/365)</f>
        <v>50</v>
      </c>
      <c r="M314" t="str">
        <f ca="1">HLOOKUP(tBase[[#This Row],[Idade]],$O$3:$R$4,2,TRUE)</f>
        <v>44 - 54</v>
      </c>
    </row>
    <row r="315" spans="2:13">
      <c r="B315" s="19">
        <v>43251978310</v>
      </c>
      <c r="C315" t="s">
        <v>305</v>
      </c>
      <c r="D315" t="s">
        <v>6</v>
      </c>
      <c r="E315" t="s">
        <v>7</v>
      </c>
      <c r="F315" t="s">
        <v>427</v>
      </c>
      <c r="G315" t="s">
        <v>425</v>
      </c>
      <c r="H315" s="1">
        <v>27466</v>
      </c>
      <c r="I315" s="1" t="s">
        <v>433</v>
      </c>
      <c r="J315" t="s">
        <v>454</v>
      </c>
      <c r="K315" s="20">
        <v>35.9</v>
      </c>
      <c r="L315">
        <f ca="1">TRUNC((TODAY()-tBase[[#This Row],[Data Nascimento]])/365)</f>
        <v>50</v>
      </c>
      <c r="M315" t="str">
        <f ca="1">HLOOKUP(tBase[[#This Row],[Idade]],$O$3:$R$4,2,TRUE)</f>
        <v>44 - 54</v>
      </c>
    </row>
    <row r="316" spans="2:13">
      <c r="B316" s="19">
        <v>43308815311</v>
      </c>
      <c r="C316" t="s">
        <v>84</v>
      </c>
      <c r="D316" t="s">
        <v>5</v>
      </c>
      <c r="E316" t="s">
        <v>418</v>
      </c>
      <c r="F316" t="s">
        <v>13</v>
      </c>
      <c r="G316" t="s">
        <v>425</v>
      </c>
      <c r="H316" s="1">
        <v>22517</v>
      </c>
      <c r="I316" s="1" t="s">
        <v>433</v>
      </c>
      <c r="J316" t="s">
        <v>455</v>
      </c>
      <c r="K316" s="20">
        <v>9.9</v>
      </c>
      <c r="L316">
        <f ca="1">TRUNC((TODAY()-tBase[[#This Row],[Data Nascimento]])/365)</f>
        <v>63</v>
      </c>
      <c r="M316" t="str">
        <f ca="1">HLOOKUP(tBase[[#This Row],[Idade]],$O$3:$R$4,2,TRUE)</f>
        <v>54-70</v>
      </c>
    </row>
    <row r="317" spans="2:13">
      <c r="B317" s="19">
        <v>43329901726</v>
      </c>
      <c r="C317" t="s">
        <v>81</v>
      </c>
      <c r="D317" t="s">
        <v>6</v>
      </c>
      <c r="E317" t="s">
        <v>417</v>
      </c>
      <c r="F317" t="s">
        <v>427</v>
      </c>
      <c r="G317" t="s">
        <v>425</v>
      </c>
      <c r="H317" s="1">
        <v>24537</v>
      </c>
      <c r="I317" s="1" t="s">
        <v>433</v>
      </c>
      <c r="J317" t="s">
        <v>455</v>
      </c>
      <c r="K317" s="20">
        <v>9.9</v>
      </c>
      <c r="L317">
        <f ca="1">TRUNC((TODAY()-tBase[[#This Row],[Data Nascimento]])/365)</f>
        <v>58</v>
      </c>
      <c r="M317" t="str">
        <f ca="1">HLOOKUP(tBase[[#This Row],[Idade]],$O$3:$R$4,2,TRUE)</f>
        <v>54-70</v>
      </c>
    </row>
    <row r="318" spans="2:13">
      <c r="B318" s="19">
        <v>43349394419</v>
      </c>
      <c r="C318" t="s">
        <v>227</v>
      </c>
      <c r="D318" t="s">
        <v>5</v>
      </c>
      <c r="E318" t="s">
        <v>7</v>
      </c>
      <c r="F318" t="s">
        <v>13</v>
      </c>
      <c r="G318" t="s">
        <v>425</v>
      </c>
      <c r="H318" s="1">
        <v>21824</v>
      </c>
      <c r="I318" s="1" t="s">
        <v>429</v>
      </c>
      <c r="J318" t="s">
        <v>453</v>
      </c>
      <c r="K318" s="20">
        <v>29.9</v>
      </c>
      <c r="L318">
        <f ca="1">TRUNC((TODAY()-tBase[[#This Row],[Data Nascimento]])/365)</f>
        <v>65</v>
      </c>
      <c r="M318" t="str">
        <f ca="1">HLOOKUP(tBase[[#This Row],[Idade]],$O$3:$R$4,2,TRUE)</f>
        <v>54-70</v>
      </c>
    </row>
    <row r="319" spans="2:13">
      <c r="B319" s="19">
        <v>43353453212</v>
      </c>
      <c r="C319" t="s">
        <v>376</v>
      </c>
      <c r="D319" t="s">
        <v>5</v>
      </c>
      <c r="E319" t="s">
        <v>7</v>
      </c>
      <c r="F319" t="s">
        <v>14</v>
      </c>
      <c r="G319" t="s">
        <v>426</v>
      </c>
      <c r="H319" s="1">
        <v>21970</v>
      </c>
      <c r="I319" s="1" t="s">
        <v>432</v>
      </c>
      <c r="J319" t="s">
        <v>455</v>
      </c>
      <c r="K319" s="20">
        <v>9.9</v>
      </c>
      <c r="L319">
        <f ca="1">TRUNC((TODAY()-tBase[[#This Row],[Data Nascimento]])/365)</f>
        <v>65</v>
      </c>
      <c r="M319" t="str">
        <f ca="1">HLOOKUP(tBase[[#This Row],[Idade]],$O$3:$R$4,2,TRUE)</f>
        <v>54-70</v>
      </c>
    </row>
    <row r="320" spans="2:13">
      <c r="B320" s="19">
        <v>43449469621</v>
      </c>
      <c r="C320" t="s">
        <v>130</v>
      </c>
      <c r="D320" t="s">
        <v>6</v>
      </c>
      <c r="E320" t="s">
        <v>7</v>
      </c>
      <c r="F320" t="s">
        <v>14</v>
      </c>
      <c r="G320" t="s">
        <v>426</v>
      </c>
      <c r="H320" s="1">
        <v>25723</v>
      </c>
      <c r="I320" s="1" t="s">
        <v>436</v>
      </c>
      <c r="J320" t="s">
        <v>453</v>
      </c>
      <c r="K320" s="20">
        <v>29.9</v>
      </c>
      <c r="L320">
        <f ca="1">TRUNC((TODAY()-tBase[[#This Row],[Data Nascimento]])/365)</f>
        <v>55</v>
      </c>
      <c r="M320" t="str">
        <f ca="1">HLOOKUP(tBase[[#This Row],[Idade]],$O$3:$R$4,2,TRUE)</f>
        <v>54-70</v>
      </c>
    </row>
    <row r="321" spans="2:13">
      <c r="B321" s="19">
        <v>43512417125</v>
      </c>
      <c r="C321" t="s">
        <v>56</v>
      </c>
      <c r="D321" t="s">
        <v>5</v>
      </c>
      <c r="E321" t="s">
        <v>7</v>
      </c>
      <c r="F321" t="s">
        <v>13</v>
      </c>
      <c r="G321" t="s">
        <v>425</v>
      </c>
      <c r="H321" s="1">
        <v>26300</v>
      </c>
      <c r="I321" s="1" t="s">
        <v>436</v>
      </c>
      <c r="J321" t="s">
        <v>453</v>
      </c>
      <c r="K321" s="20">
        <v>29.9</v>
      </c>
      <c r="L321">
        <f ca="1">TRUNC((TODAY()-tBase[[#This Row],[Data Nascimento]])/365)</f>
        <v>53</v>
      </c>
      <c r="M321" t="str">
        <f ca="1">HLOOKUP(tBase[[#This Row],[Idade]],$O$3:$R$4,2,TRUE)</f>
        <v>44 - 54</v>
      </c>
    </row>
    <row r="322" spans="2:13">
      <c r="B322" s="19">
        <v>43690634952</v>
      </c>
      <c r="C322" t="s">
        <v>179</v>
      </c>
      <c r="D322" t="s">
        <v>5</v>
      </c>
      <c r="E322" t="s">
        <v>8</v>
      </c>
      <c r="F322" t="s">
        <v>13</v>
      </c>
      <c r="G322" t="s">
        <v>425</v>
      </c>
      <c r="H322" s="1">
        <v>20978</v>
      </c>
      <c r="I322" s="1" t="s">
        <v>436</v>
      </c>
      <c r="J322" t="s">
        <v>453</v>
      </c>
      <c r="K322" s="20">
        <v>29.9</v>
      </c>
      <c r="L322">
        <f ca="1">TRUNC((TODAY()-tBase[[#This Row],[Data Nascimento]])/365)</f>
        <v>68</v>
      </c>
      <c r="M322" t="str">
        <f ca="1">HLOOKUP(tBase[[#This Row],[Idade]],$O$3:$R$4,2,TRUE)</f>
        <v>54-70</v>
      </c>
    </row>
    <row r="323" spans="2:13">
      <c r="B323" s="19">
        <v>43739297869</v>
      </c>
      <c r="C323" t="s">
        <v>33</v>
      </c>
      <c r="D323" t="s">
        <v>6</v>
      </c>
      <c r="E323" t="s">
        <v>7</v>
      </c>
      <c r="F323" t="s">
        <v>427</v>
      </c>
      <c r="G323" t="s">
        <v>424</v>
      </c>
      <c r="H323" s="1">
        <v>34238</v>
      </c>
      <c r="I323" s="1" t="s">
        <v>436</v>
      </c>
      <c r="J323" t="s">
        <v>455</v>
      </c>
      <c r="K323" s="20">
        <v>9.9</v>
      </c>
      <c r="L323">
        <f ca="1">TRUNC((TODAY()-tBase[[#This Row],[Data Nascimento]])/365)</f>
        <v>31</v>
      </c>
      <c r="M323" t="str">
        <f ca="1">HLOOKUP(tBase[[#This Row],[Idade]],$O$3:$R$4,2,TRUE)</f>
        <v>24-34</v>
      </c>
    </row>
    <row r="324" spans="2:13">
      <c r="B324" s="19">
        <v>43743382226</v>
      </c>
      <c r="C324" t="s">
        <v>335</v>
      </c>
      <c r="D324" t="s">
        <v>5</v>
      </c>
      <c r="E324" t="s">
        <v>417</v>
      </c>
      <c r="F324" t="s">
        <v>427</v>
      </c>
      <c r="G324" t="s">
        <v>425</v>
      </c>
      <c r="H324" s="1">
        <v>33082</v>
      </c>
      <c r="I324" s="1" t="s">
        <v>436</v>
      </c>
      <c r="J324" t="s">
        <v>453</v>
      </c>
      <c r="K324" s="20">
        <v>29.9</v>
      </c>
      <c r="L324">
        <f ca="1">TRUNC((TODAY()-tBase[[#This Row],[Data Nascimento]])/365)</f>
        <v>34</v>
      </c>
      <c r="M324" t="str">
        <f ca="1">HLOOKUP(tBase[[#This Row],[Idade]],$O$3:$R$4,2,TRUE)</f>
        <v>24-34</v>
      </c>
    </row>
    <row r="325" spans="2:13">
      <c r="B325" s="19">
        <v>43809437545</v>
      </c>
      <c r="C325" t="s">
        <v>281</v>
      </c>
      <c r="D325" t="s">
        <v>5</v>
      </c>
      <c r="E325" t="s">
        <v>417</v>
      </c>
      <c r="F325" t="s">
        <v>427</v>
      </c>
      <c r="G325" t="s">
        <v>425</v>
      </c>
      <c r="H325" s="1">
        <v>26747</v>
      </c>
      <c r="I325" s="1" t="s">
        <v>436</v>
      </c>
      <c r="J325" t="s">
        <v>454</v>
      </c>
      <c r="K325" s="20">
        <v>35.9</v>
      </c>
      <c r="L325">
        <f ca="1">TRUNC((TODAY()-tBase[[#This Row],[Data Nascimento]])/365)</f>
        <v>52</v>
      </c>
      <c r="M325" t="str">
        <f ca="1">HLOOKUP(tBase[[#This Row],[Idade]],$O$3:$R$4,2,TRUE)</f>
        <v>44 - 54</v>
      </c>
    </row>
    <row r="326" spans="2:13">
      <c r="B326" s="19">
        <v>43862516707</v>
      </c>
      <c r="C326" t="s">
        <v>235</v>
      </c>
      <c r="D326" t="s">
        <v>6</v>
      </c>
      <c r="E326" t="s">
        <v>417</v>
      </c>
      <c r="F326" t="s">
        <v>12</v>
      </c>
      <c r="G326" t="s">
        <v>425</v>
      </c>
      <c r="H326" s="1">
        <v>25404</v>
      </c>
      <c r="I326" s="1" t="s">
        <v>435</v>
      </c>
      <c r="J326" t="s">
        <v>455</v>
      </c>
      <c r="K326" s="20">
        <v>9.9</v>
      </c>
      <c r="L326">
        <f ca="1">TRUNC((TODAY()-tBase[[#This Row],[Data Nascimento]])/365)</f>
        <v>55</v>
      </c>
      <c r="M326" t="str">
        <f ca="1">HLOOKUP(tBase[[#This Row],[Idade]],$O$3:$R$4,2,TRUE)</f>
        <v>54-70</v>
      </c>
    </row>
    <row r="327" spans="2:13">
      <c r="B327" s="19">
        <v>43865627349</v>
      </c>
      <c r="C327" t="s">
        <v>86</v>
      </c>
      <c r="D327" t="s">
        <v>5</v>
      </c>
      <c r="E327" t="s">
        <v>417</v>
      </c>
      <c r="F327" t="s">
        <v>13</v>
      </c>
      <c r="G327" t="s">
        <v>426</v>
      </c>
      <c r="H327" s="1">
        <v>29875</v>
      </c>
      <c r="I327" s="1" t="s">
        <v>433</v>
      </c>
      <c r="J327" t="s">
        <v>455</v>
      </c>
      <c r="K327" s="20">
        <v>9.9</v>
      </c>
      <c r="L327">
        <f ca="1">TRUNC((TODAY()-tBase[[#This Row],[Data Nascimento]])/365)</f>
        <v>43</v>
      </c>
      <c r="M327" t="str">
        <f ca="1">HLOOKUP(tBase[[#This Row],[Idade]],$O$3:$R$4,2,TRUE)</f>
        <v>35 - 44</v>
      </c>
    </row>
    <row r="328" spans="2:13">
      <c r="B328" s="19">
        <v>43955177890</v>
      </c>
      <c r="C328" t="s">
        <v>165</v>
      </c>
      <c r="D328" t="s">
        <v>5</v>
      </c>
      <c r="E328" t="s">
        <v>7</v>
      </c>
      <c r="F328" t="s">
        <v>427</v>
      </c>
      <c r="G328" t="s">
        <v>425</v>
      </c>
      <c r="H328" s="1">
        <v>27565</v>
      </c>
      <c r="I328" s="1" t="s">
        <v>433</v>
      </c>
      <c r="J328" t="s">
        <v>455</v>
      </c>
      <c r="K328" s="20">
        <v>9.9</v>
      </c>
      <c r="L328">
        <f ca="1">TRUNC((TODAY()-tBase[[#This Row],[Data Nascimento]])/365)</f>
        <v>49</v>
      </c>
      <c r="M328" t="str">
        <f ca="1">HLOOKUP(tBase[[#This Row],[Idade]],$O$3:$R$4,2,TRUE)</f>
        <v>44 - 54</v>
      </c>
    </row>
    <row r="329" spans="2:13">
      <c r="B329" s="19">
        <v>43990474257</v>
      </c>
      <c r="C329" t="s">
        <v>142</v>
      </c>
      <c r="D329" t="s">
        <v>6</v>
      </c>
      <c r="E329" t="s">
        <v>8</v>
      </c>
      <c r="F329" t="s">
        <v>427</v>
      </c>
      <c r="G329" t="s">
        <v>424</v>
      </c>
      <c r="H329" s="1">
        <v>28750</v>
      </c>
      <c r="I329" s="1" t="s">
        <v>433</v>
      </c>
      <c r="J329" t="s">
        <v>453</v>
      </c>
      <c r="K329" s="20">
        <v>29.9</v>
      </c>
      <c r="L329">
        <f ca="1">TRUNC((TODAY()-tBase[[#This Row],[Data Nascimento]])/365)</f>
        <v>46</v>
      </c>
      <c r="M329" t="str">
        <f ca="1">HLOOKUP(tBase[[#This Row],[Idade]],$O$3:$R$4,2,TRUE)</f>
        <v>44 - 54</v>
      </c>
    </row>
    <row r="330" spans="2:13">
      <c r="B330" s="19">
        <v>44079062916</v>
      </c>
      <c r="C330" t="s">
        <v>279</v>
      </c>
      <c r="D330" t="s">
        <v>6</v>
      </c>
      <c r="E330" t="s">
        <v>8</v>
      </c>
      <c r="F330" t="s">
        <v>9</v>
      </c>
      <c r="G330" t="s">
        <v>425</v>
      </c>
      <c r="H330" s="1">
        <v>30816</v>
      </c>
      <c r="I330" s="1" t="s">
        <v>433</v>
      </c>
      <c r="J330" t="s">
        <v>453</v>
      </c>
      <c r="K330" s="20">
        <v>29.9</v>
      </c>
      <c r="L330">
        <f ca="1">TRUNC((TODAY()-tBase[[#This Row],[Data Nascimento]])/365)</f>
        <v>41</v>
      </c>
      <c r="M330" t="str">
        <f ca="1">HLOOKUP(tBase[[#This Row],[Idade]],$O$3:$R$4,2,TRUE)</f>
        <v>35 - 44</v>
      </c>
    </row>
    <row r="331" spans="2:13">
      <c r="B331" s="19">
        <v>44113863787</v>
      </c>
      <c r="C331" t="s">
        <v>343</v>
      </c>
      <c r="D331" t="s">
        <v>5</v>
      </c>
      <c r="E331" t="s">
        <v>7</v>
      </c>
      <c r="F331" t="s">
        <v>12</v>
      </c>
      <c r="G331" t="s">
        <v>424</v>
      </c>
      <c r="H331" s="1">
        <v>26021</v>
      </c>
      <c r="I331" s="1" t="s">
        <v>433</v>
      </c>
      <c r="J331" t="s">
        <v>456</v>
      </c>
      <c r="K331" s="20">
        <v>79.900000000000006</v>
      </c>
      <c r="L331">
        <f ca="1">TRUNC((TODAY()-tBase[[#This Row],[Data Nascimento]])/365)</f>
        <v>54</v>
      </c>
      <c r="M331" t="str">
        <f ca="1">HLOOKUP(tBase[[#This Row],[Idade]],$O$3:$R$4,2,TRUE)</f>
        <v>54-70</v>
      </c>
    </row>
    <row r="332" spans="2:13">
      <c r="B332" s="19">
        <v>44133248813</v>
      </c>
      <c r="C332" t="s">
        <v>120</v>
      </c>
      <c r="D332" t="s">
        <v>6</v>
      </c>
      <c r="E332" t="s">
        <v>7</v>
      </c>
      <c r="F332" t="s">
        <v>13</v>
      </c>
      <c r="G332" t="s">
        <v>426</v>
      </c>
      <c r="H332" s="1">
        <v>31851</v>
      </c>
      <c r="I332" s="1" t="s">
        <v>430</v>
      </c>
      <c r="J332" t="s">
        <v>454</v>
      </c>
      <c r="K332" s="20">
        <v>35.9</v>
      </c>
      <c r="L332">
        <f ca="1">TRUNC((TODAY()-tBase[[#This Row],[Data Nascimento]])/365)</f>
        <v>38</v>
      </c>
      <c r="M332" t="str">
        <f ca="1">HLOOKUP(tBase[[#This Row],[Idade]],$O$3:$R$4,2,TRUE)</f>
        <v>35 - 44</v>
      </c>
    </row>
    <row r="333" spans="2:13">
      <c r="B333" s="19">
        <v>44417946805</v>
      </c>
      <c r="C333" t="s">
        <v>313</v>
      </c>
      <c r="D333" t="s">
        <v>6</v>
      </c>
      <c r="E333" t="s">
        <v>7</v>
      </c>
      <c r="F333" t="s">
        <v>12</v>
      </c>
      <c r="G333" t="s">
        <v>424</v>
      </c>
      <c r="H333" s="1">
        <v>28177</v>
      </c>
      <c r="I333" s="1" t="s">
        <v>429</v>
      </c>
      <c r="J333" t="s">
        <v>454</v>
      </c>
      <c r="K333" s="20">
        <v>35.9</v>
      </c>
      <c r="L333">
        <f ca="1">TRUNC((TODAY()-tBase[[#This Row],[Data Nascimento]])/365)</f>
        <v>48</v>
      </c>
      <c r="M333" t="str">
        <f ca="1">HLOOKUP(tBase[[#This Row],[Idade]],$O$3:$R$4,2,TRUE)</f>
        <v>44 - 54</v>
      </c>
    </row>
    <row r="334" spans="2:13">
      <c r="B334" s="19">
        <v>44517150220</v>
      </c>
      <c r="C334" t="s">
        <v>26</v>
      </c>
      <c r="D334" t="s">
        <v>5</v>
      </c>
      <c r="E334" t="s">
        <v>417</v>
      </c>
      <c r="F334" t="s">
        <v>13</v>
      </c>
      <c r="G334" t="s">
        <v>426</v>
      </c>
      <c r="H334" s="1">
        <v>32994</v>
      </c>
      <c r="I334" s="1" t="s">
        <v>431</v>
      </c>
      <c r="J334" t="s">
        <v>456</v>
      </c>
      <c r="K334" s="20">
        <v>79.900000000000006</v>
      </c>
      <c r="L334">
        <f ca="1">TRUNC((TODAY()-tBase[[#This Row],[Data Nascimento]])/365)</f>
        <v>35</v>
      </c>
      <c r="M334" t="str">
        <f ca="1">HLOOKUP(tBase[[#This Row],[Idade]],$O$3:$R$4,2,TRUE)</f>
        <v>35 - 44</v>
      </c>
    </row>
    <row r="335" spans="2:13">
      <c r="B335" s="19">
        <v>44641671343</v>
      </c>
      <c r="C335" t="s">
        <v>280</v>
      </c>
      <c r="D335" t="s">
        <v>6</v>
      </c>
      <c r="E335" t="s">
        <v>7</v>
      </c>
      <c r="F335" t="s">
        <v>14</v>
      </c>
      <c r="G335" t="s">
        <v>426</v>
      </c>
      <c r="H335" s="1">
        <v>27549</v>
      </c>
      <c r="I335" s="1" t="s">
        <v>432</v>
      </c>
      <c r="J335" t="s">
        <v>455</v>
      </c>
      <c r="K335" s="20">
        <v>9.9</v>
      </c>
      <c r="L335">
        <f ca="1">TRUNC((TODAY()-tBase[[#This Row],[Data Nascimento]])/365)</f>
        <v>49</v>
      </c>
      <c r="M335" t="str">
        <f ca="1">HLOOKUP(tBase[[#This Row],[Idade]],$O$3:$R$4,2,TRUE)</f>
        <v>44 - 54</v>
      </c>
    </row>
    <row r="336" spans="2:13">
      <c r="B336" s="19">
        <v>44675229890</v>
      </c>
      <c r="C336" t="s">
        <v>42</v>
      </c>
      <c r="D336" t="s">
        <v>5</v>
      </c>
      <c r="E336" t="s">
        <v>8</v>
      </c>
      <c r="F336" t="s">
        <v>11</v>
      </c>
      <c r="G336" t="s">
        <v>424</v>
      </c>
      <c r="H336" s="1">
        <v>31308</v>
      </c>
      <c r="I336" s="1" t="s">
        <v>434</v>
      </c>
      <c r="J336" t="s">
        <v>456</v>
      </c>
      <c r="K336" s="20">
        <v>79.900000000000006</v>
      </c>
      <c r="L336">
        <f ca="1">TRUNC((TODAY()-tBase[[#This Row],[Data Nascimento]])/365)</f>
        <v>39</v>
      </c>
      <c r="M336" t="str">
        <f ca="1">HLOOKUP(tBase[[#This Row],[Idade]],$O$3:$R$4,2,TRUE)</f>
        <v>35 - 44</v>
      </c>
    </row>
    <row r="337" spans="2:13">
      <c r="B337" s="19">
        <v>44780102027</v>
      </c>
      <c r="C337" t="s">
        <v>398</v>
      </c>
      <c r="D337" t="s">
        <v>5</v>
      </c>
      <c r="E337" t="s">
        <v>416</v>
      </c>
      <c r="F337" t="s">
        <v>13</v>
      </c>
      <c r="G337" t="s">
        <v>426</v>
      </c>
      <c r="H337" s="1">
        <v>32123</v>
      </c>
      <c r="I337" s="1" t="s">
        <v>430</v>
      </c>
      <c r="J337" t="s">
        <v>455</v>
      </c>
      <c r="K337" s="20">
        <v>9.9</v>
      </c>
      <c r="L337">
        <f ca="1">TRUNC((TODAY()-tBase[[#This Row],[Data Nascimento]])/365)</f>
        <v>37</v>
      </c>
      <c r="M337" t="str">
        <f ca="1">HLOOKUP(tBase[[#This Row],[Idade]],$O$3:$R$4,2,TRUE)</f>
        <v>35 - 44</v>
      </c>
    </row>
    <row r="338" spans="2:13">
      <c r="B338" s="19">
        <v>44780432801</v>
      </c>
      <c r="C338" t="s">
        <v>390</v>
      </c>
      <c r="D338" t="s">
        <v>5</v>
      </c>
      <c r="E338" t="s">
        <v>7</v>
      </c>
      <c r="F338" t="s">
        <v>11</v>
      </c>
      <c r="G338" t="s">
        <v>426</v>
      </c>
      <c r="H338" s="1">
        <v>33672</v>
      </c>
      <c r="I338" s="1" t="s">
        <v>435</v>
      </c>
      <c r="J338" t="s">
        <v>456</v>
      </c>
      <c r="K338" s="20">
        <v>79.900000000000006</v>
      </c>
      <c r="L338">
        <f ca="1">TRUNC((TODAY()-tBase[[#This Row],[Data Nascimento]])/365)</f>
        <v>33</v>
      </c>
      <c r="M338" t="str">
        <f ca="1">HLOOKUP(tBase[[#This Row],[Idade]],$O$3:$R$4,2,TRUE)</f>
        <v>24-34</v>
      </c>
    </row>
    <row r="339" spans="2:13">
      <c r="B339" s="19">
        <v>44873409921</v>
      </c>
      <c r="C339" t="s">
        <v>118</v>
      </c>
      <c r="D339" t="s">
        <v>5</v>
      </c>
      <c r="E339" t="s">
        <v>417</v>
      </c>
      <c r="F339" t="s">
        <v>427</v>
      </c>
      <c r="G339" t="s">
        <v>426</v>
      </c>
      <c r="H339" s="1">
        <v>31040</v>
      </c>
      <c r="I339" s="1" t="s">
        <v>436</v>
      </c>
      <c r="J339" t="s">
        <v>453</v>
      </c>
      <c r="K339" s="20">
        <v>29.9</v>
      </c>
      <c r="L339">
        <f ca="1">TRUNC((TODAY()-tBase[[#This Row],[Data Nascimento]])/365)</f>
        <v>40</v>
      </c>
      <c r="M339" t="str">
        <f ca="1">HLOOKUP(tBase[[#This Row],[Idade]],$O$3:$R$4,2,TRUE)</f>
        <v>35 - 44</v>
      </c>
    </row>
    <row r="340" spans="2:13">
      <c r="B340" s="19">
        <v>44968480072</v>
      </c>
      <c r="C340" t="s">
        <v>143</v>
      </c>
      <c r="D340" t="s">
        <v>6</v>
      </c>
      <c r="E340" t="s">
        <v>7</v>
      </c>
      <c r="F340" t="s">
        <v>427</v>
      </c>
      <c r="G340" t="s">
        <v>424</v>
      </c>
      <c r="H340" s="1">
        <v>30279</v>
      </c>
      <c r="I340" s="1" t="s">
        <v>430</v>
      </c>
      <c r="J340" t="s">
        <v>453</v>
      </c>
      <c r="K340" s="20">
        <v>29.9</v>
      </c>
      <c r="L340">
        <f ca="1">TRUNC((TODAY()-tBase[[#This Row],[Data Nascimento]])/365)</f>
        <v>42</v>
      </c>
      <c r="M340" t="str">
        <f ca="1">HLOOKUP(tBase[[#This Row],[Idade]],$O$3:$R$4,2,TRUE)</f>
        <v>35 - 44</v>
      </c>
    </row>
    <row r="341" spans="2:13">
      <c r="B341" s="19">
        <v>45034419141</v>
      </c>
      <c r="C341" t="s">
        <v>54</v>
      </c>
      <c r="D341" t="s">
        <v>5</v>
      </c>
      <c r="E341" t="s">
        <v>417</v>
      </c>
      <c r="F341" t="s">
        <v>11</v>
      </c>
      <c r="G341" t="s">
        <v>425</v>
      </c>
      <c r="H341" s="1">
        <v>22505</v>
      </c>
      <c r="I341" s="1" t="s">
        <v>435</v>
      </c>
      <c r="J341" t="s">
        <v>456</v>
      </c>
      <c r="K341" s="20">
        <v>79.900000000000006</v>
      </c>
      <c r="L341">
        <f ca="1">TRUNC((TODAY()-tBase[[#This Row],[Data Nascimento]])/365)</f>
        <v>63</v>
      </c>
      <c r="M341" t="str">
        <f ca="1">HLOOKUP(tBase[[#This Row],[Idade]],$O$3:$R$4,2,TRUE)</f>
        <v>54-70</v>
      </c>
    </row>
    <row r="342" spans="2:13">
      <c r="B342" s="19">
        <v>45125322860</v>
      </c>
      <c r="C342" t="s">
        <v>136</v>
      </c>
      <c r="D342" t="s">
        <v>6</v>
      </c>
      <c r="E342" t="s">
        <v>7</v>
      </c>
      <c r="F342" t="s">
        <v>14</v>
      </c>
      <c r="G342" t="s">
        <v>426</v>
      </c>
      <c r="H342" s="1">
        <v>31552</v>
      </c>
      <c r="I342" s="1" t="s">
        <v>436</v>
      </c>
      <c r="J342" t="s">
        <v>455</v>
      </c>
      <c r="K342" s="20">
        <v>9.9</v>
      </c>
      <c r="L342">
        <f ca="1">TRUNC((TODAY()-tBase[[#This Row],[Data Nascimento]])/365)</f>
        <v>39</v>
      </c>
      <c r="M342" t="str">
        <f ca="1">HLOOKUP(tBase[[#This Row],[Idade]],$O$3:$R$4,2,TRUE)</f>
        <v>35 - 44</v>
      </c>
    </row>
    <row r="343" spans="2:13">
      <c r="B343" s="19">
        <v>45190223661</v>
      </c>
      <c r="C343" t="s">
        <v>394</v>
      </c>
      <c r="D343" t="s">
        <v>5</v>
      </c>
      <c r="E343" t="s">
        <v>417</v>
      </c>
      <c r="F343" t="s">
        <v>14</v>
      </c>
      <c r="G343" t="s">
        <v>425</v>
      </c>
      <c r="H343" s="1">
        <v>24657</v>
      </c>
      <c r="I343" s="1" t="s">
        <v>433</v>
      </c>
      <c r="J343" t="s">
        <v>453</v>
      </c>
      <c r="K343" s="20">
        <v>29.9</v>
      </c>
      <c r="L343">
        <f ca="1">TRUNC((TODAY()-tBase[[#This Row],[Data Nascimento]])/365)</f>
        <v>57</v>
      </c>
      <c r="M343" t="str">
        <f ca="1">HLOOKUP(tBase[[#This Row],[Idade]],$O$3:$R$4,2,TRUE)</f>
        <v>54-70</v>
      </c>
    </row>
    <row r="344" spans="2:13">
      <c r="B344" s="19">
        <v>45305541903</v>
      </c>
      <c r="C344" t="s">
        <v>174</v>
      </c>
      <c r="D344" t="s">
        <v>6</v>
      </c>
      <c r="E344" t="s">
        <v>417</v>
      </c>
      <c r="F344" t="s">
        <v>11</v>
      </c>
      <c r="G344" t="s">
        <v>425</v>
      </c>
      <c r="H344" s="1">
        <v>24382</v>
      </c>
      <c r="I344" s="1" t="s">
        <v>433</v>
      </c>
      <c r="J344" t="s">
        <v>456</v>
      </c>
      <c r="K344" s="20">
        <v>79.900000000000006</v>
      </c>
      <c r="L344">
        <f ca="1">TRUNC((TODAY()-tBase[[#This Row],[Data Nascimento]])/365)</f>
        <v>58</v>
      </c>
      <c r="M344" t="str">
        <f ca="1">HLOOKUP(tBase[[#This Row],[Idade]],$O$3:$R$4,2,TRUE)</f>
        <v>54-70</v>
      </c>
    </row>
    <row r="345" spans="2:13">
      <c r="B345" s="19">
        <v>45344898195</v>
      </c>
      <c r="C345" t="s">
        <v>338</v>
      </c>
      <c r="D345" t="s">
        <v>6</v>
      </c>
      <c r="E345" t="s">
        <v>417</v>
      </c>
      <c r="F345" t="s">
        <v>13</v>
      </c>
      <c r="G345" t="s">
        <v>426</v>
      </c>
      <c r="H345" s="1">
        <v>34215</v>
      </c>
      <c r="I345" s="1" t="s">
        <v>433</v>
      </c>
      <c r="J345" t="s">
        <v>456</v>
      </c>
      <c r="K345" s="20">
        <v>79.900000000000006</v>
      </c>
      <c r="L345">
        <f ca="1">TRUNC((TODAY()-tBase[[#This Row],[Data Nascimento]])/365)</f>
        <v>31</v>
      </c>
      <c r="M345" t="str">
        <f ca="1">HLOOKUP(tBase[[#This Row],[Idade]],$O$3:$R$4,2,TRUE)</f>
        <v>24-34</v>
      </c>
    </row>
    <row r="346" spans="2:13">
      <c r="B346" s="19">
        <v>45398267634</v>
      </c>
      <c r="C346" t="s">
        <v>307</v>
      </c>
      <c r="D346" t="s">
        <v>5</v>
      </c>
      <c r="E346" t="s">
        <v>7</v>
      </c>
      <c r="F346" t="s">
        <v>12</v>
      </c>
      <c r="G346" t="s">
        <v>425</v>
      </c>
      <c r="H346" s="1">
        <v>34338</v>
      </c>
      <c r="I346" s="1" t="s">
        <v>433</v>
      </c>
      <c r="J346" t="s">
        <v>455</v>
      </c>
      <c r="K346" s="20">
        <v>9.9</v>
      </c>
      <c r="L346">
        <f ca="1">TRUNC((TODAY()-tBase[[#This Row],[Data Nascimento]])/365)</f>
        <v>31</v>
      </c>
      <c r="M346" t="str">
        <f ca="1">HLOOKUP(tBase[[#This Row],[Idade]],$O$3:$R$4,2,TRUE)</f>
        <v>24-34</v>
      </c>
    </row>
    <row r="347" spans="2:13">
      <c r="B347" s="19">
        <v>45551104001</v>
      </c>
      <c r="C347" t="s">
        <v>356</v>
      </c>
      <c r="D347" t="s">
        <v>6</v>
      </c>
      <c r="E347" t="s">
        <v>7</v>
      </c>
      <c r="F347" t="s">
        <v>13</v>
      </c>
      <c r="G347" t="s">
        <v>426</v>
      </c>
      <c r="H347" s="1">
        <v>21615</v>
      </c>
      <c r="I347" s="1" t="s">
        <v>433</v>
      </c>
      <c r="J347" t="s">
        <v>455</v>
      </c>
      <c r="K347" s="20">
        <v>9.9</v>
      </c>
      <c r="L347">
        <f ca="1">TRUNC((TODAY()-tBase[[#This Row],[Data Nascimento]])/365)</f>
        <v>66</v>
      </c>
      <c r="M347" t="str">
        <f ca="1">HLOOKUP(tBase[[#This Row],[Idade]],$O$3:$R$4,2,TRUE)</f>
        <v>54-70</v>
      </c>
    </row>
    <row r="348" spans="2:13">
      <c r="B348" s="19">
        <v>45591421429</v>
      </c>
      <c r="C348" t="s">
        <v>342</v>
      </c>
      <c r="D348" t="s">
        <v>6</v>
      </c>
      <c r="E348" t="s">
        <v>8</v>
      </c>
      <c r="F348" t="s">
        <v>11</v>
      </c>
      <c r="G348" t="s">
        <v>424</v>
      </c>
      <c r="H348" s="1">
        <v>29906</v>
      </c>
      <c r="I348" s="1" t="s">
        <v>433</v>
      </c>
      <c r="J348" t="s">
        <v>456</v>
      </c>
      <c r="K348" s="20">
        <v>79.900000000000006</v>
      </c>
      <c r="L348">
        <f ca="1">TRUNC((TODAY()-tBase[[#This Row],[Data Nascimento]])/365)</f>
        <v>43</v>
      </c>
      <c r="M348" t="str">
        <f ca="1">HLOOKUP(tBase[[#This Row],[Idade]],$O$3:$R$4,2,TRUE)</f>
        <v>35 - 44</v>
      </c>
    </row>
    <row r="349" spans="2:13">
      <c r="B349" s="19">
        <v>45665433109</v>
      </c>
      <c r="C349" t="s">
        <v>43</v>
      </c>
      <c r="D349" t="s">
        <v>6</v>
      </c>
      <c r="E349" t="s">
        <v>7</v>
      </c>
      <c r="F349" t="s">
        <v>12</v>
      </c>
      <c r="G349" t="s">
        <v>424</v>
      </c>
      <c r="H349" s="1">
        <v>29499</v>
      </c>
      <c r="I349" s="1" t="s">
        <v>433</v>
      </c>
      <c r="J349" t="s">
        <v>455</v>
      </c>
      <c r="K349" s="20">
        <v>9.9</v>
      </c>
      <c r="L349">
        <f ca="1">TRUNC((TODAY()-tBase[[#This Row],[Data Nascimento]])/365)</f>
        <v>44</v>
      </c>
      <c r="M349" t="str">
        <f ca="1">HLOOKUP(tBase[[#This Row],[Idade]],$O$3:$R$4,2,TRUE)</f>
        <v>44 - 54</v>
      </c>
    </row>
    <row r="350" spans="2:13">
      <c r="B350" s="19">
        <v>45682920544</v>
      </c>
      <c r="C350" t="s">
        <v>233</v>
      </c>
      <c r="D350" t="s">
        <v>5</v>
      </c>
      <c r="E350" t="s">
        <v>7</v>
      </c>
      <c r="F350" t="s">
        <v>427</v>
      </c>
      <c r="G350" t="s">
        <v>424</v>
      </c>
      <c r="H350" s="1">
        <v>32679</v>
      </c>
      <c r="I350" s="1" t="s">
        <v>433</v>
      </c>
      <c r="J350" t="s">
        <v>454</v>
      </c>
      <c r="K350" s="20">
        <v>35.9</v>
      </c>
      <c r="L350">
        <f ca="1">TRUNC((TODAY()-tBase[[#This Row],[Data Nascimento]])/365)</f>
        <v>35</v>
      </c>
      <c r="M350" t="str">
        <f ca="1">HLOOKUP(tBase[[#This Row],[Idade]],$O$3:$R$4,2,TRUE)</f>
        <v>35 - 44</v>
      </c>
    </row>
    <row r="351" spans="2:13">
      <c r="B351" s="19">
        <v>45709208362</v>
      </c>
      <c r="C351" t="s">
        <v>189</v>
      </c>
      <c r="D351" t="s">
        <v>5</v>
      </c>
      <c r="E351" t="s">
        <v>8</v>
      </c>
      <c r="F351" t="s">
        <v>427</v>
      </c>
      <c r="G351" t="s">
        <v>425</v>
      </c>
      <c r="H351" s="1">
        <v>22631</v>
      </c>
      <c r="I351" s="1" t="s">
        <v>433</v>
      </c>
      <c r="J351" t="s">
        <v>455</v>
      </c>
      <c r="K351" s="20">
        <v>9.9</v>
      </c>
      <c r="L351">
        <f ca="1">TRUNC((TODAY()-tBase[[#This Row],[Data Nascimento]])/365)</f>
        <v>63</v>
      </c>
      <c r="M351" t="str">
        <f ca="1">HLOOKUP(tBase[[#This Row],[Idade]],$O$3:$R$4,2,TRUE)</f>
        <v>54-70</v>
      </c>
    </row>
    <row r="352" spans="2:13">
      <c r="B352" s="19">
        <v>45881940290</v>
      </c>
      <c r="C352" t="s">
        <v>195</v>
      </c>
      <c r="D352" t="s">
        <v>5</v>
      </c>
      <c r="E352" t="s">
        <v>417</v>
      </c>
      <c r="F352" t="s">
        <v>9</v>
      </c>
      <c r="G352" t="s">
        <v>425</v>
      </c>
      <c r="H352" s="1">
        <v>32142</v>
      </c>
      <c r="I352" s="1" t="s">
        <v>429</v>
      </c>
      <c r="J352" t="s">
        <v>455</v>
      </c>
      <c r="K352" s="20">
        <v>9.9</v>
      </c>
      <c r="L352">
        <f ca="1">TRUNC((TODAY()-tBase[[#This Row],[Data Nascimento]])/365)</f>
        <v>37</v>
      </c>
      <c r="M352" t="str">
        <f ca="1">HLOOKUP(tBase[[#This Row],[Idade]],$O$3:$R$4,2,TRUE)</f>
        <v>35 - 44</v>
      </c>
    </row>
    <row r="353" spans="2:13">
      <c r="B353" s="19">
        <v>45892038935</v>
      </c>
      <c r="C353" t="s">
        <v>325</v>
      </c>
      <c r="D353" t="s">
        <v>5</v>
      </c>
      <c r="E353" t="s">
        <v>7</v>
      </c>
      <c r="F353" t="s">
        <v>427</v>
      </c>
      <c r="G353" t="s">
        <v>425</v>
      </c>
      <c r="H353" s="1">
        <v>29975</v>
      </c>
      <c r="I353" s="1" t="s">
        <v>432</v>
      </c>
      <c r="J353" t="s">
        <v>454</v>
      </c>
      <c r="K353" s="20">
        <v>35.9</v>
      </c>
      <c r="L353">
        <f ca="1">TRUNC((TODAY()-tBase[[#This Row],[Data Nascimento]])/365)</f>
        <v>43</v>
      </c>
      <c r="M353" t="str">
        <f ca="1">HLOOKUP(tBase[[#This Row],[Idade]],$O$3:$R$4,2,TRUE)</f>
        <v>35 - 44</v>
      </c>
    </row>
    <row r="354" spans="2:13">
      <c r="B354" s="19">
        <v>45953823152</v>
      </c>
      <c r="C354" t="s">
        <v>181</v>
      </c>
      <c r="D354" t="s">
        <v>5</v>
      </c>
      <c r="E354" t="s">
        <v>417</v>
      </c>
      <c r="F354" t="s">
        <v>427</v>
      </c>
      <c r="G354" t="s">
        <v>425</v>
      </c>
      <c r="H354" s="1">
        <v>23160</v>
      </c>
      <c r="I354" s="1" t="s">
        <v>436</v>
      </c>
      <c r="J354" t="s">
        <v>454</v>
      </c>
      <c r="K354" s="20">
        <v>35.9</v>
      </c>
      <c r="L354">
        <f ca="1">TRUNC((TODAY()-tBase[[#This Row],[Data Nascimento]])/365)</f>
        <v>62</v>
      </c>
      <c r="M354" t="str">
        <f ca="1">HLOOKUP(tBase[[#This Row],[Idade]],$O$3:$R$4,2,TRUE)</f>
        <v>54-70</v>
      </c>
    </row>
    <row r="355" spans="2:13">
      <c r="B355" s="19">
        <v>45961352404</v>
      </c>
      <c r="C355" t="s">
        <v>375</v>
      </c>
      <c r="D355" t="s">
        <v>6</v>
      </c>
      <c r="E355" t="s">
        <v>417</v>
      </c>
      <c r="F355" t="s">
        <v>9</v>
      </c>
      <c r="G355" t="s">
        <v>425</v>
      </c>
      <c r="H355" s="1">
        <v>30770</v>
      </c>
      <c r="I355" s="1" t="s">
        <v>436</v>
      </c>
      <c r="J355" t="s">
        <v>453</v>
      </c>
      <c r="K355" s="20">
        <v>29.9</v>
      </c>
      <c r="L355">
        <f ca="1">TRUNC((TODAY()-tBase[[#This Row],[Data Nascimento]])/365)</f>
        <v>41</v>
      </c>
      <c r="M355" t="str">
        <f ca="1">HLOOKUP(tBase[[#This Row],[Idade]],$O$3:$R$4,2,TRUE)</f>
        <v>35 - 44</v>
      </c>
    </row>
    <row r="356" spans="2:13">
      <c r="B356" s="19">
        <v>46126747412</v>
      </c>
      <c r="C356" t="s">
        <v>159</v>
      </c>
      <c r="D356" t="s">
        <v>5</v>
      </c>
      <c r="E356" t="s">
        <v>8</v>
      </c>
      <c r="F356" t="s">
        <v>9</v>
      </c>
      <c r="G356" t="s">
        <v>425</v>
      </c>
      <c r="H356" s="1">
        <v>22827</v>
      </c>
      <c r="I356" s="1" t="s">
        <v>436</v>
      </c>
      <c r="J356" t="s">
        <v>455</v>
      </c>
      <c r="K356" s="20">
        <v>9.9</v>
      </c>
      <c r="L356">
        <f ca="1">TRUNC((TODAY()-tBase[[#This Row],[Data Nascimento]])/365)</f>
        <v>62</v>
      </c>
      <c r="M356" t="str">
        <f ca="1">HLOOKUP(tBase[[#This Row],[Idade]],$O$3:$R$4,2,TRUE)</f>
        <v>54-70</v>
      </c>
    </row>
    <row r="357" spans="2:13">
      <c r="B357" s="19">
        <v>46157189382</v>
      </c>
      <c r="C357" t="s">
        <v>290</v>
      </c>
      <c r="D357" t="s">
        <v>6</v>
      </c>
      <c r="E357" t="s">
        <v>7</v>
      </c>
      <c r="F357" t="s">
        <v>13</v>
      </c>
      <c r="G357" t="s">
        <v>426</v>
      </c>
      <c r="H357" s="1">
        <v>25876</v>
      </c>
      <c r="I357" s="1" t="s">
        <v>436</v>
      </c>
      <c r="J357" t="s">
        <v>456</v>
      </c>
      <c r="K357" s="20">
        <v>79.900000000000006</v>
      </c>
      <c r="L357">
        <f ca="1">TRUNC((TODAY()-tBase[[#This Row],[Data Nascimento]])/365)</f>
        <v>54</v>
      </c>
      <c r="M357" t="str">
        <f ca="1">HLOOKUP(tBase[[#This Row],[Idade]],$O$3:$R$4,2,TRUE)</f>
        <v>54-70</v>
      </c>
    </row>
    <row r="358" spans="2:13">
      <c r="B358" s="19">
        <v>46205324892</v>
      </c>
      <c r="C358" t="s">
        <v>22</v>
      </c>
      <c r="D358" t="s">
        <v>5</v>
      </c>
      <c r="E358" t="s">
        <v>8</v>
      </c>
      <c r="F358" t="s">
        <v>427</v>
      </c>
      <c r="G358" t="s">
        <v>424</v>
      </c>
      <c r="H358" s="1">
        <v>25099</v>
      </c>
      <c r="I358" s="1" t="s">
        <v>436</v>
      </c>
      <c r="J358" t="s">
        <v>453</v>
      </c>
      <c r="K358" s="20">
        <v>29.9</v>
      </c>
      <c r="L358">
        <f ca="1">TRUNC((TODAY()-tBase[[#This Row],[Data Nascimento]])/365)</f>
        <v>56</v>
      </c>
      <c r="M358" t="str">
        <f ca="1">HLOOKUP(tBase[[#This Row],[Idade]],$O$3:$R$4,2,TRUE)</f>
        <v>54-70</v>
      </c>
    </row>
    <row r="359" spans="2:13">
      <c r="B359" s="19">
        <v>46222211142</v>
      </c>
      <c r="C359" t="s">
        <v>391</v>
      </c>
      <c r="D359" t="s">
        <v>6</v>
      </c>
      <c r="E359" t="s">
        <v>417</v>
      </c>
      <c r="F359" t="s">
        <v>12</v>
      </c>
      <c r="G359" t="s">
        <v>424</v>
      </c>
      <c r="H359" s="1">
        <v>21213</v>
      </c>
      <c r="I359" s="1" t="s">
        <v>436</v>
      </c>
      <c r="J359" t="s">
        <v>456</v>
      </c>
      <c r="K359" s="20">
        <v>79.900000000000006</v>
      </c>
      <c r="L359">
        <f ca="1">TRUNC((TODAY()-tBase[[#This Row],[Data Nascimento]])/365)</f>
        <v>67</v>
      </c>
      <c r="M359" t="str">
        <f ca="1">HLOOKUP(tBase[[#This Row],[Idade]],$O$3:$R$4,2,TRUE)</f>
        <v>54-70</v>
      </c>
    </row>
    <row r="360" spans="2:13">
      <c r="B360" s="19">
        <v>46344330480</v>
      </c>
      <c r="C360" t="s">
        <v>348</v>
      </c>
      <c r="D360" t="s">
        <v>6</v>
      </c>
      <c r="E360" t="s">
        <v>416</v>
      </c>
      <c r="F360" t="s">
        <v>13</v>
      </c>
      <c r="G360" t="s">
        <v>425</v>
      </c>
      <c r="H360" s="1">
        <v>34083</v>
      </c>
      <c r="I360" s="1" t="s">
        <v>435</v>
      </c>
      <c r="J360" t="s">
        <v>455</v>
      </c>
      <c r="K360" s="20">
        <v>9.9</v>
      </c>
      <c r="L360">
        <f ca="1">TRUNC((TODAY()-tBase[[#This Row],[Data Nascimento]])/365)</f>
        <v>32</v>
      </c>
      <c r="M360" t="str">
        <f ca="1">HLOOKUP(tBase[[#This Row],[Idade]],$O$3:$R$4,2,TRUE)</f>
        <v>24-34</v>
      </c>
    </row>
    <row r="361" spans="2:13">
      <c r="B361" s="19">
        <v>46353055602</v>
      </c>
      <c r="C361" t="s">
        <v>373</v>
      </c>
      <c r="D361" t="s">
        <v>6</v>
      </c>
      <c r="E361" t="s">
        <v>7</v>
      </c>
      <c r="F361" t="s">
        <v>427</v>
      </c>
      <c r="G361" t="s">
        <v>424</v>
      </c>
      <c r="H361" s="1">
        <v>22815</v>
      </c>
      <c r="I361" s="1" t="s">
        <v>433</v>
      </c>
      <c r="J361" t="s">
        <v>454</v>
      </c>
      <c r="K361" s="20">
        <v>35.9</v>
      </c>
      <c r="L361">
        <f ca="1">TRUNC((TODAY()-tBase[[#This Row],[Data Nascimento]])/365)</f>
        <v>62</v>
      </c>
      <c r="M361" t="str">
        <f ca="1">HLOOKUP(tBase[[#This Row],[Idade]],$O$3:$R$4,2,TRUE)</f>
        <v>54-70</v>
      </c>
    </row>
    <row r="362" spans="2:13">
      <c r="B362" s="19">
        <v>46354255833</v>
      </c>
      <c r="C362" t="s">
        <v>392</v>
      </c>
      <c r="D362" t="s">
        <v>5</v>
      </c>
      <c r="E362" t="s">
        <v>8</v>
      </c>
      <c r="F362" t="s">
        <v>13</v>
      </c>
      <c r="G362" t="s">
        <v>425</v>
      </c>
      <c r="H362" s="1">
        <v>26340</v>
      </c>
      <c r="I362" s="1" t="s">
        <v>433</v>
      </c>
      <c r="J362" t="s">
        <v>453</v>
      </c>
      <c r="K362" s="20">
        <v>29.9</v>
      </c>
      <c r="L362">
        <f ca="1">TRUNC((TODAY()-tBase[[#This Row],[Data Nascimento]])/365)</f>
        <v>53</v>
      </c>
      <c r="M362" t="str">
        <f ca="1">HLOOKUP(tBase[[#This Row],[Idade]],$O$3:$R$4,2,TRUE)</f>
        <v>44 - 54</v>
      </c>
    </row>
    <row r="363" spans="2:13">
      <c r="B363" s="19">
        <v>46370856674</v>
      </c>
      <c r="C363" t="s">
        <v>319</v>
      </c>
      <c r="D363" t="s">
        <v>5</v>
      </c>
      <c r="E363" t="s">
        <v>8</v>
      </c>
      <c r="F363" t="s">
        <v>12</v>
      </c>
      <c r="G363" t="s">
        <v>425</v>
      </c>
      <c r="H363" s="1">
        <v>26710</v>
      </c>
      <c r="I363" s="1" t="s">
        <v>433</v>
      </c>
      <c r="J363" t="s">
        <v>456</v>
      </c>
      <c r="K363" s="20">
        <v>79.900000000000006</v>
      </c>
      <c r="L363">
        <f ca="1">TRUNC((TODAY()-tBase[[#This Row],[Data Nascimento]])/365)</f>
        <v>52</v>
      </c>
      <c r="M363" t="str">
        <f ca="1">HLOOKUP(tBase[[#This Row],[Idade]],$O$3:$R$4,2,TRUE)</f>
        <v>44 - 54</v>
      </c>
    </row>
    <row r="364" spans="2:13">
      <c r="B364" s="19">
        <v>46447828715</v>
      </c>
      <c r="C364" t="s">
        <v>407</v>
      </c>
      <c r="D364" t="s">
        <v>6</v>
      </c>
      <c r="E364" t="s">
        <v>7</v>
      </c>
      <c r="F364" t="s">
        <v>427</v>
      </c>
      <c r="G364" t="s">
        <v>425</v>
      </c>
      <c r="H364" s="1">
        <v>31371</v>
      </c>
      <c r="I364" s="1" t="s">
        <v>433</v>
      </c>
      <c r="J364" t="s">
        <v>453</v>
      </c>
      <c r="K364" s="20">
        <v>29.9</v>
      </c>
      <c r="L364">
        <f ca="1">TRUNC((TODAY()-tBase[[#This Row],[Data Nascimento]])/365)</f>
        <v>39</v>
      </c>
      <c r="M364" t="str">
        <f ca="1">HLOOKUP(tBase[[#This Row],[Idade]],$O$3:$R$4,2,TRUE)</f>
        <v>35 - 44</v>
      </c>
    </row>
    <row r="365" spans="2:13">
      <c r="B365" s="19">
        <v>46483232083</v>
      </c>
      <c r="C365" t="s">
        <v>365</v>
      </c>
      <c r="D365" t="s">
        <v>6</v>
      </c>
      <c r="E365" t="s">
        <v>7</v>
      </c>
      <c r="F365" t="s">
        <v>427</v>
      </c>
      <c r="G365" t="s">
        <v>425</v>
      </c>
      <c r="H365" s="1">
        <v>25253</v>
      </c>
      <c r="I365" s="1" t="s">
        <v>433</v>
      </c>
      <c r="J365" t="s">
        <v>454</v>
      </c>
      <c r="K365" s="20">
        <v>35.9</v>
      </c>
      <c r="L365">
        <f ca="1">TRUNC((TODAY()-tBase[[#This Row],[Data Nascimento]])/365)</f>
        <v>56</v>
      </c>
      <c r="M365" t="str">
        <f ca="1">HLOOKUP(tBase[[#This Row],[Idade]],$O$3:$R$4,2,TRUE)</f>
        <v>54-70</v>
      </c>
    </row>
    <row r="366" spans="2:13">
      <c r="B366" s="19">
        <v>46533166609</v>
      </c>
      <c r="C366" t="s">
        <v>283</v>
      </c>
      <c r="D366" t="s">
        <v>6</v>
      </c>
      <c r="E366" t="s">
        <v>7</v>
      </c>
      <c r="F366" t="s">
        <v>12</v>
      </c>
      <c r="G366" t="s">
        <v>424</v>
      </c>
      <c r="H366" s="1">
        <v>33765</v>
      </c>
      <c r="I366" s="1" t="s">
        <v>430</v>
      </c>
      <c r="J366" t="s">
        <v>455</v>
      </c>
      <c r="K366" s="20">
        <v>9.9</v>
      </c>
      <c r="L366">
        <f ca="1">TRUNC((TODAY()-tBase[[#This Row],[Data Nascimento]])/365)</f>
        <v>32</v>
      </c>
      <c r="M366" t="str">
        <f ca="1">HLOOKUP(tBase[[#This Row],[Idade]],$O$3:$R$4,2,TRUE)</f>
        <v>24-34</v>
      </c>
    </row>
    <row r="367" spans="2:13">
      <c r="B367" s="19">
        <v>46593413625</v>
      </c>
      <c r="C367" t="s">
        <v>90</v>
      </c>
      <c r="D367" t="s">
        <v>5</v>
      </c>
      <c r="E367" t="s">
        <v>7</v>
      </c>
      <c r="F367" t="s">
        <v>11</v>
      </c>
      <c r="G367" t="s">
        <v>426</v>
      </c>
      <c r="H367" s="1">
        <v>31478</v>
      </c>
      <c r="I367" s="1" t="s">
        <v>429</v>
      </c>
      <c r="J367" t="s">
        <v>456</v>
      </c>
      <c r="K367" s="20">
        <v>79.900000000000006</v>
      </c>
      <c r="L367">
        <f ca="1">TRUNC((TODAY()-tBase[[#This Row],[Data Nascimento]])/365)</f>
        <v>39</v>
      </c>
      <c r="M367" t="str">
        <f ca="1">HLOOKUP(tBase[[#This Row],[Idade]],$O$3:$R$4,2,TRUE)</f>
        <v>35 - 44</v>
      </c>
    </row>
    <row r="368" spans="2:13">
      <c r="B368" s="19">
        <v>46610379858</v>
      </c>
      <c r="C368" t="s">
        <v>105</v>
      </c>
      <c r="D368" t="s">
        <v>6</v>
      </c>
      <c r="E368" t="s">
        <v>7</v>
      </c>
      <c r="F368" t="s">
        <v>427</v>
      </c>
      <c r="G368" t="s">
        <v>425</v>
      </c>
      <c r="H368" s="1">
        <v>22932</v>
      </c>
      <c r="I368" s="1" t="s">
        <v>431</v>
      </c>
      <c r="J368" t="s">
        <v>455</v>
      </c>
      <c r="K368" s="20">
        <v>9.9</v>
      </c>
      <c r="L368">
        <f ca="1">TRUNC((TODAY()-tBase[[#This Row],[Data Nascimento]])/365)</f>
        <v>62</v>
      </c>
      <c r="M368" t="str">
        <f ca="1">HLOOKUP(tBase[[#This Row],[Idade]],$O$3:$R$4,2,TRUE)</f>
        <v>54-70</v>
      </c>
    </row>
    <row r="369" spans="2:13">
      <c r="B369" s="19">
        <v>46621773048</v>
      </c>
      <c r="C369" t="s">
        <v>379</v>
      </c>
      <c r="D369" t="s">
        <v>6</v>
      </c>
      <c r="E369" t="s">
        <v>8</v>
      </c>
      <c r="F369" t="s">
        <v>12</v>
      </c>
      <c r="G369" t="s">
        <v>426</v>
      </c>
      <c r="H369" s="1">
        <v>23709</v>
      </c>
      <c r="I369" s="1" t="s">
        <v>432</v>
      </c>
      <c r="J369" t="s">
        <v>455</v>
      </c>
      <c r="K369" s="20">
        <v>9.9</v>
      </c>
      <c r="L369">
        <f ca="1">TRUNC((TODAY()-tBase[[#This Row],[Data Nascimento]])/365)</f>
        <v>60</v>
      </c>
      <c r="M369" t="str">
        <f ca="1">HLOOKUP(tBase[[#This Row],[Idade]],$O$3:$R$4,2,TRUE)</f>
        <v>54-70</v>
      </c>
    </row>
    <row r="370" spans="2:13">
      <c r="B370" s="19">
        <v>46741073132</v>
      </c>
      <c r="C370" t="s">
        <v>399</v>
      </c>
      <c r="D370" t="s">
        <v>6</v>
      </c>
      <c r="E370" t="s">
        <v>8</v>
      </c>
      <c r="F370" t="s">
        <v>9</v>
      </c>
      <c r="G370" t="s">
        <v>425</v>
      </c>
      <c r="H370" s="1">
        <v>28749</v>
      </c>
      <c r="I370" s="1" t="s">
        <v>434</v>
      </c>
      <c r="J370" t="s">
        <v>455</v>
      </c>
      <c r="K370" s="20">
        <v>9.9</v>
      </c>
      <c r="L370">
        <f ca="1">TRUNC((TODAY()-tBase[[#This Row],[Data Nascimento]])/365)</f>
        <v>46</v>
      </c>
      <c r="M370" t="str">
        <f ca="1">HLOOKUP(tBase[[#This Row],[Idade]],$O$3:$R$4,2,TRUE)</f>
        <v>44 - 54</v>
      </c>
    </row>
    <row r="371" spans="2:13">
      <c r="B371" s="19">
        <v>46800162766</v>
      </c>
      <c r="C371" t="s">
        <v>64</v>
      </c>
      <c r="D371" t="s">
        <v>5</v>
      </c>
      <c r="E371" t="s">
        <v>417</v>
      </c>
      <c r="F371" t="s">
        <v>14</v>
      </c>
      <c r="G371" t="s">
        <v>425</v>
      </c>
      <c r="H371" s="1">
        <v>29708</v>
      </c>
      <c r="I371" s="1" t="s">
        <v>430</v>
      </c>
      <c r="J371" t="s">
        <v>453</v>
      </c>
      <c r="K371" s="20">
        <v>29.9</v>
      </c>
      <c r="L371">
        <f ca="1">TRUNC((TODAY()-tBase[[#This Row],[Data Nascimento]])/365)</f>
        <v>44</v>
      </c>
      <c r="M371" t="str">
        <f ca="1">HLOOKUP(tBase[[#This Row],[Idade]],$O$3:$R$4,2,TRUE)</f>
        <v>44 - 54</v>
      </c>
    </row>
    <row r="372" spans="2:13">
      <c r="B372" s="19">
        <v>46858118798</v>
      </c>
      <c r="C372" t="s">
        <v>132</v>
      </c>
      <c r="D372" t="s">
        <v>6</v>
      </c>
      <c r="E372" t="s">
        <v>8</v>
      </c>
      <c r="F372" t="s">
        <v>13</v>
      </c>
      <c r="G372" t="s">
        <v>425</v>
      </c>
      <c r="H372" s="1">
        <v>20741</v>
      </c>
      <c r="I372" s="1" t="s">
        <v>435</v>
      </c>
      <c r="J372" t="s">
        <v>455</v>
      </c>
      <c r="K372" s="20">
        <v>9.9</v>
      </c>
      <c r="L372">
        <f ca="1">TRUNC((TODAY()-tBase[[#This Row],[Data Nascimento]])/365)</f>
        <v>68</v>
      </c>
      <c r="M372" t="str">
        <f ca="1">HLOOKUP(tBase[[#This Row],[Idade]],$O$3:$R$4,2,TRUE)</f>
        <v>54-70</v>
      </c>
    </row>
    <row r="373" spans="2:13">
      <c r="B373" s="19">
        <v>46884175269</v>
      </c>
      <c r="C373" t="s">
        <v>214</v>
      </c>
      <c r="D373" t="s">
        <v>6</v>
      </c>
      <c r="E373" t="s">
        <v>417</v>
      </c>
      <c r="F373" t="s">
        <v>427</v>
      </c>
      <c r="G373" t="s">
        <v>426</v>
      </c>
      <c r="H373" s="1">
        <v>22480</v>
      </c>
      <c r="I373" s="1" t="s">
        <v>436</v>
      </c>
      <c r="J373" t="s">
        <v>453</v>
      </c>
      <c r="K373" s="20">
        <v>29.9</v>
      </c>
      <c r="L373">
        <f ca="1">TRUNC((TODAY()-tBase[[#This Row],[Data Nascimento]])/365)</f>
        <v>63</v>
      </c>
      <c r="M373" t="str">
        <f ca="1">HLOOKUP(tBase[[#This Row],[Idade]],$O$3:$R$4,2,TRUE)</f>
        <v>54-70</v>
      </c>
    </row>
    <row r="374" spans="2:13">
      <c r="B374" s="19">
        <v>47005649054</v>
      </c>
      <c r="C374" t="s">
        <v>329</v>
      </c>
      <c r="D374" t="s">
        <v>5</v>
      </c>
      <c r="E374" t="s">
        <v>8</v>
      </c>
      <c r="F374" t="s">
        <v>427</v>
      </c>
      <c r="G374" t="s">
        <v>424</v>
      </c>
      <c r="H374" s="1">
        <v>28842</v>
      </c>
      <c r="I374" s="1" t="s">
        <v>430</v>
      </c>
      <c r="J374" t="s">
        <v>454</v>
      </c>
      <c r="K374" s="20">
        <v>35.9</v>
      </c>
      <c r="L374">
        <f ca="1">TRUNC((TODAY()-tBase[[#This Row],[Data Nascimento]])/365)</f>
        <v>46</v>
      </c>
      <c r="M374" t="str">
        <f ca="1">HLOOKUP(tBase[[#This Row],[Idade]],$O$3:$R$4,2,TRUE)</f>
        <v>44 - 54</v>
      </c>
    </row>
    <row r="375" spans="2:13">
      <c r="B375" s="19">
        <v>47007221276</v>
      </c>
      <c r="C375" t="s">
        <v>29</v>
      </c>
      <c r="D375" t="s">
        <v>6</v>
      </c>
      <c r="E375" t="s">
        <v>8</v>
      </c>
      <c r="F375" t="s">
        <v>427</v>
      </c>
      <c r="G375" t="s">
        <v>426</v>
      </c>
      <c r="H375" s="1">
        <v>26224</v>
      </c>
      <c r="I375" s="1" t="s">
        <v>435</v>
      </c>
      <c r="J375" t="s">
        <v>454</v>
      </c>
      <c r="K375" s="20">
        <v>35.9</v>
      </c>
      <c r="L375">
        <f ca="1">TRUNC((TODAY()-tBase[[#This Row],[Data Nascimento]])/365)</f>
        <v>53</v>
      </c>
      <c r="M375" t="str">
        <f ca="1">HLOOKUP(tBase[[#This Row],[Idade]],$O$3:$R$4,2,TRUE)</f>
        <v>44 - 54</v>
      </c>
    </row>
    <row r="376" spans="2:13">
      <c r="B376" s="19">
        <v>47042599063</v>
      </c>
      <c r="C376" t="s">
        <v>102</v>
      </c>
      <c r="D376" t="s">
        <v>6</v>
      </c>
      <c r="E376" t="s">
        <v>8</v>
      </c>
      <c r="F376" t="s">
        <v>11</v>
      </c>
      <c r="G376" t="s">
        <v>424</v>
      </c>
      <c r="H376" s="1">
        <v>33916</v>
      </c>
      <c r="I376" s="1" t="s">
        <v>436</v>
      </c>
      <c r="J376" t="s">
        <v>456</v>
      </c>
      <c r="K376" s="20">
        <v>79.900000000000006</v>
      </c>
      <c r="L376">
        <f ca="1">TRUNC((TODAY()-tBase[[#This Row],[Data Nascimento]])/365)</f>
        <v>32</v>
      </c>
      <c r="M376" t="str">
        <f ca="1">HLOOKUP(tBase[[#This Row],[Idade]],$O$3:$R$4,2,TRUE)</f>
        <v>24-34</v>
      </c>
    </row>
    <row r="377" spans="2:13">
      <c r="B377" s="19">
        <v>47042740325</v>
      </c>
      <c r="C377" t="s">
        <v>292</v>
      </c>
      <c r="D377" t="s">
        <v>5</v>
      </c>
      <c r="E377" t="s">
        <v>8</v>
      </c>
      <c r="F377" t="s">
        <v>14</v>
      </c>
      <c r="G377" t="s">
        <v>425</v>
      </c>
      <c r="H377" s="1">
        <v>31830</v>
      </c>
      <c r="I377" s="1" t="s">
        <v>433</v>
      </c>
      <c r="J377" t="s">
        <v>453</v>
      </c>
      <c r="K377" s="20">
        <v>29.9</v>
      </c>
      <c r="L377">
        <f ca="1">TRUNC((TODAY()-tBase[[#This Row],[Data Nascimento]])/365)</f>
        <v>38</v>
      </c>
      <c r="M377" t="str">
        <f ca="1">HLOOKUP(tBase[[#This Row],[Idade]],$O$3:$R$4,2,TRUE)</f>
        <v>35 - 44</v>
      </c>
    </row>
    <row r="378" spans="2:13">
      <c r="B378" s="19">
        <v>47129833052</v>
      </c>
      <c r="C378" t="s">
        <v>278</v>
      </c>
      <c r="D378" t="s">
        <v>6</v>
      </c>
      <c r="E378" t="s">
        <v>417</v>
      </c>
      <c r="F378" t="s">
        <v>13</v>
      </c>
      <c r="G378" t="s">
        <v>426</v>
      </c>
      <c r="H378" s="1">
        <v>24724</v>
      </c>
      <c r="I378" s="1" t="s">
        <v>433</v>
      </c>
      <c r="J378" t="s">
        <v>455</v>
      </c>
      <c r="K378" s="20">
        <v>9.9</v>
      </c>
      <c r="L378">
        <f ca="1">TRUNC((TODAY()-tBase[[#This Row],[Data Nascimento]])/365)</f>
        <v>57</v>
      </c>
      <c r="M378" t="str">
        <f ca="1">HLOOKUP(tBase[[#This Row],[Idade]],$O$3:$R$4,2,TRUE)</f>
        <v>54-70</v>
      </c>
    </row>
    <row r="379" spans="2:13">
      <c r="B379" s="19">
        <v>47153877700</v>
      </c>
      <c r="C379" t="s">
        <v>185</v>
      </c>
      <c r="D379" t="s">
        <v>5</v>
      </c>
      <c r="E379" t="s">
        <v>7</v>
      </c>
      <c r="F379" t="s">
        <v>427</v>
      </c>
      <c r="G379" t="s">
        <v>425</v>
      </c>
      <c r="H379" s="1">
        <v>28772</v>
      </c>
      <c r="I379" s="1" t="s">
        <v>433</v>
      </c>
      <c r="J379" t="s">
        <v>454</v>
      </c>
      <c r="K379" s="20">
        <v>35.9</v>
      </c>
      <c r="L379">
        <f ca="1">TRUNC((TODAY()-tBase[[#This Row],[Data Nascimento]])/365)</f>
        <v>46</v>
      </c>
      <c r="M379" t="str">
        <f ca="1">HLOOKUP(tBase[[#This Row],[Idade]],$O$3:$R$4,2,TRUE)</f>
        <v>44 - 54</v>
      </c>
    </row>
    <row r="380" spans="2:13">
      <c r="B380" s="19">
        <v>47174082747</v>
      </c>
      <c r="C380" t="s">
        <v>124</v>
      </c>
      <c r="D380" t="s">
        <v>6</v>
      </c>
      <c r="E380" t="s">
        <v>418</v>
      </c>
      <c r="F380" t="s">
        <v>14</v>
      </c>
      <c r="G380" t="s">
        <v>425</v>
      </c>
      <c r="H380" s="1">
        <v>33910</v>
      </c>
      <c r="I380" s="1" t="s">
        <v>433</v>
      </c>
      <c r="J380" t="s">
        <v>453</v>
      </c>
      <c r="K380" s="20">
        <v>29.9</v>
      </c>
      <c r="L380">
        <f ca="1">TRUNC((TODAY()-tBase[[#This Row],[Data Nascimento]])/365)</f>
        <v>32</v>
      </c>
      <c r="M380" t="str">
        <f ca="1">HLOOKUP(tBase[[#This Row],[Idade]],$O$3:$R$4,2,TRUE)</f>
        <v>24-34</v>
      </c>
    </row>
    <row r="381" spans="2:13">
      <c r="B381" s="19">
        <v>47188953731</v>
      </c>
      <c r="C381" t="s">
        <v>185</v>
      </c>
      <c r="D381" t="s">
        <v>5</v>
      </c>
      <c r="E381" t="s">
        <v>7</v>
      </c>
      <c r="F381" t="s">
        <v>427</v>
      </c>
      <c r="G381" t="s">
        <v>425</v>
      </c>
      <c r="H381" s="1">
        <v>29434</v>
      </c>
      <c r="I381" s="1" t="s">
        <v>433</v>
      </c>
      <c r="J381" t="s">
        <v>454</v>
      </c>
      <c r="K381" s="20">
        <v>35.9</v>
      </c>
      <c r="L381">
        <f ca="1">TRUNC((TODAY()-tBase[[#This Row],[Data Nascimento]])/365)</f>
        <v>44</v>
      </c>
      <c r="M381" t="str">
        <f ca="1">HLOOKUP(tBase[[#This Row],[Idade]],$O$3:$R$4,2,TRUE)</f>
        <v>44 - 54</v>
      </c>
    </row>
    <row r="382" spans="2:13">
      <c r="B382" s="19">
        <v>47208400662</v>
      </c>
      <c r="C382" t="s">
        <v>171</v>
      </c>
      <c r="D382" t="s">
        <v>6</v>
      </c>
      <c r="E382" t="s">
        <v>416</v>
      </c>
      <c r="F382" t="s">
        <v>9</v>
      </c>
      <c r="G382" t="s">
        <v>424</v>
      </c>
      <c r="H382" s="1">
        <v>28549</v>
      </c>
      <c r="I382" s="1" t="s">
        <v>433</v>
      </c>
      <c r="J382" t="s">
        <v>455</v>
      </c>
      <c r="K382" s="20">
        <v>9.9</v>
      </c>
      <c r="L382">
        <f ca="1">TRUNC((TODAY()-tBase[[#This Row],[Data Nascimento]])/365)</f>
        <v>47</v>
      </c>
      <c r="M382" t="str">
        <f ca="1">HLOOKUP(tBase[[#This Row],[Idade]],$O$3:$R$4,2,TRUE)</f>
        <v>44 - 54</v>
      </c>
    </row>
    <row r="383" spans="2:13">
      <c r="B383" s="19">
        <v>47245946960</v>
      </c>
      <c r="C383" t="s">
        <v>19</v>
      </c>
      <c r="D383" t="s">
        <v>6</v>
      </c>
      <c r="E383" t="s">
        <v>8</v>
      </c>
      <c r="F383" t="s">
        <v>12</v>
      </c>
      <c r="G383" t="s">
        <v>426</v>
      </c>
      <c r="H383" s="1">
        <v>29352</v>
      </c>
      <c r="I383" s="1" t="s">
        <v>433</v>
      </c>
      <c r="J383" t="s">
        <v>455</v>
      </c>
      <c r="K383" s="20">
        <v>9.9</v>
      </c>
      <c r="L383">
        <f ca="1">TRUNC((TODAY()-tBase[[#This Row],[Data Nascimento]])/365)</f>
        <v>45</v>
      </c>
      <c r="M383" t="str">
        <f ca="1">HLOOKUP(tBase[[#This Row],[Idade]],$O$3:$R$4,2,TRUE)</f>
        <v>44 - 54</v>
      </c>
    </row>
    <row r="384" spans="2:13">
      <c r="B384" s="19">
        <v>47365199226</v>
      </c>
      <c r="C384" t="s">
        <v>242</v>
      </c>
      <c r="D384" t="s">
        <v>6</v>
      </c>
      <c r="E384" t="s">
        <v>8</v>
      </c>
      <c r="F384" t="s">
        <v>13</v>
      </c>
      <c r="G384" t="s">
        <v>424</v>
      </c>
      <c r="H384" s="1">
        <v>32275</v>
      </c>
      <c r="I384" s="1" t="s">
        <v>433</v>
      </c>
      <c r="J384" t="s">
        <v>456</v>
      </c>
      <c r="K384" s="20">
        <v>79.900000000000006</v>
      </c>
      <c r="L384">
        <f ca="1">TRUNC((TODAY()-tBase[[#This Row],[Data Nascimento]])/365)</f>
        <v>37</v>
      </c>
      <c r="M384" t="str">
        <f ca="1">HLOOKUP(tBase[[#This Row],[Idade]],$O$3:$R$4,2,TRUE)</f>
        <v>35 - 44</v>
      </c>
    </row>
    <row r="385" spans="2:13">
      <c r="B385" s="19">
        <v>47372471507</v>
      </c>
      <c r="C385" t="s">
        <v>271</v>
      </c>
      <c r="D385" t="s">
        <v>5</v>
      </c>
      <c r="E385" t="s">
        <v>417</v>
      </c>
      <c r="F385" t="s">
        <v>12</v>
      </c>
      <c r="G385" t="s">
        <v>424</v>
      </c>
      <c r="H385" s="1">
        <v>21726</v>
      </c>
      <c r="I385" s="1" t="s">
        <v>433</v>
      </c>
      <c r="J385" t="s">
        <v>456</v>
      </c>
      <c r="K385" s="20">
        <v>79.900000000000006</v>
      </c>
      <c r="L385">
        <f ca="1">TRUNC((TODAY()-tBase[[#This Row],[Data Nascimento]])/365)</f>
        <v>65</v>
      </c>
      <c r="M385" t="str">
        <f ca="1">HLOOKUP(tBase[[#This Row],[Idade]],$O$3:$R$4,2,TRUE)</f>
        <v>54-70</v>
      </c>
    </row>
    <row r="386" spans="2:13">
      <c r="B386" s="19">
        <v>47393301586</v>
      </c>
      <c r="C386" t="s">
        <v>213</v>
      </c>
      <c r="D386" t="s">
        <v>6</v>
      </c>
      <c r="E386" t="s">
        <v>7</v>
      </c>
      <c r="F386" t="s">
        <v>427</v>
      </c>
      <c r="G386" t="s">
        <v>424</v>
      </c>
      <c r="H386" s="1">
        <v>34327</v>
      </c>
      <c r="I386" s="1" t="s">
        <v>429</v>
      </c>
      <c r="J386" t="s">
        <v>455</v>
      </c>
      <c r="K386" s="20">
        <v>9.9</v>
      </c>
      <c r="L386">
        <f ca="1">TRUNC((TODAY()-tBase[[#This Row],[Data Nascimento]])/365)</f>
        <v>31</v>
      </c>
      <c r="M386" t="str">
        <f ca="1">HLOOKUP(tBase[[#This Row],[Idade]],$O$3:$R$4,2,TRUE)</f>
        <v>24-34</v>
      </c>
    </row>
    <row r="387" spans="2:13">
      <c r="B387" s="19">
        <v>47497279533</v>
      </c>
      <c r="C387" t="s">
        <v>103</v>
      </c>
      <c r="D387" t="s">
        <v>6</v>
      </c>
      <c r="E387" t="s">
        <v>7</v>
      </c>
      <c r="F387" t="s">
        <v>12</v>
      </c>
      <c r="G387" t="s">
        <v>425</v>
      </c>
      <c r="H387" s="1">
        <v>31175</v>
      </c>
      <c r="I387" s="1" t="s">
        <v>432</v>
      </c>
      <c r="J387" t="s">
        <v>456</v>
      </c>
      <c r="K387" s="20">
        <v>79.900000000000006</v>
      </c>
      <c r="L387">
        <f ca="1">TRUNC((TODAY()-tBase[[#This Row],[Data Nascimento]])/365)</f>
        <v>40</v>
      </c>
      <c r="M387" t="str">
        <f ca="1">HLOOKUP(tBase[[#This Row],[Idade]],$O$3:$R$4,2,TRUE)</f>
        <v>35 - 44</v>
      </c>
    </row>
    <row r="388" spans="2:13">
      <c r="B388" s="19">
        <v>47514609560</v>
      </c>
      <c r="C388" t="s">
        <v>360</v>
      </c>
      <c r="D388" t="s">
        <v>6</v>
      </c>
      <c r="E388" t="s">
        <v>7</v>
      </c>
      <c r="F388" t="s">
        <v>13</v>
      </c>
      <c r="G388" t="s">
        <v>426</v>
      </c>
      <c r="H388" s="1">
        <v>22192</v>
      </c>
      <c r="I388" s="1" t="s">
        <v>436</v>
      </c>
      <c r="J388" t="s">
        <v>454</v>
      </c>
      <c r="K388" s="20">
        <v>35.9</v>
      </c>
      <c r="L388">
        <f ca="1">TRUNC((TODAY()-tBase[[#This Row],[Data Nascimento]])/365)</f>
        <v>64</v>
      </c>
      <c r="M388" t="str">
        <f ca="1">HLOOKUP(tBase[[#This Row],[Idade]],$O$3:$R$4,2,TRUE)</f>
        <v>54-70</v>
      </c>
    </row>
    <row r="389" spans="2:13">
      <c r="B389" s="19">
        <v>47564971365</v>
      </c>
      <c r="C389" t="s">
        <v>23</v>
      </c>
      <c r="D389" t="s">
        <v>6</v>
      </c>
      <c r="E389" t="s">
        <v>7</v>
      </c>
      <c r="F389" t="s">
        <v>427</v>
      </c>
      <c r="G389" t="s">
        <v>424</v>
      </c>
      <c r="H389" s="1">
        <v>30642</v>
      </c>
      <c r="I389" s="1" t="s">
        <v>436</v>
      </c>
      <c r="J389" t="s">
        <v>453</v>
      </c>
      <c r="K389" s="20">
        <v>29.9</v>
      </c>
      <c r="L389">
        <f ca="1">TRUNC((TODAY()-tBase[[#This Row],[Data Nascimento]])/365)</f>
        <v>41</v>
      </c>
      <c r="M389" t="str">
        <f ca="1">HLOOKUP(tBase[[#This Row],[Idade]],$O$3:$R$4,2,TRUE)</f>
        <v>35 - 44</v>
      </c>
    </row>
    <row r="390" spans="2:13">
      <c r="B390" s="19">
        <v>47725755906</v>
      </c>
      <c r="C390" t="s">
        <v>220</v>
      </c>
      <c r="D390" t="s">
        <v>6</v>
      </c>
      <c r="E390" t="s">
        <v>7</v>
      </c>
      <c r="F390" t="s">
        <v>14</v>
      </c>
      <c r="G390" t="s">
        <v>425</v>
      </c>
      <c r="H390" s="1">
        <v>32268</v>
      </c>
      <c r="I390" s="1" t="s">
        <v>436</v>
      </c>
      <c r="J390" t="s">
        <v>453</v>
      </c>
      <c r="K390" s="20">
        <v>29.9</v>
      </c>
      <c r="L390">
        <f ca="1">TRUNC((TODAY()-tBase[[#This Row],[Data Nascimento]])/365)</f>
        <v>37</v>
      </c>
      <c r="M390" t="str">
        <f ca="1">HLOOKUP(tBase[[#This Row],[Idade]],$O$3:$R$4,2,TRUE)</f>
        <v>35 - 44</v>
      </c>
    </row>
    <row r="391" spans="2:13">
      <c r="B391" s="19">
        <v>47745382527</v>
      </c>
      <c r="C391" t="s">
        <v>260</v>
      </c>
      <c r="D391" t="s">
        <v>6</v>
      </c>
      <c r="E391" t="s">
        <v>7</v>
      </c>
      <c r="F391" t="s">
        <v>13</v>
      </c>
      <c r="G391" t="s">
        <v>425</v>
      </c>
      <c r="H391" s="1">
        <v>32073</v>
      </c>
      <c r="I391" s="1" t="s">
        <v>436</v>
      </c>
      <c r="J391" t="s">
        <v>455</v>
      </c>
      <c r="K391" s="20">
        <v>9.9</v>
      </c>
      <c r="L391">
        <f ca="1">TRUNC((TODAY()-tBase[[#This Row],[Data Nascimento]])/365)</f>
        <v>37</v>
      </c>
      <c r="M391" t="str">
        <f ca="1">HLOOKUP(tBase[[#This Row],[Idade]],$O$3:$R$4,2,TRUE)</f>
        <v>35 - 44</v>
      </c>
    </row>
    <row r="392" spans="2:13">
      <c r="B392" s="19">
        <v>47840676137</v>
      </c>
      <c r="C392" t="s">
        <v>342</v>
      </c>
      <c r="D392" t="s">
        <v>6</v>
      </c>
      <c r="E392" t="s">
        <v>8</v>
      </c>
      <c r="F392" t="s">
        <v>11</v>
      </c>
      <c r="G392" t="s">
        <v>424</v>
      </c>
      <c r="H392" s="1">
        <v>23864</v>
      </c>
      <c r="I392" s="1" t="s">
        <v>436</v>
      </c>
      <c r="J392" t="s">
        <v>456</v>
      </c>
      <c r="K392" s="20">
        <v>79.900000000000006</v>
      </c>
      <c r="L392">
        <f ca="1">TRUNC((TODAY()-tBase[[#This Row],[Data Nascimento]])/365)</f>
        <v>60</v>
      </c>
      <c r="M392" t="str">
        <f ca="1">HLOOKUP(tBase[[#This Row],[Idade]],$O$3:$R$4,2,TRUE)</f>
        <v>54-70</v>
      </c>
    </row>
    <row r="393" spans="2:13">
      <c r="B393" s="19">
        <v>47885298863</v>
      </c>
      <c r="C393" t="s">
        <v>333</v>
      </c>
      <c r="D393" t="s">
        <v>5</v>
      </c>
      <c r="E393" t="s">
        <v>7</v>
      </c>
      <c r="F393" t="s">
        <v>427</v>
      </c>
      <c r="G393" t="s">
        <v>424</v>
      </c>
      <c r="H393" s="1">
        <v>25907</v>
      </c>
      <c r="I393" s="1" t="s">
        <v>436</v>
      </c>
      <c r="J393" t="s">
        <v>455</v>
      </c>
      <c r="K393" s="20">
        <v>9.9</v>
      </c>
      <c r="L393">
        <f ca="1">TRUNC((TODAY()-tBase[[#This Row],[Data Nascimento]])/365)</f>
        <v>54</v>
      </c>
      <c r="M393" t="str">
        <f ca="1">HLOOKUP(tBase[[#This Row],[Idade]],$O$3:$R$4,2,TRUE)</f>
        <v>54-70</v>
      </c>
    </row>
    <row r="394" spans="2:13">
      <c r="B394" s="19">
        <v>47922430248</v>
      </c>
      <c r="C394" t="s">
        <v>105</v>
      </c>
      <c r="D394" t="s">
        <v>6</v>
      </c>
      <c r="E394" t="s">
        <v>7</v>
      </c>
      <c r="F394" t="s">
        <v>427</v>
      </c>
      <c r="G394" t="s">
        <v>425</v>
      </c>
      <c r="H394" s="1">
        <v>24578</v>
      </c>
      <c r="I394" s="1" t="s">
        <v>435</v>
      </c>
      <c r="J394" t="s">
        <v>455</v>
      </c>
      <c r="K394" s="20">
        <v>9.9</v>
      </c>
      <c r="L394">
        <f ca="1">TRUNC((TODAY()-tBase[[#This Row],[Data Nascimento]])/365)</f>
        <v>58</v>
      </c>
      <c r="M394" t="str">
        <f ca="1">HLOOKUP(tBase[[#This Row],[Idade]],$O$3:$R$4,2,TRUE)</f>
        <v>54-70</v>
      </c>
    </row>
    <row r="395" spans="2:13">
      <c r="B395" s="19">
        <v>47979032104</v>
      </c>
      <c r="C395" t="s">
        <v>166</v>
      </c>
      <c r="D395" t="s">
        <v>5</v>
      </c>
      <c r="E395" t="s">
        <v>417</v>
      </c>
      <c r="F395" t="s">
        <v>427</v>
      </c>
      <c r="G395" t="s">
        <v>426</v>
      </c>
      <c r="H395" s="1">
        <v>25909</v>
      </c>
      <c r="I395" s="1" t="s">
        <v>433</v>
      </c>
      <c r="J395" t="s">
        <v>453</v>
      </c>
      <c r="K395" s="20">
        <v>29.9</v>
      </c>
      <c r="L395">
        <f ca="1">TRUNC((TODAY()-tBase[[#This Row],[Data Nascimento]])/365)</f>
        <v>54</v>
      </c>
      <c r="M395" t="str">
        <f ca="1">HLOOKUP(tBase[[#This Row],[Idade]],$O$3:$R$4,2,TRUE)</f>
        <v>54-70</v>
      </c>
    </row>
    <row r="396" spans="2:13">
      <c r="B396" s="19">
        <v>48007068927</v>
      </c>
      <c r="C396" t="s">
        <v>349</v>
      </c>
      <c r="D396" t="s">
        <v>5</v>
      </c>
      <c r="E396" t="s">
        <v>8</v>
      </c>
      <c r="F396" t="s">
        <v>427</v>
      </c>
      <c r="G396" t="s">
        <v>426</v>
      </c>
      <c r="H396" s="1">
        <v>30373</v>
      </c>
      <c r="I396" s="1" t="s">
        <v>433</v>
      </c>
      <c r="J396" t="s">
        <v>454</v>
      </c>
      <c r="K396" s="20">
        <v>35.9</v>
      </c>
      <c r="L396">
        <f ca="1">TRUNC((TODAY()-tBase[[#This Row],[Data Nascimento]])/365)</f>
        <v>42</v>
      </c>
      <c r="M396" t="str">
        <f ca="1">HLOOKUP(tBase[[#This Row],[Idade]],$O$3:$R$4,2,TRUE)</f>
        <v>35 - 44</v>
      </c>
    </row>
    <row r="397" spans="2:13">
      <c r="B397" s="19">
        <v>48217353343</v>
      </c>
      <c r="C397" t="s">
        <v>408</v>
      </c>
      <c r="D397" t="s">
        <v>5</v>
      </c>
      <c r="E397" t="s">
        <v>416</v>
      </c>
      <c r="F397" t="s">
        <v>13</v>
      </c>
      <c r="G397" t="s">
        <v>425</v>
      </c>
      <c r="H397" s="1">
        <v>22133</v>
      </c>
      <c r="I397" s="1" t="s">
        <v>433</v>
      </c>
      <c r="J397" t="s">
        <v>454</v>
      </c>
      <c r="K397" s="20">
        <v>35.9</v>
      </c>
      <c r="L397">
        <f ca="1">TRUNC((TODAY()-tBase[[#This Row],[Data Nascimento]])/365)</f>
        <v>64</v>
      </c>
      <c r="M397" t="str">
        <f ca="1">HLOOKUP(tBase[[#This Row],[Idade]],$O$3:$R$4,2,TRUE)</f>
        <v>54-70</v>
      </c>
    </row>
    <row r="398" spans="2:13">
      <c r="B398" s="19">
        <v>48338358825</v>
      </c>
      <c r="C398" t="s">
        <v>115</v>
      </c>
      <c r="D398" t="s">
        <v>5</v>
      </c>
      <c r="E398" t="s">
        <v>417</v>
      </c>
      <c r="F398" t="s">
        <v>12</v>
      </c>
      <c r="G398" t="s">
        <v>425</v>
      </c>
      <c r="H398" s="1">
        <v>32578</v>
      </c>
      <c r="I398" s="1" t="s">
        <v>433</v>
      </c>
      <c r="J398" t="s">
        <v>455</v>
      </c>
      <c r="K398" s="20">
        <v>9.9</v>
      </c>
      <c r="L398">
        <f ca="1">TRUNC((TODAY()-tBase[[#This Row],[Data Nascimento]])/365)</f>
        <v>36</v>
      </c>
      <c r="M398" t="str">
        <f ca="1">HLOOKUP(tBase[[#This Row],[Idade]],$O$3:$R$4,2,TRUE)</f>
        <v>35 - 44</v>
      </c>
    </row>
    <row r="399" spans="2:13">
      <c r="B399" s="19">
        <v>48432971475</v>
      </c>
      <c r="C399" t="s">
        <v>88</v>
      </c>
      <c r="D399" t="s">
        <v>5</v>
      </c>
      <c r="E399" t="s">
        <v>416</v>
      </c>
      <c r="F399" t="s">
        <v>14</v>
      </c>
      <c r="G399" t="s">
        <v>425</v>
      </c>
      <c r="H399" s="1">
        <v>22096</v>
      </c>
      <c r="I399" s="1" t="s">
        <v>433</v>
      </c>
      <c r="J399" t="s">
        <v>455</v>
      </c>
      <c r="K399" s="20">
        <v>9.9</v>
      </c>
      <c r="L399">
        <f ca="1">TRUNC((TODAY()-tBase[[#This Row],[Data Nascimento]])/365)</f>
        <v>64</v>
      </c>
      <c r="M399" t="str">
        <f ca="1">HLOOKUP(tBase[[#This Row],[Idade]],$O$3:$R$4,2,TRUE)</f>
        <v>54-70</v>
      </c>
    </row>
    <row r="400" spans="2:13">
      <c r="B400" s="19">
        <v>48460714260</v>
      </c>
      <c r="C400" t="s">
        <v>230</v>
      </c>
      <c r="D400" t="s">
        <v>6</v>
      </c>
      <c r="E400" t="s">
        <v>7</v>
      </c>
      <c r="F400" t="s">
        <v>13</v>
      </c>
      <c r="G400" t="s">
        <v>426</v>
      </c>
      <c r="H400" s="1">
        <v>29222</v>
      </c>
      <c r="I400" s="1" t="s">
        <v>430</v>
      </c>
      <c r="J400" t="s">
        <v>455</v>
      </c>
      <c r="K400" s="20">
        <v>9.9</v>
      </c>
      <c r="L400">
        <f ca="1">TRUNC((TODAY()-tBase[[#This Row],[Data Nascimento]])/365)</f>
        <v>45</v>
      </c>
      <c r="M400" t="str">
        <f ca="1">HLOOKUP(tBase[[#This Row],[Idade]],$O$3:$R$4,2,TRUE)</f>
        <v>44 - 54</v>
      </c>
    </row>
    <row r="401" spans="2:13">
      <c r="B401" s="19">
        <v>48465087625</v>
      </c>
      <c r="C401" t="s">
        <v>121</v>
      </c>
      <c r="D401" t="s">
        <v>6</v>
      </c>
      <c r="E401" t="s">
        <v>417</v>
      </c>
      <c r="F401" t="s">
        <v>12</v>
      </c>
      <c r="G401" t="s">
        <v>425</v>
      </c>
      <c r="H401" s="1">
        <v>33148</v>
      </c>
      <c r="I401" s="1" t="s">
        <v>429</v>
      </c>
      <c r="J401" t="s">
        <v>454</v>
      </c>
      <c r="K401" s="20">
        <v>35.9</v>
      </c>
      <c r="L401">
        <f ca="1">TRUNC((TODAY()-tBase[[#This Row],[Data Nascimento]])/365)</f>
        <v>34</v>
      </c>
      <c r="M401" t="str">
        <f ca="1">HLOOKUP(tBase[[#This Row],[Idade]],$O$3:$R$4,2,TRUE)</f>
        <v>24-34</v>
      </c>
    </row>
    <row r="402" spans="2:13">
      <c r="B402" s="19">
        <v>48537217226</v>
      </c>
      <c r="C402" t="s">
        <v>73</v>
      </c>
      <c r="D402" t="s">
        <v>6</v>
      </c>
      <c r="E402" t="s">
        <v>7</v>
      </c>
      <c r="F402" t="s">
        <v>12</v>
      </c>
      <c r="G402" t="s">
        <v>424</v>
      </c>
      <c r="H402" s="1">
        <v>29697</v>
      </c>
      <c r="I402" s="1" t="s">
        <v>431</v>
      </c>
      <c r="J402" t="s">
        <v>454</v>
      </c>
      <c r="K402" s="20">
        <v>35.9</v>
      </c>
      <c r="L402">
        <f ca="1">TRUNC((TODAY()-tBase[[#This Row],[Data Nascimento]])/365)</f>
        <v>44</v>
      </c>
      <c r="M402" t="str">
        <f ca="1">HLOOKUP(tBase[[#This Row],[Idade]],$O$3:$R$4,2,TRUE)</f>
        <v>44 - 54</v>
      </c>
    </row>
    <row r="403" spans="2:13">
      <c r="B403" s="19">
        <v>48554358741</v>
      </c>
      <c r="C403" t="s">
        <v>165</v>
      </c>
      <c r="D403" t="s">
        <v>5</v>
      </c>
      <c r="E403" t="s">
        <v>7</v>
      </c>
      <c r="F403" t="s">
        <v>427</v>
      </c>
      <c r="G403" t="s">
        <v>425</v>
      </c>
      <c r="H403" s="1">
        <v>24514</v>
      </c>
      <c r="I403" s="1" t="s">
        <v>432</v>
      </c>
      <c r="J403" t="s">
        <v>455</v>
      </c>
      <c r="K403" s="20">
        <v>9.9</v>
      </c>
      <c r="L403">
        <f ca="1">TRUNC((TODAY()-tBase[[#This Row],[Data Nascimento]])/365)</f>
        <v>58</v>
      </c>
      <c r="M403" t="str">
        <f ca="1">HLOOKUP(tBase[[#This Row],[Idade]],$O$3:$R$4,2,TRUE)</f>
        <v>54-70</v>
      </c>
    </row>
    <row r="404" spans="2:13">
      <c r="B404" s="19">
        <v>48559982420</v>
      </c>
      <c r="C404" t="s">
        <v>93</v>
      </c>
      <c r="D404" t="s">
        <v>6</v>
      </c>
      <c r="E404" t="s">
        <v>7</v>
      </c>
      <c r="F404" t="s">
        <v>427</v>
      </c>
      <c r="G404" t="s">
        <v>424</v>
      </c>
      <c r="H404" s="1">
        <v>23769</v>
      </c>
      <c r="I404" s="1" t="s">
        <v>434</v>
      </c>
      <c r="J404" t="s">
        <v>455</v>
      </c>
      <c r="K404" s="20">
        <v>9.9</v>
      </c>
      <c r="L404">
        <f ca="1">TRUNC((TODAY()-tBase[[#This Row],[Data Nascimento]])/365)</f>
        <v>60</v>
      </c>
      <c r="M404" t="str">
        <f ca="1">HLOOKUP(tBase[[#This Row],[Idade]],$O$3:$R$4,2,TRUE)</f>
        <v>54-70</v>
      </c>
    </row>
    <row r="405" spans="2:13">
      <c r="B405" s="19">
        <v>48647651375</v>
      </c>
      <c r="C405" t="s">
        <v>374</v>
      </c>
      <c r="D405" t="s">
        <v>5</v>
      </c>
      <c r="E405" t="s">
        <v>417</v>
      </c>
      <c r="F405" t="s">
        <v>13</v>
      </c>
      <c r="G405" t="s">
        <v>425</v>
      </c>
      <c r="H405" s="1">
        <v>22072</v>
      </c>
      <c r="I405" s="1" t="s">
        <v>430</v>
      </c>
      <c r="J405" t="s">
        <v>455</v>
      </c>
      <c r="K405" s="20">
        <v>9.9</v>
      </c>
      <c r="L405">
        <f ca="1">TRUNC((TODAY()-tBase[[#This Row],[Data Nascimento]])/365)</f>
        <v>65</v>
      </c>
      <c r="M405" t="str">
        <f ca="1">HLOOKUP(tBase[[#This Row],[Idade]],$O$3:$R$4,2,TRUE)</f>
        <v>54-70</v>
      </c>
    </row>
    <row r="406" spans="2:13">
      <c r="B406" s="19">
        <v>48711816230</v>
      </c>
      <c r="C406" t="s">
        <v>161</v>
      </c>
      <c r="D406" t="s">
        <v>5</v>
      </c>
      <c r="E406" t="s">
        <v>417</v>
      </c>
      <c r="F406" t="s">
        <v>427</v>
      </c>
      <c r="G406" t="s">
        <v>425</v>
      </c>
      <c r="H406" s="1">
        <v>21718</v>
      </c>
      <c r="I406" s="1" t="s">
        <v>435</v>
      </c>
      <c r="J406" t="s">
        <v>454</v>
      </c>
      <c r="K406" s="20">
        <v>35.9</v>
      </c>
      <c r="L406">
        <f ca="1">TRUNC((TODAY()-tBase[[#This Row],[Data Nascimento]])/365)</f>
        <v>65</v>
      </c>
      <c r="M406" t="str">
        <f ca="1">HLOOKUP(tBase[[#This Row],[Idade]],$O$3:$R$4,2,TRUE)</f>
        <v>54-70</v>
      </c>
    </row>
    <row r="407" spans="2:13">
      <c r="B407" s="19">
        <v>48816102229</v>
      </c>
      <c r="C407" t="s">
        <v>385</v>
      </c>
      <c r="D407" t="s">
        <v>6</v>
      </c>
      <c r="E407" t="s">
        <v>7</v>
      </c>
      <c r="F407" t="s">
        <v>12</v>
      </c>
      <c r="G407" t="s">
        <v>425</v>
      </c>
      <c r="H407" s="1">
        <v>29339</v>
      </c>
      <c r="I407" s="1" t="s">
        <v>436</v>
      </c>
      <c r="J407" t="s">
        <v>454</v>
      </c>
      <c r="K407" s="20">
        <v>35.9</v>
      </c>
      <c r="L407">
        <f ca="1">TRUNC((TODAY()-tBase[[#This Row],[Data Nascimento]])/365)</f>
        <v>45</v>
      </c>
      <c r="M407" t="str">
        <f ca="1">HLOOKUP(tBase[[#This Row],[Idade]],$O$3:$R$4,2,TRUE)</f>
        <v>44 - 54</v>
      </c>
    </row>
    <row r="408" spans="2:13">
      <c r="B408" s="19">
        <v>48822792088</v>
      </c>
      <c r="C408" t="s">
        <v>57</v>
      </c>
      <c r="D408" t="s">
        <v>6</v>
      </c>
      <c r="E408" t="s">
        <v>7</v>
      </c>
      <c r="F408" t="s">
        <v>427</v>
      </c>
      <c r="G408" t="s">
        <v>425</v>
      </c>
      <c r="H408" s="1">
        <v>30743</v>
      </c>
      <c r="I408" s="1" t="s">
        <v>430</v>
      </c>
      <c r="J408" t="s">
        <v>455</v>
      </c>
      <c r="K408" s="20">
        <v>9.9</v>
      </c>
      <c r="L408">
        <f ca="1">TRUNC((TODAY()-tBase[[#This Row],[Data Nascimento]])/365)</f>
        <v>41</v>
      </c>
      <c r="M408" t="str">
        <f ca="1">HLOOKUP(tBase[[#This Row],[Idade]],$O$3:$R$4,2,TRUE)</f>
        <v>35 - 44</v>
      </c>
    </row>
    <row r="409" spans="2:13">
      <c r="B409" s="19">
        <v>48910175046</v>
      </c>
      <c r="C409" t="s">
        <v>24</v>
      </c>
      <c r="D409" t="s">
        <v>5</v>
      </c>
      <c r="E409" t="s">
        <v>417</v>
      </c>
      <c r="F409" t="s">
        <v>13</v>
      </c>
      <c r="G409" t="s">
        <v>425</v>
      </c>
      <c r="H409" s="1">
        <v>22039</v>
      </c>
      <c r="I409" s="1" t="s">
        <v>435</v>
      </c>
      <c r="J409" t="s">
        <v>454</v>
      </c>
      <c r="K409" s="20">
        <v>35.9</v>
      </c>
      <c r="L409">
        <f ca="1">TRUNC((TODAY()-tBase[[#This Row],[Data Nascimento]])/365)</f>
        <v>65</v>
      </c>
      <c r="M409" t="str">
        <f ca="1">HLOOKUP(tBase[[#This Row],[Idade]],$O$3:$R$4,2,TRUE)</f>
        <v>54-70</v>
      </c>
    </row>
    <row r="410" spans="2:13">
      <c r="B410" s="19">
        <v>48925097810</v>
      </c>
      <c r="C410" t="s">
        <v>167</v>
      </c>
      <c r="D410" t="s">
        <v>6</v>
      </c>
      <c r="E410" t="s">
        <v>7</v>
      </c>
      <c r="F410" t="s">
        <v>427</v>
      </c>
      <c r="G410" t="s">
        <v>425</v>
      </c>
      <c r="H410" s="1">
        <v>21803</v>
      </c>
      <c r="I410" s="1" t="s">
        <v>436</v>
      </c>
      <c r="J410" t="s">
        <v>453</v>
      </c>
      <c r="K410" s="20">
        <v>29.9</v>
      </c>
      <c r="L410">
        <f ca="1">TRUNC((TODAY()-tBase[[#This Row],[Data Nascimento]])/365)</f>
        <v>65</v>
      </c>
      <c r="M410" t="str">
        <f ca="1">HLOOKUP(tBase[[#This Row],[Idade]],$O$3:$R$4,2,TRUE)</f>
        <v>54-70</v>
      </c>
    </row>
    <row r="411" spans="2:13">
      <c r="B411" s="19">
        <v>49017327941</v>
      </c>
      <c r="C411" t="s">
        <v>311</v>
      </c>
      <c r="D411" t="s">
        <v>5</v>
      </c>
      <c r="E411" t="s">
        <v>417</v>
      </c>
      <c r="F411" t="s">
        <v>427</v>
      </c>
      <c r="G411" t="s">
        <v>424</v>
      </c>
      <c r="H411" s="1">
        <v>26953</v>
      </c>
      <c r="I411" s="1" t="s">
        <v>433</v>
      </c>
      <c r="J411" t="s">
        <v>453</v>
      </c>
      <c r="K411" s="20">
        <v>29.9</v>
      </c>
      <c r="L411">
        <f ca="1">TRUNC((TODAY()-tBase[[#This Row],[Data Nascimento]])/365)</f>
        <v>51</v>
      </c>
      <c r="M411" t="str">
        <f ca="1">HLOOKUP(tBase[[#This Row],[Idade]],$O$3:$R$4,2,TRUE)</f>
        <v>44 - 54</v>
      </c>
    </row>
    <row r="412" spans="2:13">
      <c r="B412" s="19">
        <v>49141215224</v>
      </c>
      <c r="C412" t="s">
        <v>133</v>
      </c>
      <c r="D412" t="s">
        <v>6</v>
      </c>
      <c r="E412" t="s">
        <v>7</v>
      </c>
      <c r="F412" t="s">
        <v>427</v>
      </c>
      <c r="G412" t="s">
        <v>424</v>
      </c>
      <c r="H412" s="1">
        <v>20251</v>
      </c>
      <c r="I412" s="1" t="s">
        <v>433</v>
      </c>
      <c r="J412" t="s">
        <v>454</v>
      </c>
      <c r="K412" s="20">
        <v>35.9</v>
      </c>
      <c r="L412">
        <f ca="1">TRUNC((TODAY()-tBase[[#This Row],[Data Nascimento]])/365)</f>
        <v>69</v>
      </c>
      <c r="M412" t="str">
        <f ca="1">HLOOKUP(tBase[[#This Row],[Idade]],$O$3:$R$4,2,TRUE)</f>
        <v>54-70</v>
      </c>
    </row>
    <row r="413" spans="2:13">
      <c r="B413" s="19">
        <v>49215142467</v>
      </c>
      <c r="C413" t="s">
        <v>412</v>
      </c>
      <c r="D413" t="s">
        <v>5</v>
      </c>
      <c r="E413" t="s">
        <v>8</v>
      </c>
      <c r="F413" t="s">
        <v>14</v>
      </c>
      <c r="G413" t="s">
        <v>425</v>
      </c>
      <c r="H413" s="1">
        <v>32154</v>
      </c>
      <c r="I413" s="1" t="s">
        <v>433</v>
      </c>
      <c r="J413" t="s">
        <v>453</v>
      </c>
      <c r="K413" s="20">
        <v>29.9</v>
      </c>
      <c r="L413">
        <f ca="1">TRUNC((TODAY()-tBase[[#This Row],[Data Nascimento]])/365)</f>
        <v>37</v>
      </c>
      <c r="M413" t="str">
        <f ca="1">HLOOKUP(tBase[[#This Row],[Idade]],$O$3:$R$4,2,TRUE)</f>
        <v>35 - 44</v>
      </c>
    </row>
    <row r="414" spans="2:13">
      <c r="B414" s="19">
        <v>49266952999</v>
      </c>
      <c r="C414" t="s">
        <v>192</v>
      </c>
      <c r="D414" t="s">
        <v>5</v>
      </c>
      <c r="E414" t="s">
        <v>8</v>
      </c>
      <c r="F414" t="s">
        <v>13</v>
      </c>
      <c r="G414" t="s">
        <v>425</v>
      </c>
      <c r="H414" s="1">
        <v>28665</v>
      </c>
      <c r="I414" s="1" t="s">
        <v>433</v>
      </c>
      <c r="J414" t="s">
        <v>454</v>
      </c>
      <c r="K414" s="20">
        <v>35.9</v>
      </c>
      <c r="L414">
        <f ca="1">TRUNC((TODAY()-tBase[[#This Row],[Data Nascimento]])/365)</f>
        <v>46</v>
      </c>
      <c r="M414" t="str">
        <f ca="1">HLOOKUP(tBase[[#This Row],[Idade]],$O$3:$R$4,2,TRUE)</f>
        <v>44 - 54</v>
      </c>
    </row>
    <row r="415" spans="2:13">
      <c r="B415" s="19">
        <v>49280389108</v>
      </c>
      <c r="C415" t="s">
        <v>370</v>
      </c>
      <c r="D415" t="s">
        <v>5</v>
      </c>
      <c r="E415" t="s">
        <v>7</v>
      </c>
      <c r="F415" t="s">
        <v>14</v>
      </c>
      <c r="G415" t="s">
        <v>426</v>
      </c>
      <c r="H415" s="1">
        <v>20919</v>
      </c>
      <c r="I415" s="1" t="s">
        <v>433</v>
      </c>
      <c r="J415" t="s">
        <v>453</v>
      </c>
      <c r="K415" s="20">
        <v>29.9</v>
      </c>
      <c r="L415">
        <f ca="1">TRUNC((TODAY()-tBase[[#This Row],[Data Nascimento]])/365)</f>
        <v>68</v>
      </c>
      <c r="M415" t="str">
        <f ca="1">HLOOKUP(tBase[[#This Row],[Idade]],$O$3:$R$4,2,TRUE)</f>
        <v>54-70</v>
      </c>
    </row>
    <row r="416" spans="2:13">
      <c r="B416" s="19">
        <v>49281927823</v>
      </c>
      <c r="C416" t="s">
        <v>378</v>
      </c>
      <c r="D416" t="s">
        <v>5</v>
      </c>
      <c r="E416" t="s">
        <v>417</v>
      </c>
      <c r="F416" t="s">
        <v>11</v>
      </c>
      <c r="G416" t="s">
        <v>426</v>
      </c>
      <c r="H416" s="1">
        <v>34329</v>
      </c>
      <c r="I416" s="1" t="s">
        <v>433</v>
      </c>
      <c r="J416" t="s">
        <v>456</v>
      </c>
      <c r="K416" s="20">
        <v>79.900000000000006</v>
      </c>
      <c r="L416">
        <f ca="1">TRUNC((TODAY()-tBase[[#This Row],[Data Nascimento]])/365)</f>
        <v>31</v>
      </c>
      <c r="M416" t="str">
        <f ca="1">HLOOKUP(tBase[[#This Row],[Idade]],$O$3:$R$4,2,TRUE)</f>
        <v>24-34</v>
      </c>
    </row>
    <row r="417" spans="2:13">
      <c r="B417" s="19">
        <v>49300310285</v>
      </c>
      <c r="C417" t="s">
        <v>223</v>
      </c>
      <c r="D417" t="s">
        <v>5</v>
      </c>
      <c r="E417" t="s">
        <v>7</v>
      </c>
      <c r="F417" t="s">
        <v>12</v>
      </c>
      <c r="G417" t="s">
        <v>424</v>
      </c>
      <c r="H417" s="1">
        <v>26262</v>
      </c>
      <c r="I417" s="1" t="s">
        <v>433</v>
      </c>
      <c r="J417" t="s">
        <v>456</v>
      </c>
      <c r="K417" s="20">
        <v>79.900000000000006</v>
      </c>
      <c r="L417">
        <f ca="1">TRUNC((TODAY()-tBase[[#This Row],[Data Nascimento]])/365)</f>
        <v>53</v>
      </c>
      <c r="M417" t="str">
        <f ca="1">HLOOKUP(tBase[[#This Row],[Idade]],$O$3:$R$4,2,TRUE)</f>
        <v>44 - 54</v>
      </c>
    </row>
    <row r="418" spans="2:13">
      <c r="B418" s="19">
        <v>49307528124</v>
      </c>
      <c r="C418" t="s">
        <v>331</v>
      </c>
      <c r="D418" t="s">
        <v>5</v>
      </c>
      <c r="E418" t="s">
        <v>416</v>
      </c>
      <c r="F418" t="s">
        <v>12</v>
      </c>
      <c r="G418" t="s">
        <v>424</v>
      </c>
      <c r="H418" s="1">
        <v>31963</v>
      </c>
      <c r="I418" s="1" t="s">
        <v>433</v>
      </c>
      <c r="J418" t="s">
        <v>455</v>
      </c>
      <c r="K418" s="20">
        <v>9.9</v>
      </c>
      <c r="L418">
        <f ca="1">TRUNC((TODAY()-tBase[[#This Row],[Data Nascimento]])/365)</f>
        <v>37</v>
      </c>
      <c r="M418" t="str">
        <f ca="1">HLOOKUP(tBase[[#This Row],[Idade]],$O$3:$R$4,2,TRUE)</f>
        <v>35 - 44</v>
      </c>
    </row>
    <row r="419" spans="2:13">
      <c r="B419" s="19">
        <v>49328439074</v>
      </c>
      <c r="C419" t="s">
        <v>371</v>
      </c>
      <c r="D419" t="s">
        <v>6</v>
      </c>
      <c r="E419" t="s">
        <v>416</v>
      </c>
      <c r="F419" t="s">
        <v>13</v>
      </c>
      <c r="G419" t="s">
        <v>424</v>
      </c>
      <c r="H419" s="1">
        <v>30361</v>
      </c>
      <c r="I419" s="1" t="s">
        <v>433</v>
      </c>
      <c r="J419" t="s">
        <v>453</v>
      </c>
      <c r="K419" s="20">
        <v>29.9</v>
      </c>
      <c r="L419">
        <f ca="1">TRUNC((TODAY()-tBase[[#This Row],[Data Nascimento]])/365)</f>
        <v>42</v>
      </c>
      <c r="M419" t="str">
        <f ca="1">HLOOKUP(tBase[[#This Row],[Idade]],$O$3:$R$4,2,TRUE)</f>
        <v>35 - 44</v>
      </c>
    </row>
    <row r="420" spans="2:13">
      <c r="B420" s="19">
        <v>49391829352</v>
      </c>
      <c r="C420" t="s">
        <v>96</v>
      </c>
      <c r="D420" t="s">
        <v>6</v>
      </c>
      <c r="E420" t="s">
        <v>7</v>
      </c>
      <c r="F420" t="s">
        <v>13</v>
      </c>
      <c r="G420" t="s">
        <v>426</v>
      </c>
      <c r="H420" s="1">
        <v>30122</v>
      </c>
      <c r="I420" s="1" t="s">
        <v>429</v>
      </c>
      <c r="J420" t="s">
        <v>454</v>
      </c>
      <c r="K420" s="20">
        <v>35.9</v>
      </c>
      <c r="L420">
        <f ca="1">TRUNC((TODAY()-tBase[[#This Row],[Data Nascimento]])/365)</f>
        <v>42</v>
      </c>
      <c r="M420" t="str">
        <f ca="1">HLOOKUP(tBase[[#This Row],[Idade]],$O$3:$R$4,2,TRUE)</f>
        <v>35 - 44</v>
      </c>
    </row>
    <row r="421" spans="2:13">
      <c r="B421" s="19">
        <v>49395647705</v>
      </c>
      <c r="C421" t="s">
        <v>218</v>
      </c>
      <c r="D421" t="s">
        <v>6</v>
      </c>
      <c r="E421" t="s">
        <v>417</v>
      </c>
      <c r="F421" t="s">
        <v>13</v>
      </c>
      <c r="G421" t="s">
        <v>426</v>
      </c>
      <c r="H421" s="1">
        <v>32945</v>
      </c>
      <c r="I421" s="1" t="s">
        <v>432</v>
      </c>
      <c r="J421" t="s">
        <v>456</v>
      </c>
      <c r="K421" s="20">
        <v>79.900000000000006</v>
      </c>
      <c r="L421">
        <f ca="1">TRUNC((TODAY()-tBase[[#This Row],[Data Nascimento]])/365)</f>
        <v>35</v>
      </c>
      <c r="M421" t="str">
        <f ca="1">HLOOKUP(tBase[[#This Row],[Idade]],$O$3:$R$4,2,TRUE)</f>
        <v>35 - 44</v>
      </c>
    </row>
    <row r="422" spans="2:13">
      <c r="B422" s="19">
        <v>49477339063</v>
      </c>
      <c r="C422" t="s">
        <v>248</v>
      </c>
      <c r="D422" t="s">
        <v>6</v>
      </c>
      <c r="E422" t="s">
        <v>416</v>
      </c>
      <c r="F422" t="s">
        <v>13</v>
      </c>
      <c r="G422" t="s">
        <v>425</v>
      </c>
      <c r="H422" s="1">
        <v>24032</v>
      </c>
      <c r="I422" s="1" t="s">
        <v>436</v>
      </c>
      <c r="J422" t="s">
        <v>453</v>
      </c>
      <c r="K422" s="20">
        <v>29.9</v>
      </c>
      <c r="L422">
        <f ca="1">TRUNC((TODAY()-tBase[[#This Row],[Data Nascimento]])/365)</f>
        <v>59</v>
      </c>
      <c r="M422" t="str">
        <f ca="1">HLOOKUP(tBase[[#This Row],[Idade]],$O$3:$R$4,2,TRUE)</f>
        <v>54-70</v>
      </c>
    </row>
    <row r="423" spans="2:13">
      <c r="B423" s="19">
        <v>49479547341</v>
      </c>
      <c r="C423" t="s">
        <v>186</v>
      </c>
      <c r="D423" t="s">
        <v>5</v>
      </c>
      <c r="E423" t="s">
        <v>417</v>
      </c>
      <c r="F423" t="s">
        <v>11</v>
      </c>
      <c r="G423" t="s">
        <v>426</v>
      </c>
      <c r="H423" s="1">
        <v>23262</v>
      </c>
      <c r="I423" s="1" t="s">
        <v>436</v>
      </c>
      <c r="J423" t="s">
        <v>456</v>
      </c>
      <c r="K423" s="20">
        <v>79.900000000000006</v>
      </c>
      <c r="L423">
        <f ca="1">TRUNC((TODAY()-tBase[[#This Row],[Data Nascimento]])/365)</f>
        <v>61</v>
      </c>
      <c r="M423" t="str">
        <f ca="1">HLOOKUP(tBase[[#This Row],[Idade]],$O$3:$R$4,2,TRUE)</f>
        <v>54-70</v>
      </c>
    </row>
    <row r="424" spans="2:13">
      <c r="B424" s="19">
        <v>49514272789</v>
      </c>
      <c r="C424" t="s">
        <v>315</v>
      </c>
      <c r="D424" t="s">
        <v>5</v>
      </c>
      <c r="E424" t="s">
        <v>417</v>
      </c>
      <c r="F424" t="s">
        <v>9</v>
      </c>
      <c r="G424" t="s">
        <v>425</v>
      </c>
      <c r="H424" s="1">
        <v>27626</v>
      </c>
      <c r="I424" s="1" t="s">
        <v>436</v>
      </c>
      <c r="J424" t="s">
        <v>455</v>
      </c>
      <c r="K424" s="20">
        <v>9.9</v>
      </c>
      <c r="L424">
        <f ca="1">TRUNC((TODAY()-tBase[[#This Row],[Data Nascimento]])/365)</f>
        <v>49</v>
      </c>
      <c r="M424" t="str">
        <f ca="1">HLOOKUP(tBase[[#This Row],[Idade]],$O$3:$R$4,2,TRUE)</f>
        <v>44 - 54</v>
      </c>
    </row>
    <row r="425" spans="2:13">
      <c r="B425" s="19">
        <v>49561602728</v>
      </c>
      <c r="C425" t="s">
        <v>164</v>
      </c>
      <c r="D425" t="s">
        <v>5</v>
      </c>
      <c r="E425" t="s">
        <v>418</v>
      </c>
      <c r="F425" t="s">
        <v>13</v>
      </c>
      <c r="G425" t="s">
        <v>425</v>
      </c>
      <c r="H425" s="1">
        <v>23760</v>
      </c>
      <c r="I425" s="1" t="s">
        <v>436</v>
      </c>
      <c r="J425" t="s">
        <v>455</v>
      </c>
      <c r="K425" s="20">
        <v>9.9</v>
      </c>
      <c r="L425">
        <f ca="1">TRUNC((TODAY()-tBase[[#This Row],[Data Nascimento]])/365)</f>
        <v>60</v>
      </c>
      <c r="M425" t="str">
        <f ca="1">HLOOKUP(tBase[[#This Row],[Idade]],$O$3:$R$4,2,TRUE)</f>
        <v>54-70</v>
      </c>
    </row>
    <row r="426" spans="2:13">
      <c r="B426" s="19">
        <v>49609420133</v>
      </c>
      <c r="C426" t="s">
        <v>367</v>
      </c>
      <c r="D426" t="s">
        <v>6</v>
      </c>
      <c r="E426" t="s">
        <v>7</v>
      </c>
      <c r="F426" t="s">
        <v>12</v>
      </c>
      <c r="G426" t="s">
        <v>425</v>
      </c>
      <c r="H426" s="1">
        <v>22766</v>
      </c>
      <c r="I426" s="1" t="s">
        <v>436</v>
      </c>
      <c r="J426" t="s">
        <v>456</v>
      </c>
      <c r="K426" s="20">
        <v>79.900000000000006</v>
      </c>
      <c r="L426">
        <f ca="1">TRUNC((TODAY()-tBase[[#This Row],[Data Nascimento]])/365)</f>
        <v>63</v>
      </c>
      <c r="M426" t="str">
        <f ca="1">HLOOKUP(tBase[[#This Row],[Idade]],$O$3:$R$4,2,TRUE)</f>
        <v>54-70</v>
      </c>
    </row>
    <row r="427" spans="2:13">
      <c r="B427" s="19">
        <v>49615735146</v>
      </c>
      <c r="C427" t="s">
        <v>334</v>
      </c>
      <c r="D427" t="s">
        <v>6</v>
      </c>
      <c r="E427" t="s">
        <v>417</v>
      </c>
      <c r="F427" t="s">
        <v>427</v>
      </c>
      <c r="G427" t="s">
        <v>425</v>
      </c>
      <c r="H427" s="1">
        <v>32468</v>
      </c>
      <c r="I427" s="1" t="s">
        <v>436</v>
      </c>
      <c r="J427" t="s">
        <v>453</v>
      </c>
      <c r="K427" s="20">
        <v>29.9</v>
      </c>
      <c r="L427">
        <f ca="1">TRUNC((TODAY()-tBase[[#This Row],[Data Nascimento]])/365)</f>
        <v>36</v>
      </c>
      <c r="M427" t="str">
        <f ca="1">HLOOKUP(tBase[[#This Row],[Idade]],$O$3:$R$4,2,TRUE)</f>
        <v>35 - 44</v>
      </c>
    </row>
    <row r="428" spans="2:13">
      <c r="B428" s="19">
        <v>49708771068</v>
      </c>
      <c r="C428" t="s">
        <v>156</v>
      </c>
      <c r="D428" t="s">
        <v>6</v>
      </c>
      <c r="E428" t="s">
        <v>7</v>
      </c>
      <c r="F428" t="s">
        <v>13</v>
      </c>
      <c r="G428" t="s">
        <v>426</v>
      </c>
      <c r="H428" s="1">
        <v>29978</v>
      </c>
      <c r="I428" s="1" t="s">
        <v>435</v>
      </c>
      <c r="J428" t="s">
        <v>455</v>
      </c>
      <c r="K428" s="20">
        <v>9.9</v>
      </c>
      <c r="L428">
        <f ca="1">TRUNC((TODAY()-tBase[[#This Row],[Data Nascimento]])/365)</f>
        <v>43</v>
      </c>
      <c r="M428" t="str">
        <f ca="1">HLOOKUP(tBase[[#This Row],[Idade]],$O$3:$R$4,2,TRUE)</f>
        <v>35 - 44</v>
      </c>
    </row>
    <row r="429" spans="2:13">
      <c r="B429" s="19">
        <v>49733529074</v>
      </c>
      <c r="C429" t="s">
        <v>55</v>
      </c>
      <c r="D429" t="s">
        <v>6</v>
      </c>
      <c r="E429" t="s">
        <v>417</v>
      </c>
      <c r="F429" t="s">
        <v>12</v>
      </c>
      <c r="G429" t="s">
        <v>425</v>
      </c>
      <c r="H429" s="1">
        <v>29578</v>
      </c>
      <c r="I429" s="1" t="s">
        <v>433</v>
      </c>
      <c r="J429" t="s">
        <v>456</v>
      </c>
      <c r="K429" s="20">
        <v>79.900000000000006</v>
      </c>
      <c r="L429">
        <f ca="1">TRUNC((TODAY()-tBase[[#This Row],[Data Nascimento]])/365)</f>
        <v>44</v>
      </c>
      <c r="M429" t="str">
        <f ca="1">HLOOKUP(tBase[[#This Row],[Idade]],$O$3:$R$4,2,TRUE)</f>
        <v>44 - 54</v>
      </c>
    </row>
    <row r="430" spans="2:13">
      <c r="B430" s="19">
        <v>49822462008</v>
      </c>
      <c r="C430" t="s">
        <v>369</v>
      </c>
      <c r="D430" t="s">
        <v>6</v>
      </c>
      <c r="E430" t="s">
        <v>8</v>
      </c>
      <c r="F430" t="s">
        <v>427</v>
      </c>
      <c r="G430" t="s">
        <v>424</v>
      </c>
      <c r="H430" s="1">
        <v>22511</v>
      </c>
      <c r="I430" s="1" t="s">
        <v>433</v>
      </c>
      <c r="J430" t="s">
        <v>455</v>
      </c>
      <c r="K430" s="20">
        <v>9.9</v>
      </c>
      <c r="L430">
        <f ca="1">TRUNC((TODAY()-tBase[[#This Row],[Data Nascimento]])/365)</f>
        <v>63</v>
      </c>
      <c r="M430" t="str">
        <f ca="1">HLOOKUP(tBase[[#This Row],[Idade]],$O$3:$R$4,2,TRUE)</f>
        <v>54-70</v>
      </c>
    </row>
    <row r="431" spans="2:13">
      <c r="B431" s="19">
        <v>49859929846</v>
      </c>
      <c r="C431" t="s">
        <v>381</v>
      </c>
      <c r="D431" t="s">
        <v>6</v>
      </c>
      <c r="E431" t="s">
        <v>417</v>
      </c>
      <c r="F431" t="s">
        <v>427</v>
      </c>
      <c r="G431" t="s">
        <v>425</v>
      </c>
      <c r="H431" s="1">
        <v>33468</v>
      </c>
      <c r="I431" s="1" t="s">
        <v>433</v>
      </c>
      <c r="J431" t="s">
        <v>455</v>
      </c>
      <c r="K431" s="20">
        <v>9.9</v>
      </c>
      <c r="L431">
        <f ca="1">TRUNC((TODAY()-tBase[[#This Row],[Data Nascimento]])/365)</f>
        <v>33</v>
      </c>
      <c r="M431" t="str">
        <f ca="1">HLOOKUP(tBase[[#This Row],[Idade]],$O$3:$R$4,2,TRUE)</f>
        <v>24-34</v>
      </c>
    </row>
    <row r="432" spans="2:13">
      <c r="B432" s="19">
        <v>49948498268</v>
      </c>
      <c r="C432" t="s">
        <v>148</v>
      </c>
      <c r="D432" t="s">
        <v>6</v>
      </c>
      <c r="E432" t="s">
        <v>416</v>
      </c>
      <c r="F432" t="s">
        <v>14</v>
      </c>
      <c r="G432" t="s">
        <v>425</v>
      </c>
      <c r="H432" s="1">
        <v>23554</v>
      </c>
      <c r="I432" s="1" t="s">
        <v>433</v>
      </c>
      <c r="J432" t="s">
        <v>453</v>
      </c>
      <c r="K432" s="20">
        <v>29.9</v>
      </c>
      <c r="L432">
        <f ca="1">TRUNC((TODAY()-tBase[[#This Row],[Data Nascimento]])/365)</f>
        <v>60</v>
      </c>
      <c r="M432" t="str">
        <f ca="1">HLOOKUP(tBase[[#This Row],[Idade]],$O$3:$R$4,2,TRUE)</f>
        <v>54-70</v>
      </c>
    </row>
    <row r="433" spans="2:13">
      <c r="B433" s="19">
        <v>49996091120</v>
      </c>
      <c r="C433" t="s">
        <v>340</v>
      </c>
      <c r="D433" t="s">
        <v>6</v>
      </c>
      <c r="E433" t="s">
        <v>7</v>
      </c>
      <c r="F433" t="s">
        <v>14</v>
      </c>
      <c r="G433" t="s">
        <v>425</v>
      </c>
      <c r="H433" s="1">
        <v>20435</v>
      </c>
      <c r="I433" s="1" t="s">
        <v>433</v>
      </c>
      <c r="J433" t="s">
        <v>453</v>
      </c>
      <c r="K433" s="20">
        <v>29.9</v>
      </c>
      <c r="L433">
        <f ca="1">TRUNC((TODAY()-tBase[[#This Row],[Data Nascimento]])/365)</f>
        <v>69</v>
      </c>
      <c r="M433" t="str">
        <f ca="1">HLOOKUP(tBase[[#This Row],[Idade]],$O$3:$R$4,2,TRUE)</f>
        <v>54-70</v>
      </c>
    </row>
    <row r="434" spans="2:13">
      <c r="B434" s="19">
        <v>50008008920</v>
      </c>
      <c r="C434" t="s">
        <v>354</v>
      </c>
      <c r="D434" t="s">
        <v>6</v>
      </c>
      <c r="E434" t="s">
        <v>417</v>
      </c>
      <c r="F434" t="s">
        <v>11</v>
      </c>
      <c r="G434" t="s">
        <v>425</v>
      </c>
      <c r="H434" s="1">
        <v>22355</v>
      </c>
      <c r="I434" s="1" t="s">
        <v>430</v>
      </c>
      <c r="J434" t="s">
        <v>456</v>
      </c>
      <c r="K434" s="20">
        <v>79.900000000000006</v>
      </c>
      <c r="L434">
        <f ca="1">TRUNC((TODAY()-tBase[[#This Row],[Data Nascimento]])/365)</f>
        <v>64</v>
      </c>
      <c r="M434" t="str">
        <f ca="1">HLOOKUP(tBase[[#This Row],[Idade]],$O$3:$R$4,2,TRUE)</f>
        <v>54-70</v>
      </c>
    </row>
    <row r="435" spans="2:13">
      <c r="B435" s="19">
        <v>50013996249</v>
      </c>
      <c r="C435" t="s">
        <v>194</v>
      </c>
      <c r="D435" t="s">
        <v>5</v>
      </c>
      <c r="E435" t="s">
        <v>417</v>
      </c>
      <c r="F435" t="s">
        <v>13</v>
      </c>
      <c r="G435" t="s">
        <v>425</v>
      </c>
      <c r="H435" s="1">
        <v>24872</v>
      </c>
      <c r="I435" s="1" t="s">
        <v>429</v>
      </c>
      <c r="J435" t="s">
        <v>456</v>
      </c>
      <c r="K435" s="20">
        <v>79.900000000000006</v>
      </c>
      <c r="L435">
        <f ca="1">TRUNC((TODAY()-tBase[[#This Row],[Data Nascimento]])/365)</f>
        <v>57</v>
      </c>
      <c r="M435" t="str">
        <f ca="1">HLOOKUP(tBase[[#This Row],[Idade]],$O$3:$R$4,2,TRUE)</f>
        <v>54-70</v>
      </c>
    </row>
    <row r="436" spans="2:13">
      <c r="B436" s="19">
        <v>50105898295</v>
      </c>
      <c r="C436" t="s">
        <v>139</v>
      </c>
      <c r="D436" t="s">
        <v>6</v>
      </c>
      <c r="E436" t="s">
        <v>8</v>
      </c>
      <c r="F436" t="s">
        <v>12</v>
      </c>
      <c r="G436" t="s">
        <v>426</v>
      </c>
      <c r="H436" s="1">
        <v>20937</v>
      </c>
      <c r="I436" s="1" t="s">
        <v>431</v>
      </c>
      <c r="J436" t="s">
        <v>455</v>
      </c>
      <c r="K436" s="20">
        <v>9.9</v>
      </c>
      <c r="L436">
        <f ca="1">TRUNC((TODAY()-tBase[[#This Row],[Data Nascimento]])/365)</f>
        <v>68</v>
      </c>
      <c r="M436" t="str">
        <f ca="1">HLOOKUP(tBase[[#This Row],[Idade]],$O$3:$R$4,2,TRUE)</f>
        <v>54-70</v>
      </c>
    </row>
    <row r="437" spans="2:13">
      <c r="B437" s="19">
        <v>50108835505</v>
      </c>
      <c r="C437" t="s">
        <v>131</v>
      </c>
      <c r="D437" t="s">
        <v>6</v>
      </c>
      <c r="E437" t="s">
        <v>416</v>
      </c>
      <c r="F437" t="s">
        <v>13</v>
      </c>
      <c r="G437" t="s">
        <v>424</v>
      </c>
      <c r="H437" s="1">
        <v>21463</v>
      </c>
      <c r="I437" s="1" t="s">
        <v>432</v>
      </c>
      <c r="J437" t="s">
        <v>453</v>
      </c>
      <c r="K437" s="20">
        <v>29.9</v>
      </c>
      <c r="L437">
        <f ca="1">TRUNC((TODAY()-tBase[[#This Row],[Data Nascimento]])/365)</f>
        <v>66</v>
      </c>
      <c r="M437" t="str">
        <f ca="1">HLOOKUP(tBase[[#This Row],[Idade]],$O$3:$R$4,2,TRUE)</f>
        <v>54-70</v>
      </c>
    </row>
    <row r="438" spans="2:13">
      <c r="B438" s="19">
        <v>50125202242</v>
      </c>
      <c r="C438" t="s">
        <v>98</v>
      </c>
      <c r="D438" t="s">
        <v>6</v>
      </c>
      <c r="E438" t="s">
        <v>417</v>
      </c>
      <c r="F438" t="s">
        <v>13</v>
      </c>
      <c r="G438" t="s">
        <v>426</v>
      </c>
      <c r="H438" s="1">
        <v>30336</v>
      </c>
      <c r="I438" s="1" t="s">
        <v>434</v>
      </c>
      <c r="J438" t="s">
        <v>456</v>
      </c>
      <c r="K438" s="20">
        <v>79.900000000000006</v>
      </c>
      <c r="L438">
        <f ca="1">TRUNC((TODAY()-tBase[[#This Row],[Data Nascimento]])/365)</f>
        <v>42</v>
      </c>
      <c r="M438" t="str">
        <f ca="1">HLOOKUP(tBase[[#This Row],[Idade]],$O$3:$R$4,2,TRUE)</f>
        <v>35 - 44</v>
      </c>
    </row>
    <row r="439" spans="2:13">
      <c r="B439" s="19">
        <v>50213585733</v>
      </c>
      <c r="C439" t="s">
        <v>405</v>
      </c>
      <c r="D439" t="s">
        <v>6</v>
      </c>
      <c r="E439" t="s">
        <v>7</v>
      </c>
      <c r="F439" t="s">
        <v>427</v>
      </c>
      <c r="G439" t="s">
        <v>425</v>
      </c>
      <c r="H439" s="1">
        <v>22538</v>
      </c>
      <c r="I439" s="1" t="s">
        <v>430</v>
      </c>
      <c r="J439" t="s">
        <v>455</v>
      </c>
      <c r="K439" s="20">
        <v>9.9</v>
      </c>
      <c r="L439">
        <f ca="1">TRUNC((TODAY()-tBase[[#This Row],[Data Nascimento]])/365)</f>
        <v>63</v>
      </c>
      <c r="M439" t="str">
        <f ca="1">HLOOKUP(tBase[[#This Row],[Idade]],$O$3:$R$4,2,TRUE)</f>
        <v>54-70</v>
      </c>
    </row>
    <row r="440" spans="2:13">
      <c r="B440" s="19">
        <v>50296433971</v>
      </c>
      <c r="C440" t="s">
        <v>100</v>
      </c>
      <c r="D440" t="s">
        <v>6</v>
      </c>
      <c r="E440" t="s">
        <v>416</v>
      </c>
      <c r="F440" t="s">
        <v>14</v>
      </c>
      <c r="G440" t="s">
        <v>425</v>
      </c>
      <c r="H440" s="1">
        <v>30857</v>
      </c>
      <c r="I440" s="1" t="s">
        <v>435</v>
      </c>
      <c r="J440" t="s">
        <v>453</v>
      </c>
      <c r="K440" s="20">
        <v>29.9</v>
      </c>
      <c r="L440">
        <f ca="1">TRUNC((TODAY()-tBase[[#This Row],[Data Nascimento]])/365)</f>
        <v>40</v>
      </c>
      <c r="M440" t="str">
        <f ca="1">HLOOKUP(tBase[[#This Row],[Idade]],$O$3:$R$4,2,TRUE)</f>
        <v>35 - 44</v>
      </c>
    </row>
    <row r="441" spans="2:13">
      <c r="B441" s="19">
        <v>50331166214</v>
      </c>
      <c r="C441" t="s">
        <v>314</v>
      </c>
      <c r="D441" t="s">
        <v>6</v>
      </c>
      <c r="E441" t="s">
        <v>417</v>
      </c>
      <c r="F441" t="s">
        <v>13</v>
      </c>
      <c r="G441" t="s">
        <v>425</v>
      </c>
      <c r="H441" s="1">
        <v>28253</v>
      </c>
      <c r="I441" s="1" t="s">
        <v>436</v>
      </c>
      <c r="J441" t="s">
        <v>456</v>
      </c>
      <c r="K441" s="20">
        <v>79.900000000000006</v>
      </c>
      <c r="L441">
        <f ca="1">TRUNC((TODAY()-tBase[[#This Row],[Data Nascimento]])/365)</f>
        <v>48</v>
      </c>
      <c r="M441" t="str">
        <f ca="1">HLOOKUP(tBase[[#This Row],[Idade]],$O$3:$R$4,2,TRUE)</f>
        <v>44 - 54</v>
      </c>
    </row>
    <row r="442" spans="2:13">
      <c r="B442" s="19">
        <v>50356441737</v>
      </c>
      <c r="C442" t="s">
        <v>26</v>
      </c>
      <c r="D442" t="s">
        <v>5</v>
      </c>
      <c r="E442" t="s">
        <v>417</v>
      </c>
      <c r="F442" t="s">
        <v>13</v>
      </c>
      <c r="G442" t="s">
        <v>426</v>
      </c>
      <c r="H442" s="1">
        <v>36510</v>
      </c>
      <c r="I442" s="1" t="s">
        <v>430</v>
      </c>
      <c r="J442" t="s">
        <v>456</v>
      </c>
      <c r="K442" s="20">
        <v>79.900000000000006</v>
      </c>
      <c r="L442">
        <f ca="1">TRUNC((TODAY()-tBase[[#This Row],[Data Nascimento]])/365)</f>
        <v>25</v>
      </c>
      <c r="M442" t="str">
        <f ca="1">HLOOKUP(tBase[[#This Row],[Idade]],$O$3:$R$4,2,TRUE)</f>
        <v>24-34</v>
      </c>
    </row>
    <row r="443" spans="2:13">
      <c r="B443" s="19">
        <v>50376304529</v>
      </c>
      <c r="C443" t="s">
        <v>38</v>
      </c>
      <c r="D443" t="s">
        <v>5</v>
      </c>
      <c r="E443" t="s">
        <v>417</v>
      </c>
      <c r="F443" t="s">
        <v>13</v>
      </c>
      <c r="G443" t="s">
        <v>426</v>
      </c>
      <c r="H443" s="1">
        <v>20158</v>
      </c>
      <c r="I443" s="1" t="s">
        <v>435</v>
      </c>
      <c r="J443" t="s">
        <v>455</v>
      </c>
      <c r="K443" s="20">
        <v>9.9</v>
      </c>
      <c r="L443">
        <f ca="1">TRUNC((TODAY()-tBase[[#This Row],[Data Nascimento]])/365)</f>
        <v>70</v>
      </c>
      <c r="M443" t="str">
        <f ca="1">HLOOKUP(tBase[[#This Row],[Idade]],$O$3:$R$4,2,TRUE)</f>
        <v>54-70</v>
      </c>
    </row>
    <row r="444" spans="2:13">
      <c r="B444" s="19">
        <v>50443594586</v>
      </c>
      <c r="C444" t="s">
        <v>411</v>
      </c>
      <c r="D444" t="s">
        <v>6</v>
      </c>
      <c r="E444" t="s">
        <v>416</v>
      </c>
      <c r="F444" t="s">
        <v>9</v>
      </c>
      <c r="G444" t="s">
        <v>424</v>
      </c>
      <c r="H444" s="1">
        <v>30302</v>
      </c>
      <c r="I444" s="1" t="s">
        <v>436</v>
      </c>
      <c r="J444" t="s">
        <v>455</v>
      </c>
      <c r="K444" s="20">
        <v>9.9</v>
      </c>
      <c r="L444">
        <f ca="1">TRUNC((TODAY()-tBase[[#This Row],[Data Nascimento]])/365)</f>
        <v>42</v>
      </c>
      <c r="M444" t="str">
        <f ca="1">HLOOKUP(tBase[[#This Row],[Idade]],$O$3:$R$4,2,TRUE)</f>
        <v>35 - 44</v>
      </c>
    </row>
    <row r="445" spans="2:13">
      <c r="B445" s="19">
        <v>50628172347</v>
      </c>
      <c r="C445" t="s">
        <v>415</v>
      </c>
      <c r="D445" t="s">
        <v>6</v>
      </c>
      <c r="E445" t="s">
        <v>417</v>
      </c>
      <c r="F445" t="s">
        <v>12</v>
      </c>
      <c r="G445" t="s">
        <v>425</v>
      </c>
      <c r="H445" s="1">
        <v>31899</v>
      </c>
      <c r="I445" s="1" t="s">
        <v>433</v>
      </c>
      <c r="J445" t="s">
        <v>456</v>
      </c>
      <c r="K445" s="20">
        <v>79.900000000000006</v>
      </c>
      <c r="L445">
        <f ca="1">TRUNC((TODAY()-tBase[[#This Row],[Data Nascimento]])/365)</f>
        <v>38</v>
      </c>
      <c r="M445" t="str">
        <f ca="1">HLOOKUP(tBase[[#This Row],[Idade]],$O$3:$R$4,2,TRUE)</f>
        <v>35 - 44</v>
      </c>
    </row>
    <row r="446" spans="2:13">
      <c r="B446" s="19">
        <v>50667919920</v>
      </c>
      <c r="C446" t="s">
        <v>286</v>
      </c>
      <c r="D446" t="s">
        <v>6</v>
      </c>
      <c r="E446" t="s">
        <v>417</v>
      </c>
      <c r="F446" t="s">
        <v>427</v>
      </c>
      <c r="G446" t="s">
        <v>426</v>
      </c>
      <c r="H446" s="1">
        <v>29743</v>
      </c>
      <c r="I446" s="1" t="s">
        <v>433</v>
      </c>
      <c r="J446" t="s">
        <v>453</v>
      </c>
      <c r="K446" s="20">
        <v>29.9</v>
      </c>
      <c r="L446">
        <f ca="1">TRUNC((TODAY()-tBase[[#This Row],[Data Nascimento]])/365)</f>
        <v>43</v>
      </c>
      <c r="M446" t="str">
        <f ca="1">HLOOKUP(tBase[[#This Row],[Idade]],$O$3:$R$4,2,TRUE)</f>
        <v>35 - 44</v>
      </c>
    </row>
    <row r="447" spans="2:13">
      <c r="B447" s="19">
        <v>50699518176</v>
      </c>
      <c r="C447" t="s">
        <v>318</v>
      </c>
      <c r="D447" t="s">
        <v>6</v>
      </c>
      <c r="E447" t="s">
        <v>417</v>
      </c>
      <c r="F447" t="s">
        <v>11</v>
      </c>
      <c r="G447" t="s">
        <v>426</v>
      </c>
      <c r="H447" s="1">
        <v>32608</v>
      </c>
      <c r="I447" s="1" t="s">
        <v>433</v>
      </c>
      <c r="J447" t="s">
        <v>456</v>
      </c>
      <c r="K447" s="20">
        <v>79.900000000000006</v>
      </c>
      <c r="L447">
        <f ca="1">TRUNC((TODAY()-tBase[[#This Row],[Data Nascimento]])/365)</f>
        <v>36</v>
      </c>
      <c r="M447" t="str">
        <f ca="1">HLOOKUP(tBase[[#This Row],[Idade]],$O$3:$R$4,2,TRUE)</f>
        <v>35 - 44</v>
      </c>
    </row>
    <row r="448" spans="2:13">
      <c r="B448" s="19">
        <v>50820733116</v>
      </c>
      <c r="C448" t="s">
        <v>250</v>
      </c>
      <c r="D448" t="s">
        <v>6</v>
      </c>
      <c r="E448" t="s">
        <v>7</v>
      </c>
      <c r="F448" t="s">
        <v>14</v>
      </c>
      <c r="G448" t="s">
        <v>426</v>
      </c>
      <c r="H448" s="1">
        <v>20810</v>
      </c>
      <c r="I448" s="1" t="s">
        <v>433</v>
      </c>
      <c r="J448" t="s">
        <v>453</v>
      </c>
      <c r="K448" s="20">
        <v>29.9</v>
      </c>
      <c r="L448">
        <f ca="1">TRUNC((TODAY()-tBase[[#This Row],[Data Nascimento]])/365)</f>
        <v>68</v>
      </c>
      <c r="M448" t="str">
        <f ca="1">HLOOKUP(tBase[[#This Row],[Idade]],$O$3:$R$4,2,TRUE)</f>
        <v>54-70</v>
      </c>
    </row>
    <row r="449" spans="2:13">
      <c r="B449" s="19">
        <v>50850484107</v>
      </c>
      <c r="C449" t="s">
        <v>406</v>
      </c>
      <c r="D449" t="s">
        <v>5</v>
      </c>
      <c r="E449" t="s">
        <v>417</v>
      </c>
      <c r="F449" t="s">
        <v>427</v>
      </c>
      <c r="G449" t="s">
        <v>426</v>
      </c>
      <c r="H449" s="1">
        <v>32487</v>
      </c>
      <c r="I449" s="1" t="s">
        <v>433</v>
      </c>
      <c r="J449" t="s">
        <v>453</v>
      </c>
      <c r="K449" s="20">
        <v>29.9</v>
      </c>
      <c r="L449">
        <f ca="1">TRUNC((TODAY()-tBase[[#This Row],[Data Nascimento]])/365)</f>
        <v>36</v>
      </c>
      <c r="M449" t="str">
        <f ca="1">HLOOKUP(tBase[[#This Row],[Idade]],$O$3:$R$4,2,TRUE)</f>
        <v>35 - 44</v>
      </c>
    </row>
    <row r="450" spans="2:13">
      <c r="B450" s="19">
        <v>51147741385</v>
      </c>
      <c r="C450" t="s">
        <v>166</v>
      </c>
      <c r="D450" t="s">
        <v>5</v>
      </c>
      <c r="E450" t="s">
        <v>417</v>
      </c>
      <c r="F450" t="s">
        <v>427</v>
      </c>
      <c r="G450" t="s">
        <v>426</v>
      </c>
      <c r="H450" s="1">
        <v>31420</v>
      </c>
      <c r="I450" s="1" t="s">
        <v>433</v>
      </c>
      <c r="J450" t="s">
        <v>453</v>
      </c>
      <c r="K450" s="20">
        <v>29.9</v>
      </c>
      <c r="L450">
        <f ca="1">TRUNC((TODAY()-tBase[[#This Row],[Data Nascimento]])/365)</f>
        <v>39</v>
      </c>
      <c r="M450" t="str">
        <f ca="1">HLOOKUP(tBase[[#This Row],[Idade]],$O$3:$R$4,2,TRUE)</f>
        <v>35 - 44</v>
      </c>
    </row>
    <row r="451" spans="2:13">
      <c r="B451" s="19">
        <v>51192158500</v>
      </c>
      <c r="C451" t="s">
        <v>330</v>
      </c>
      <c r="D451" t="s">
        <v>6</v>
      </c>
      <c r="E451" t="s">
        <v>7</v>
      </c>
      <c r="F451" t="s">
        <v>11</v>
      </c>
      <c r="G451" t="s">
        <v>426</v>
      </c>
      <c r="H451" s="1">
        <v>20090</v>
      </c>
      <c r="I451" s="1" t="s">
        <v>433</v>
      </c>
      <c r="J451" t="s">
        <v>456</v>
      </c>
      <c r="K451" s="20">
        <v>79.900000000000006</v>
      </c>
      <c r="L451">
        <f ca="1">TRUNC((TODAY()-tBase[[#This Row],[Data Nascimento]])/365)</f>
        <v>70</v>
      </c>
      <c r="M451" t="str">
        <f ca="1">HLOOKUP(tBase[[#This Row],[Idade]],$O$3:$R$4,2,TRUE)</f>
        <v>54-70</v>
      </c>
    </row>
    <row r="452" spans="2:13">
      <c r="B452" s="19">
        <v>51204535285</v>
      </c>
      <c r="C452" t="s">
        <v>199</v>
      </c>
      <c r="D452" t="s">
        <v>5</v>
      </c>
      <c r="E452" t="s">
        <v>8</v>
      </c>
      <c r="F452" t="s">
        <v>12</v>
      </c>
      <c r="G452" t="s">
        <v>425</v>
      </c>
      <c r="H452" s="1">
        <v>27477</v>
      </c>
      <c r="I452" s="1" t="s">
        <v>433</v>
      </c>
      <c r="J452" t="s">
        <v>456</v>
      </c>
      <c r="K452" s="20">
        <v>79.900000000000006</v>
      </c>
      <c r="L452">
        <f ca="1">TRUNC((TODAY()-tBase[[#This Row],[Data Nascimento]])/365)</f>
        <v>50</v>
      </c>
      <c r="M452" t="str">
        <f ca="1">HLOOKUP(tBase[[#This Row],[Idade]],$O$3:$R$4,2,TRUE)</f>
        <v>44 - 54</v>
      </c>
    </row>
    <row r="453" spans="2:13">
      <c r="B453" s="19">
        <v>51230053057</v>
      </c>
      <c r="C453" t="s">
        <v>110</v>
      </c>
      <c r="D453" t="s">
        <v>5</v>
      </c>
      <c r="E453" t="s">
        <v>7</v>
      </c>
      <c r="F453" t="s">
        <v>13</v>
      </c>
      <c r="G453" t="s">
        <v>426</v>
      </c>
      <c r="H453" s="1">
        <v>31072</v>
      </c>
      <c r="I453" s="1" t="s">
        <v>433</v>
      </c>
      <c r="J453" t="s">
        <v>455</v>
      </c>
      <c r="K453" s="20">
        <v>9.9</v>
      </c>
      <c r="L453">
        <f ca="1">TRUNC((TODAY()-tBase[[#This Row],[Data Nascimento]])/365)</f>
        <v>40</v>
      </c>
      <c r="M453" t="str">
        <f ca="1">HLOOKUP(tBase[[#This Row],[Idade]],$O$3:$R$4,2,TRUE)</f>
        <v>35 - 44</v>
      </c>
    </row>
    <row r="454" spans="2:13">
      <c r="B454" s="19">
        <v>51483423208</v>
      </c>
      <c r="C454" t="s">
        <v>182</v>
      </c>
      <c r="D454" t="s">
        <v>5</v>
      </c>
      <c r="E454" t="s">
        <v>8</v>
      </c>
      <c r="F454" t="s">
        <v>13</v>
      </c>
      <c r="G454" t="s">
        <v>424</v>
      </c>
      <c r="H454" s="1">
        <v>34562</v>
      </c>
      <c r="I454" s="1" t="s">
        <v>429</v>
      </c>
      <c r="J454" t="s">
        <v>455</v>
      </c>
      <c r="K454" s="20">
        <v>9.9</v>
      </c>
      <c r="L454">
        <f ca="1">TRUNC((TODAY()-tBase[[#This Row],[Data Nascimento]])/365)</f>
        <v>30</v>
      </c>
      <c r="M454" t="str">
        <f ca="1">HLOOKUP(tBase[[#This Row],[Idade]],$O$3:$R$4,2,TRUE)</f>
        <v>24-34</v>
      </c>
    </row>
    <row r="455" spans="2:13">
      <c r="B455" s="19">
        <v>51537734484</v>
      </c>
      <c r="C455" t="s">
        <v>108</v>
      </c>
      <c r="D455" t="s">
        <v>6</v>
      </c>
      <c r="E455" t="s">
        <v>416</v>
      </c>
      <c r="F455" t="s">
        <v>13</v>
      </c>
      <c r="G455" t="s">
        <v>425</v>
      </c>
      <c r="H455" s="1">
        <v>22392</v>
      </c>
      <c r="I455" s="1" t="s">
        <v>432</v>
      </c>
      <c r="J455" t="s">
        <v>455</v>
      </c>
      <c r="K455" s="20">
        <v>9.9</v>
      </c>
      <c r="L455">
        <f ca="1">TRUNC((TODAY()-tBase[[#This Row],[Data Nascimento]])/365)</f>
        <v>64</v>
      </c>
      <c r="M455" t="str">
        <f ca="1">HLOOKUP(tBase[[#This Row],[Idade]],$O$3:$R$4,2,TRUE)</f>
        <v>54-70</v>
      </c>
    </row>
    <row r="456" spans="2:13">
      <c r="B456" s="19">
        <v>51624291281</v>
      </c>
      <c r="C456" t="s">
        <v>187</v>
      </c>
      <c r="D456" t="s">
        <v>5</v>
      </c>
      <c r="E456" t="s">
        <v>7</v>
      </c>
      <c r="F456" t="s">
        <v>12</v>
      </c>
      <c r="G456" t="s">
        <v>425</v>
      </c>
      <c r="H456" s="1">
        <v>25264</v>
      </c>
      <c r="I456" s="1" t="s">
        <v>436</v>
      </c>
      <c r="J456" t="s">
        <v>455</v>
      </c>
      <c r="K456" s="20">
        <v>9.9</v>
      </c>
      <c r="L456">
        <f ca="1">TRUNC((TODAY()-tBase[[#This Row],[Data Nascimento]])/365)</f>
        <v>56</v>
      </c>
      <c r="M456" t="str">
        <f ca="1">HLOOKUP(tBase[[#This Row],[Idade]],$O$3:$R$4,2,TRUE)</f>
        <v>54-70</v>
      </c>
    </row>
    <row r="457" spans="2:13">
      <c r="B457" s="19">
        <v>51629234687</v>
      </c>
      <c r="C457" t="s">
        <v>292</v>
      </c>
      <c r="D457" t="s">
        <v>5</v>
      </c>
      <c r="E457" t="s">
        <v>8</v>
      </c>
      <c r="F457" t="s">
        <v>14</v>
      </c>
      <c r="G457" t="s">
        <v>425</v>
      </c>
      <c r="H457" s="1">
        <v>25735</v>
      </c>
      <c r="I457" s="1" t="s">
        <v>436</v>
      </c>
      <c r="J457" t="s">
        <v>453</v>
      </c>
      <c r="K457" s="20">
        <v>29.9</v>
      </c>
      <c r="L457">
        <f ca="1">TRUNC((TODAY()-tBase[[#This Row],[Data Nascimento]])/365)</f>
        <v>54</v>
      </c>
      <c r="M457" t="str">
        <f ca="1">HLOOKUP(tBase[[#This Row],[Idade]],$O$3:$R$4,2,TRUE)</f>
        <v>54-70</v>
      </c>
    </row>
    <row r="458" spans="2:13">
      <c r="B458" s="19">
        <v>51648535772</v>
      </c>
      <c r="C458" t="s">
        <v>134</v>
      </c>
      <c r="D458" t="s">
        <v>6</v>
      </c>
      <c r="E458" t="s">
        <v>417</v>
      </c>
      <c r="F458" t="s">
        <v>13</v>
      </c>
      <c r="G458" t="s">
        <v>425</v>
      </c>
      <c r="H458" s="1">
        <v>23510</v>
      </c>
      <c r="I458" s="1" t="s">
        <v>436</v>
      </c>
      <c r="J458" t="s">
        <v>455</v>
      </c>
      <c r="K458" s="20">
        <v>9.9</v>
      </c>
      <c r="L458">
        <f ca="1">TRUNC((TODAY()-tBase[[#This Row],[Data Nascimento]])/365)</f>
        <v>61</v>
      </c>
      <c r="M458" t="str">
        <f ca="1">HLOOKUP(tBase[[#This Row],[Idade]],$O$3:$R$4,2,TRUE)</f>
        <v>54-70</v>
      </c>
    </row>
    <row r="459" spans="2:13">
      <c r="B459" s="19">
        <v>51676477218</v>
      </c>
      <c r="C459" t="s">
        <v>147</v>
      </c>
      <c r="D459" t="s">
        <v>6</v>
      </c>
      <c r="E459" t="s">
        <v>7</v>
      </c>
      <c r="F459" t="s">
        <v>9</v>
      </c>
      <c r="G459" t="s">
        <v>425</v>
      </c>
      <c r="H459" s="1">
        <v>24740</v>
      </c>
      <c r="I459" s="1" t="s">
        <v>436</v>
      </c>
      <c r="J459" t="s">
        <v>455</v>
      </c>
      <c r="K459" s="20">
        <v>9.9</v>
      </c>
      <c r="L459">
        <f ca="1">TRUNC((TODAY()-tBase[[#This Row],[Data Nascimento]])/365)</f>
        <v>57</v>
      </c>
      <c r="M459" t="str">
        <f ca="1">HLOOKUP(tBase[[#This Row],[Idade]],$O$3:$R$4,2,TRUE)</f>
        <v>54-70</v>
      </c>
    </row>
    <row r="460" spans="2:13">
      <c r="B460" s="19">
        <v>51680460346</v>
      </c>
      <c r="C460" t="s">
        <v>216</v>
      </c>
      <c r="D460" t="s">
        <v>6</v>
      </c>
      <c r="E460" t="s">
        <v>7</v>
      </c>
      <c r="F460" t="s">
        <v>13</v>
      </c>
      <c r="G460" t="s">
        <v>426</v>
      </c>
      <c r="H460" s="1">
        <v>32813</v>
      </c>
      <c r="I460" s="1" t="s">
        <v>436</v>
      </c>
      <c r="J460" t="s">
        <v>454</v>
      </c>
      <c r="K460" s="20">
        <v>35.9</v>
      </c>
      <c r="L460">
        <f ca="1">TRUNC((TODAY()-tBase[[#This Row],[Data Nascimento]])/365)</f>
        <v>35</v>
      </c>
      <c r="M460" t="str">
        <f ca="1">HLOOKUP(tBase[[#This Row],[Idade]],$O$3:$R$4,2,TRUE)</f>
        <v>35 - 44</v>
      </c>
    </row>
    <row r="461" spans="2:13">
      <c r="B461" s="19">
        <v>51711010382</v>
      </c>
      <c r="C461" t="s">
        <v>106</v>
      </c>
      <c r="D461" t="s">
        <v>6</v>
      </c>
      <c r="E461" t="s">
        <v>417</v>
      </c>
      <c r="F461" t="s">
        <v>14</v>
      </c>
      <c r="G461" t="s">
        <v>426</v>
      </c>
      <c r="H461" s="1">
        <v>27228</v>
      </c>
      <c r="I461" s="1" t="s">
        <v>436</v>
      </c>
      <c r="J461" t="s">
        <v>453</v>
      </c>
      <c r="K461" s="20">
        <v>29.9</v>
      </c>
      <c r="L461">
        <f ca="1">TRUNC((TODAY()-tBase[[#This Row],[Data Nascimento]])/365)</f>
        <v>50</v>
      </c>
      <c r="M461" t="str">
        <f ca="1">HLOOKUP(tBase[[#This Row],[Idade]],$O$3:$R$4,2,TRUE)</f>
        <v>44 - 54</v>
      </c>
    </row>
    <row r="462" spans="2:13">
      <c r="B462" s="19">
        <v>51769930316</v>
      </c>
      <c r="C462" t="s">
        <v>335</v>
      </c>
      <c r="D462" t="s">
        <v>5</v>
      </c>
      <c r="E462" t="s">
        <v>417</v>
      </c>
      <c r="F462" t="s">
        <v>427</v>
      </c>
      <c r="G462" t="s">
        <v>425</v>
      </c>
      <c r="H462" s="1">
        <v>25885</v>
      </c>
      <c r="I462" s="1" t="s">
        <v>435</v>
      </c>
      <c r="J462" t="s">
        <v>453</v>
      </c>
      <c r="K462" s="20">
        <v>29.9</v>
      </c>
      <c r="L462">
        <f ca="1">TRUNC((TODAY()-tBase[[#This Row],[Data Nascimento]])/365)</f>
        <v>54</v>
      </c>
      <c r="M462" t="str">
        <f ca="1">HLOOKUP(tBase[[#This Row],[Idade]],$O$3:$R$4,2,TRUE)</f>
        <v>54-70</v>
      </c>
    </row>
    <row r="463" spans="2:13">
      <c r="B463" s="19">
        <v>51789418350</v>
      </c>
      <c r="C463" t="s">
        <v>395</v>
      </c>
      <c r="D463" t="s">
        <v>5</v>
      </c>
      <c r="E463" t="s">
        <v>417</v>
      </c>
      <c r="F463" t="s">
        <v>13</v>
      </c>
      <c r="G463" t="s">
        <v>425</v>
      </c>
      <c r="H463" s="1">
        <v>30824</v>
      </c>
      <c r="I463" s="1" t="s">
        <v>433</v>
      </c>
      <c r="J463" t="s">
        <v>453</v>
      </c>
      <c r="K463" s="20">
        <v>29.9</v>
      </c>
      <c r="L463">
        <f ca="1">TRUNC((TODAY()-tBase[[#This Row],[Data Nascimento]])/365)</f>
        <v>41</v>
      </c>
      <c r="M463" t="str">
        <f ca="1">HLOOKUP(tBase[[#This Row],[Idade]],$O$3:$R$4,2,TRUE)</f>
        <v>35 - 44</v>
      </c>
    </row>
    <row r="464" spans="2:13">
      <c r="B464" s="19">
        <v>51815365690</v>
      </c>
      <c r="C464" t="s">
        <v>136</v>
      </c>
      <c r="D464" t="s">
        <v>6</v>
      </c>
      <c r="E464" t="s">
        <v>7</v>
      </c>
      <c r="F464" t="s">
        <v>14</v>
      </c>
      <c r="G464" t="s">
        <v>426</v>
      </c>
      <c r="H464" s="1">
        <v>23176</v>
      </c>
      <c r="I464" s="1" t="s">
        <v>433</v>
      </c>
      <c r="J464" t="s">
        <v>455</v>
      </c>
      <c r="K464" s="20">
        <v>9.9</v>
      </c>
      <c r="L464">
        <f ca="1">TRUNC((TODAY()-tBase[[#This Row],[Data Nascimento]])/365)</f>
        <v>61</v>
      </c>
      <c r="M464" t="str">
        <f ca="1">HLOOKUP(tBase[[#This Row],[Idade]],$O$3:$R$4,2,TRUE)</f>
        <v>54-70</v>
      </c>
    </row>
    <row r="465" spans="2:13">
      <c r="B465" s="19">
        <v>51918800636</v>
      </c>
      <c r="C465" t="s">
        <v>85</v>
      </c>
      <c r="D465" t="s">
        <v>6</v>
      </c>
      <c r="E465" t="s">
        <v>7</v>
      </c>
      <c r="F465" t="s">
        <v>427</v>
      </c>
      <c r="G465" t="s">
        <v>425</v>
      </c>
      <c r="H465" s="1">
        <v>21278</v>
      </c>
      <c r="I465" s="1" t="s">
        <v>433</v>
      </c>
      <c r="J465" t="s">
        <v>454</v>
      </c>
      <c r="K465" s="20">
        <v>35.9</v>
      </c>
      <c r="L465">
        <f ca="1">TRUNC((TODAY()-tBase[[#This Row],[Data Nascimento]])/365)</f>
        <v>67</v>
      </c>
      <c r="M465" t="str">
        <f ca="1">HLOOKUP(tBase[[#This Row],[Idade]],$O$3:$R$4,2,TRUE)</f>
        <v>54-70</v>
      </c>
    </row>
    <row r="466" spans="2:13">
      <c r="B466" s="19">
        <v>51958244063</v>
      </c>
      <c r="C466" t="s">
        <v>213</v>
      </c>
      <c r="D466" t="s">
        <v>6</v>
      </c>
      <c r="E466" t="s">
        <v>7</v>
      </c>
      <c r="F466" t="s">
        <v>427</v>
      </c>
      <c r="G466" t="s">
        <v>424</v>
      </c>
      <c r="H466" s="1">
        <v>28924</v>
      </c>
      <c r="I466" s="1" t="s">
        <v>433</v>
      </c>
      <c r="J466" t="s">
        <v>455</v>
      </c>
      <c r="K466" s="20">
        <v>9.9</v>
      </c>
      <c r="L466">
        <f ca="1">TRUNC((TODAY()-tBase[[#This Row],[Data Nascimento]])/365)</f>
        <v>46</v>
      </c>
      <c r="M466" t="str">
        <f ca="1">HLOOKUP(tBase[[#This Row],[Idade]],$O$3:$R$4,2,TRUE)</f>
        <v>44 - 54</v>
      </c>
    </row>
    <row r="467" spans="2:13">
      <c r="B467" s="19">
        <v>51993203545</v>
      </c>
      <c r="C467" t="s">
        <v>362</v>
      </c>
      <c r="D467" t="s">
        <v>5</v>
      </c>
      <c r="E467" t="s">
        <v>8</v>
      </c>
      <c r="F467" t="s">
        <v>13</v>
      </c>
      <c r="G467" t="s">
        <v>424</v>
      </c>
      <c r="H467" s="1">
        <v>25285</v>
      </c>
      <c r="I467" s="1" t="s">
        <v>433</v>
      </c>
      <c r="J467" t="s">
        <v>456</v>
      </c>
      <c r="K467" s="20">
        <v>79.900000000000006</v>
      </c>
      <c r="L467">
        <f ca="1">TRUNC((TODAY()-tBase[[#This Row],[Data Nascimento]])/365)</f>
        <v>56</v>
      </c>
      <c r="M467" t="str">
        <f ca="1">HLOOKUP(tBase[[#This Row],[Idade]],$O$3:$R$4,2,TRUE)</f>
        <v>54-70</v>
      </c>
    </row>
    <row r="468" spans="2:13">
      <c r="B468" s="19">
        <v>52074827600</v>
      </c>
      <c r="C468" t="s">
        <v>259</v>
      </c>
      <c r="D468" t="s">
        <v>5</v>
      </c>
      <c r="E468" t="s">
        <v>8</v>
      </c>
      <c r="F468" t="s">
        <v>12</v>
      </c>
      <c r="G468" t="s">
        <v>426</v>
      </c>
      <c r="H468" s="1">
        <v>21555</v>
      </c>
      <c r="I468" s="1" t="s">
        <v>430</v>
      </c>
      <c r="J468" t="s">
        <v>455</v>
      </c>
      <c r="K468" s="20">
        <v>9.9</v>
      </c>
      <c r="L468">
        <f ca="1">TRUNC((TODAY()-tBase[[#This Row],[Data Nascimento]])/365)</f>
        <v>66</v>
      </c>
      <c r="M468" t="str">
        <f ca="1">HLOOKUP(tBase[[#This Row],[Idade]],$O$3:$R$4,2,TRUE)</f>
        <v>54-70</v>
      </c>
    </row>
    <row r="469" spans="2:13">
      <c r="B469" s="19">
        <v>52113552792</v>
      </c>
      <c r="C469" t="s">
        <v>316</v>
      </c>
      <c r="D469" t="s">
        <v>6</v>
      </c>
      <c r="E469" t="s">
        <v>7</v>
      </c>
      <c r="F469" t="s">
        <v>14</v>
      </c>
      <c r="G469" t="s">
        <v>426</v>
      </c>
      <c r="H469" s="1">
        <v>23217</v>
      </c>
      <c r="I469" s="1" t="s">
        <v>429</v>
      </c>
      <c r="J469" t="s">
        <v>453</v>
      </c>
      <c r="K469" s="20">
        <v>29.9</v>
      </c>
      <c r="L469">
        <f ca="1">TRUNC((TODAY()-tBase[[#This Row],[Data Nascimento]])/365)</f>
        <v>61</v>
      </c>
      <c r="M469" t="str">
        <f ca="1">HLOOKUP(tBase[[#This Row],[Idade]],$O$3:$R$4,2,TRUE)</f>
        <v>54-70</v>
      </c>
    </row>
    <row r="470" spans="2:13">
      <c r="B470" s="19">
        <v>52125136892</v>
      </c>
      <c r="C470" t="s">
        <v>174</v>
      </c>
      <c r="D470" t="s">
        <v>6</v>
      </c>
      <c r="E470" t="s">
        <v>417</v>
      </c>
      <c r="F470" t="s">
        <v>11</v>
      </c>
      <c r="G470" t="s">
        <v>425</v>
      </c>
      <c r="H470" s="1">
        <v>23887</v>
      </c>
      <c r="I470" s="1" t="s">
        <v>431</v>
      </c>
      <c r="J470" t="s">
        <v>456</v>
      </c>
      <c r="K470" s="20">
        <v>79.900000000000006</v>
      </c>
      <c r="L470">
        <f ca="1">TRUNC((TODAY()-tBase[[#This Row],[Data Nascimento]])/365)</f>
        <v>60</v>
      </c>
      <c r="M470" t="str">
        <f ca="1">HLOOKUP(tBase[[#This Row],[Idade]],$O$3:$R$4,2,TRUE)</f>
        <v>54-70</v>
      </c>
    </row>
    <row r="471" spans="2:13">
      <c r="B471" s="19">
        <v>52171616989</v>
      </c>
      <c r="C471" t="s">
        <v>254</v>
      </c>
      <c r="D471" t="s">
        <v>6</v>
      </c>
      <c r="E471" t="s">
        <v>417</v>
      </c>
      <c r="F471" t="s">
        <v>13</v>
      </c>
      <c r="G471" t="s">
        <v>425</v>
      </c>
      <c r="H471" s="1">
        <v>31303</v>
      </c>
      <c r="I471" s="1" t="s">
        <v>432</v>
      </c>
      <c r="J471" t="s">
        <v>455</v>
      </c>
      <c r="K471" s="20">
        <v>9.9</v>
      </c>
      <c r="L471">
        <f ca="1">TRUNC((TODAY()-tBase[[#This Row],[Data Nascimento]])/365)</f>
        <v>39</v>
      </c>
      <c r="M471" t="str">
        <f ca="1">HLOOKUP(tBase[[#This Row],[Idade]],$O$3:$R$4,2,TRUE)</f>
        <v>35 - 44</v>
      </c>
    </row>
    <row r="472" spans="2:13">
      <c r="B472" s="19">
        <v>52175547539</v>
      </c>
      <c r="C472" t="s">
        <v>45</v>
      </c>
      <c r="D472" t="s">
        <v>6</v>
      </c>
      <c r="E472" t="s">
        <v>7</v>
      </c>
      <c r="F472" t="s">
        <v>427</v>
      </c>
      <c r="G472" t="s">
        <v>425</v>
      </c>
      <c r="H472" s="1">
        <v>31675</v>
      </c>
      <c r="I472" s="1" t="s">
        <v>434</v>
      </c>
      <c r="J472" t="s">
        <v>455</v>
      </c>
      <c r="K472" s="20">
        <v>9.9</v>
      </c>
      <c r="L472">
        <f ca="1">TRUNC((TODAY()-tBase[[#This Row],[Data Nascimento]])/365)</f>
        <v>38</v>
      </c>
      <c r="M472" t="str">
        <f ca="1">HLOOKUP(tBase[[#This Row],[Idade]],$O$3:$R$4,2,TRUE)</f>
        <v>35 - 44</v>
      </c>
    </row>
    <row r="473" spans="2:13">
      <c r="B473" s="19">
        <v>52194876240</v>
      </c>
      <c r="C473" t="s">
        <v>157</v>
      </c>
      <c r="D473" t="s">
        <v>6</v>
      </c>
      <c r="E473" t="s">
        <v>7</v>
      </c>
      <c r="F473" t="s">
        <v>427</v>
      </c>
      <c r="G473" t="s">
        <v>425</v>
      </c>
      <c r="H473" s="1">
        <v>33341</v>
      </c>
      <c r="I473" s="1" t="s">
        <v>430</v>
      </c>
      <c r="J473" t="s">
        <v>454</v>
      </c>
      <c r="K473" s="20">
        <v>35.9</v>
      </c>
      <c r="L473">
        <f ca="1">TRUNC((TODAY()-tBase[[#This Row],[Data Nascimento]])/365)</f>
        <v>34</v>
      </c>
      <c r="M473" t="str">
        <f ca="1">HLOOKUP(tBase[[#This Row],[Idade]],$O$3:$R$4,2,TRUE)</f>
        <v>24-34</v>
      </c>
    </row>
    <row r="474" spans="2:13">
      <c r="B474" s="19">
        <v>52237008409</v>
      </c>
      <c r="C474" t="s">
        <v>197</v>
      </c>
      <c r="D474" t="s">
        <v>5</v>
      </c>
      <c r="E474" t="s">
        <v>7</v>
      </c>
      <c r="F474" t="s">
        <v>427</v>
      </c>
      <c r="G474" t="s">
        <v>425</v>
      </c>
      <c r="H474" s="1">
        <v>28985</v>
      </c>
      <c r="I474" s="1" t="s">
        <v>435</v>
      </c>
      <c r="J474" t="s">
        <v>454</v>
      </c>
      <c r="K474" s="20">
        <v>35.9</v>
      </c>
      <c r="L474">
        <f ca="1">TRUNC((TODAY()-tBase[[#This Row],[Data Nascimento]])/365)</f>
        <v>46</v>
      </c>
      <c r="M474" t="str">
        <f ca="1">HLOOKUP(tBase[[#This Row],[Idade]],$O$3:$R$4,2,TRUE)</f>
        <v>44 - 54</v>
      </c>
    </row>
    <row r="475" spans="2:13">
      <c r="B475" s="19">
        <v>52262038971</v>
      </c>
      <c r="C475" t="s">
        <v>303</v>
      </c>
      <c r="D475" t="s">
        <v>5</v>
      </c>
      <c r="E475" t="s">
        <v>7</v>
      </c>
      <c r="F475" t="s">
        <v>9</v>
      </c>
      <c r="G475" t="s">
        <v>424</v>
      </c>
      <c r="H475" s="1">
        <v>32408</v>
      </c>
      <c r="I475" s="1" t="s">
        <v>436</v>
      </c>
      <c r="J475" t="s">
        <v>455</v>
      </c>
      <c r="K475" s="20">
        <v>9.9</v>
      </c>
      <c r="L475">
        <f ca="1">TRUNC((TODAY()-tBase[[#This Row],[Data Nascimento]])/365)</f>
        <v>36</v>
      </c>
      <c r="M475" t="str">
        <f ca="1">HLOOKUP(tBase[[#This Row],[Idade]],$O$3:$R$4,2,TRUE)</f>
        <v>35 - 44</v>
      </c>
    </row>
    <row r="476" spans="2:13">
      <c r="B476" s="19">
        <v>52272478127</v>
      </c>
      <c r="C476" t="s">
        <v>46</v>
      </c>
      <c r="D476" t="s">
        <v>5</v>
      </c>
      <c r="E476" t="s">
        <v>417</v>
      </c>
      <c r="F476" t="s">
        <v>427</v>
      </c>
      <c r="G476" t="s">
        <v>426</v>
      </c>
      <c r="H476" s="1">
        <v>32417</v>
      </c>
      <c r="I476" s="1" t="s">
        <v>430</v>
      </c>
      <c r="J476" t="s">
        <v>453</v>
      </c>
      <c r="K476" s="20">
        <v>29.9</v>
      </c>
      <c r="L476">
        <f ca="1">TRUNC((TODAY()-tBase[[#This Row],[Data Nascimento]])/365)</f>
        <v>36</v>
      </c>
      <c r="M476" t="str">
        <f ca="1">HLOOKUP(tBase[[#This Row],[Idade]],$O$3:$R$4,2,TRUE)</f>
        <v>35 - 44</v>
      </c>
    </row>
    <row r="477" spans="2:13">
      <c r="B477" s="19">
        <v>52340215967</v>
      </c>
      <c r="C477" t="s">
        <v>77</v>
      </c>
      <c r="D477" t="s">
        <v>6</v>
      </c>
      <c r="E477" t="s">
        <v>7</v>
      </c>
      <c r="F477" t="s">
        <v>427</v>
      </c>
      <c r="G477" t="s">
        <v>425</v>
      </c>
      <c r="H477" s="1">
        <v>22742</v>
      </c>
      <c r="I477" s="1" t="s">
        <v>435</v>
      </c>
      <c r="J477" t="s">
        <v>454</v>
      </c>
      <c r="K477" s="20">
        <v>35.9</v>
      </c>
      <c r="L477">
        <f ca="1">TRUNC((TODAY()-tBase[[#This Row],[Data Nascimento]])/365)</f>
        <v>63</v>
      </c>
      <c r="M477" t="str">
        <f ca="1">HLOOKUP(tBase[[#This Row],[Idade]],$O$3:$R$4,2,TRUE)</f>
        <v>54-70</v>
      </c>
    </row>
    <row r="478" spans="2:13">
      <c r="B478" s="19">
        <v>52456163228</v>
      </c>
      <c r="C478" t="s">
        <v>76</v>
      </c>
      <c r="D478" t="s">
        <v>5</v>
      </c>
      <c r="E478" t="s">
        <v>7</v>
      </c>
      <c r="F478" t="s">
        <v>14</v>
      </c>
      <c r="G478" t="s">
        <v>426</v>
      </c>
      <c r="H478" s="1">
        <v>25752</v>
      </c>
      <c r="I478" s="1" t="s">
        <v>436</v>
      </c>
      <c r="J478" t="s">
        <v>453</v>
      </c>
      <c r="K478" s="20">
        <v>29.9</v>
      </c>
      <c r="L478">
        <f ca="1">TRUNC((TODAY()-tBase[[#This Row],[Data Nascimento]])/365)</f>
        <v>54</v>
      </c>
      <c r="M478" t="str">
        <f ca="1">HLOOKUP(tBase[[#This Row],[Idade]],$O$3:$R$4,2,TRUE)</f>
        <v>54-70</v>
      </c>
    </row>
    <row r="479" spans="2:13">
      <c r="B479" s="19">
        <v>52607015603</v>
      </c>
      <c r="C479" t="s">
        <v>31</v>
      </c>
      <c r="D479" t="s">
        <v>6</v>
      </c>
      <c r="E479" t="s">
        <v>417</v>
      </c>
      <c r="F479" t="s">
        <v>12</v>
      </c>
      <c r="G479" t="s">
        <v>424</v>
      </c>
      <c r="H479" s="1">
        <v>27830</v>
      </c>
      <c r="I479" s="1" t="s">
        <v>433</v>
      </c>
      <c r="J479" t="s">
        <v>456</v>
      </c>
      <c r="K479" s="20">
        <v>79.900000000000006</v>
      </c>
      <c r="L479">
        <f ca="1">TRUNC((TODAY()-tBase[[#This Row],[Data Nascimento]])/365)</f>
        <v>49</v>
      </c>
      <c r="M479" t="str">
        <f ca="1">HLOOKUP(tBase[[#This Row],[Idade]],$O$3:$R$4,2,TRUE)</f>
        <v>44 - 54</v>
      </c>
    </row>
    <row r="480" spans="2:13">
      <c r="B480" s="19">
        <v>52698133621</v>
      </c>
      <c r="C480" t="s">
        <v>75</v>
      </c>
      <c r="D480" t="s">
        <v>6</v>
      </c>
      <c r="E480" t="s">
        <v>417</v>
      </c>
      <c r="F480" t="s">
        <v>9</v>
      </c>
      <c r="G480" t="s">
        <v>425</v>
      </c>
      <c r="H480" s="1">
        <v>33668</v>
      </c>
      <c r="I480" s="1" t="s">
        <v>433</v>
      </c>
      <c r="J480" t="s">
        <v>455</v>
      </c>
      <c r="K480" s="20">
        <v>9.9</v>
      </c>
      <c r="L480">
        <f ca="1">TRUNC((TODAY()-tBase[[#This Row],[Data Nascimento]])/365)</f>
        <v>33</v>
      </c>
      <c r="M480" t="str">
        <f ca="1">HLOOKUP(tBase[[#This Row],[Idade]],$O$3:$R$4,2,TRUE)</f>
        <v>24-34</v>
      </c>
    </row>
    <row r="481" spans="2:13">
      <c r="B481" s="19">
        <v>52701318925</v>
      </c>
      <c r="C481" t="s">
        <v>233</v>
      </c>
      <c r="D481" t="s">
        <v>5</v>
      </c>
      <c r="E481" t="s">
        <v>7</v>
      </c>
      <c r="F481" t="s">
        <v>427</v>
      </c>
      <c r="G481" t="s">
        <v>424</v>
      </c>
      <c r="H481" s="1">
        <v>27658</v>
      </c>
      <c r="I481" s="1" t="s">
        <v>433</v>
      </c>
      <c r="J481" t="s">
        <v>454</v>
      </c>
      <c r="K481" s="20">
        <v>35.9</v>
      </c>
      <c r="L481">
        <f ca="1">TRUNC((TODAY()-tBase[[#This Row],[Data Nascimento]])/365)</f>
        <v>49</v>
      </c>
      <c r="M481" t="str">
        <f ca="1">HLOOKUP(tBase[[#This Row],[Idade]],$O$3:$R$4,2,TRUE)</f>
        <v>44 - 54</v>
      </c>
    </row>
    <row r="482" spans="2:13">
      <c r="B482" s="19">
        <v>52730416333</v>
      </c>
      <c r="C482" t="s">
        <v>228</v>
      </c>
      <c r="D482" t="s">
        <v>6</v>
      </c>
      <c r="E482" t="s">
        <v>416</v>
      </c>
      <c r="F482" t="s">
        <v>13</v>
      </c>
      <c r="G482" t="s">
        <v>425</v>
      </c>
      <c r="H482" s="1">
        <v>32279</v>
      </c>
      <c r="I482" s="1" t="s">
        <v>433</v>
      </c>
      <c r="J482" t="s">
        <v>455</v>
      </c>
      <c r="K482" s="20">
        <v>9.9</v>
      </c>
      <c r="L482">
        <f ca="1">TRUNC((TODAY()-tBase[[#This Row],[Data Nascimento]])/365)</f>
        <v>37</v>
      </c>
      <c r="M482" t="str">
        <f ca="1">HLOOKUP(tBase[[#This Row],[Idade]],$O$3:$R$4,2,TRUE)</f>
        <v>35 - 44</v>
      </c>
    </row>
    <row r="483" spans="2:13">
      <c r="B483" s="19">
        <v>52741320194</v>
      </c>
      <c r="C483" t="s">
        <v>159</v>
      </c>
      <c r="D483" t="s">
        <v>5</v>
      </c>
      <c r="E483" t="s">
        <v>8</v>
      </c>
      <c r="F483" t="s">
        <v>9</v>
      </c>
      <c r="G483" t="s">
        <v>425</v>
      </c>
      <c r="H483" s="1">
        <v>26823</v>
      </c>
      <c r="I483" s="1" t="s">
        <v>433</v>
      </c>
      <c r="J483" t="s">
        <v>455</v>
      </c>
      <c r="K483" s="20">
        <v>9.9</v>
      </c>
      <c r="L483">
        <f ca="1">TRUNC((TODAY()-tBase[[#This Row],[Data Nascimento]])/365)</f>
        <v>51</v>
      </c>
      <c r="M483" t="str">
        <f ca="1">HLOOKUP(tBase[[#This Row],[Idade]],$O$3:$R$4,2,TRUE)</f>
        <v>44 - 54</v>
      </c>
    </row>
    <row r="484" spans="2:13">
      <c r="B484" s="19">
        <v>52803639273</v>
      </c>
      <c r="C484" t="s">
        <v>353</v>
      </c>
      <c r="D484" t="s">
        <v>5</v>
      </c>
      <c r="E484" t="s">
        <v>7</v>
      </c>
      <c r="F484" t="s">
        <v>427</v>
      </c>
      <c r="G484" t="s">
        <v>424</v>
      </c>
      <c r="H484" s="1">
        <v>32576</v>
      </c>
      <c r="I484" s="1" t="s">
        <v>433</v>
      </c>
      <c r="J484" t="s">
        <v>454</v>
      </c>
      <c r="K484" s="20">
        <v>35.9</v>
      </c>
      <c r="L484">
        <f ca="1">TRUNC((TODAY()-tBase[[#This Row],[Data Nascimento]])/365)</f>
        <v>36</v>
      </c>
      <c r="M484" t="str">
        <f ca="1">HLOOKUP(tBase[[#This Row],[Idade]],$O$3:$R$4,2,TRUE)</f>
        <v>35 - 44</v>
      </c>
    </row>
    <row r="485" spans="2:13">
      <c r="B485" s="19">
        <v>52822338787</v>
      </c>
      <c r="C485" t="s">
        <v>85</v>
      </c>
      <c r="D485" t="s">
        <v>6</v>
      </c>
      <c r="E485" t="s">
        <v>7</v>
      </c>
      <c r="F485" t="s">
        <v>427</v>
      </c>
      <c r="G485" t="s">
        <v>425</v>
      </c>
      <c r="H485" s="1">
        <v>28036</v>
      </c>
      <c r="I485" s="1" t="s">
        <v>433</v>
      </c>
      <c r="J485" t="s">
        <v>454</v>
      </c>
      <c r="K485" s="20">
        <v>35.9</v>
      </c>
      <c r="L485">
        <f ca="1">TRUNC((TODAY()-tBase[[#This Row],[Data Nascimento]])/365)</f>
        <v>48</v>
      </c>
      <c r="M485" t="str">
        <f ca="1">HLOOKUP(tBase[[#This Row],[Idade]],$O$3:$R$4,2,TRUE)</f>
        <v>44 - 54</v>
      </c>
    </row>
    <row r="486" spans="2:13">
      <c r="B486" s="19">
        <v>52838416344</v>
      </c>
      <c r="C486" t="s">
        <v>332</v>
      </c>
      <c r="D486" t="s">
        <v>6</v>
      </c>
      <c r="E486" t="s">
        <v>8</v>
      </c>
      <c r="F486" t="s">
        <v>13</v>
      </c>
      <c r="G486" t="s">
        <v>425</v>
      </c>
      <c r="H486" s="1">
        <v>20843</v>
      </c>
      <c r="I486" s="1" t="s">
        <v>433</v>
      </c>
      <c r="J486" t="s">
        <v>455</v>
      </c>
      <c r="K486" s="20">
        <v>9.9</v>
      </c>
      <c r="L486">
        <f ca="1">TRUNC((TODAY()-tBase[[#This Row],[Data Nascimento]])/365)</f>
        <v>68</v>
      </c>
      <c r="M486" t="str">
        <f ca="1">HLOOKUP(tBase[[#This Row],[Idade]],$O$3:$R$4,2,TRUE)</f>
        <v>54-70</v>
      </c>
    </row>
    <row r="487" spans="2:13">
      <c r="B487" s="19">
        <v>52969912178</v>
      </c>
      <c r="C487" t="s">
        <v>170</v>
      </c>
      <c r="D487" t="s">
        <v>6</v>
      </c>
      <c r="E487" t="s">
        <v>7</v>
      </c>
      <c r="F487" t="s">
        <v>13</v>
      </c>
      <c r="G487" t="s">
        <v>426</v>
      </c>
      <c r="H487" s="1">
        <v>28586</v>
      </c>
      <c r="I487" s="1" t="s">
        <v>433</v>
      </c>
      <c r="J487" t="s">
        <v>456</v>
      </c>
      <c r="K487" s="20">
        <v>79.900000000000006</v>
      </c>
      <c r="L487">
        <f ca="1">TRUNC((TODAY()-tBase[[#This Row],[Data Nascimento]])/365)</f>
        <v>47</v>
      </c>
      <c r="M487" t="str">
        <f ca="1">HLOOKUP(tBase[[#This Row],[Idade]],$O$3:$R$4,2,TRUE)</f>
        <v>44 - 54</v>
      </c>
    </row>
    <row r="488" spans="2:13">
      <c r="B488" s="19">
        <v>53085921994</v>
      </c>
      <c r="C488" t="s">
        <v>18</v>
      </c>
      <c r="D488" t="s">
        <v>5</v>
      </c>
      <c r="E488" t="s">
        <v>417</v>
      </c>
      <c r="F488" t="s">
        <v>11</v>
      </c>
      <c r="G488" t="s">
        <v>426</v>
      </c>
      <c r="H488" s="1">
        <v>33889</v>
      </c>
      <c r="I488" s="1" t="s">
        <v>429</v>
      </c>
      <c r="J488" t="s">
        <v>456</v>
      </c>
      <c r="K488" s="20">
        <v>79.900000000000006</v>
      </c>
      <c r="L488">
        <f ca="1">TRUNC((TODAY()-tBase[[#This Row],[Data Nascimento]])/365)</f>
        <v>32</v>
      </c>
      <c r="M488" t="str">
        <f ca="1">HLOOKUP(tBase[[#This Row],[Idade]],$O$3:$R$4,2,TRUE)</f>
        <v>24-34</v>
      </c>
    </row>
    <row r="489" spans="2:13">
      <c r="B489" s="19">
        <v>53104808484</v>
      </c>
      <c r="C489" t="s">
        <v>169</v>
      </c>
      <c r="D489" t="s">
        <v>6</v>
      </c>
      <c r="E489" t="s">
        <v>8</v>
      </c>
      <c r="F489" t="s">
        <v>12</v>
      </c>
      <c r="G489" t="s">
        <v>424</v>
      </c>
      <c r="H489" s="1">
        <v>34593</v>
      </c>
      <c r="I489" s="1" t="s">
        <v>432</v>
      </c>
      <c r="J489" t="s">
        <v>454</v>
      </c>
      <c r="K489" s="20">
        <v>35.9</v>
      </c>
      <c r="L489">
        <f ca="1">TRUNC((TODAY()-tBase[[#This Row],[Data Nascimento]])/365)</f>
        <v>30</v>
      </c>
      <c r="M489" t="str">
        <f ca="1">HLOOKUP(tBase[[#This Row],[Idade]],$O$3:$R$4,2,TRUE)</f>
        <v>24-34</v>
      </c>
    </row>
    <row r="490" spans="2:13">
      <c r="B490" s="19">
        <v>53144306711</v>
      </c>
      <c r="C490" t="s">
        <v>282</v>
      </c>
      <c r="D490" t="s">
        <v>6</v>
      </c>
      <c r="E490" t="s">
        <v>8</v>
      </c>
      <c r="F490" t="s">
        <v>11</v>
      </c>
      <c r="G490" t="s">
        <v>424</v>
      </c>
      <c r="H490" s="1">
        <v>31271</v>
      </c>
      <c r="I490" s="1" t="s">
        <v>436</v>
      </c>
      <c r="J490" t="s">
        <v>456</v>
      </c>
      <c r="K490" s="20">
        <v>79.900000000000006</v>
      </c>
      <c r="L490">
        <f ca="1">TRUNC((TODAY()-tBase[[#This Row],[Data Nascimento]])/365)</f>
        <v>39</v>
      </c>
      <c r="M490" t="str">
        <f ca="1">HLOOKUP(tBase[[#This Row],[Idade]],$O$3:$R$4,2,TRUE)</f>
        <v>35 - 44</v>
      </c>
    </row>
    <row r="491" spans="2:13">
      <c r="B491" s="19">
        <v>53226935462</v>
      </c>
      <c r="C491" t="s">
        <v>18</v>
      </c>
      <c r="D491" t="s">
        <v>5</v>
      </c>
      <c r="E491" t="s">
        <v>417</v>
      </c>
      <c r="F491" t="s">
        <v>11</v>
      </c>
      <c r="G491" t="s">
        <v>426</v>
      </c>
      <c r="H491" s="1">
        <v>22653</v>
      </c>
      <c r="I491" s="1" t="s">
        <v>436</v>
      </c>
      <c r="J491" t="s">
        <v>456</v>
      </c>
      <c r="K491" s="20">
        <v>79.900000000000006</v>
      </c>
      <c r="L491">
        <f ca="1">TRUNC((TODAY()-tBase[[#This Row],[Data Nascimento]])/365)</f>
        <v>63</v>
      </c>
      <c r="M491" t="str">
        <f ca="1">HLOOKUP(tBase[[#This Row],[Idade]],$O$3:$R$4,2,TRUE)</f>
        <v>54-70</v>
      </c>
    </row>
    <row r="492" spans="2:13">
      <c r="B492" s="19">
        <v>53264395264</v>
      </c>
      <c r="C492" t="s">
        <v>300</v>
      </c>
      <c r="D492" t="s">
        <v>6</v>
      </c>
      <c r="E492" t="s">
        <v>7</v>
      </c>
      <c r="F492" t="s">
        <v>13</v>
      </c>
      <c r="G492" t="s">
        <v>425</v>
      </c>
      <c r="H492" s="1">
        <v>27505</v>
      </c>
      <c r="I492" s="1" t="s">
        <v>436</v>
      </c>
      <c r="J492" t="s">
        <v>455</v>
      </c>
      <c r="K492" s="20">
        <v>9.9</v>
      </c>
      <c r="L492">
        <f ca="1">TRUNC((TODAY()-tBase[[#This Row],[Data Nascimento]])/365)</f>
        <v>50</v>
      </c>
      <c r="M492" t="str">
        <f ca="1">HLOOKUP(tBase[[#This Row],[Idade]],$O$3:$R$4,2,TRUE)</f>
        <v>44 - 54</v>
      </c>
    </row>
    <row r="493" spans="2:13">
      <c r="B493" s="19">
        <v>53325037620</v>
      </c>
      <c r="C493" t="s">
        <v>227</v>
      </c>
      <c r="D493" t="s">
        <v>5</v>
      </c>
      <c r="E493" t="s">
        <v>7</v>
      </c>
      <c r="F493" t="s">
        <v>13</v>
      </c>
      <c r="G493" t="s">
        <v>425</v>
      </c>
      <c r="H493" s="1">
        <v>30956</v>
      </c>
      <c r="I493" s="1" t="s">
        <v>436</v>
      </c>
      <c r="J493" t="s">
        <v>453</v>
      </c>
      <c r="K493" s="20">
        <v>29.9</v>
      </c>
      <c r="L493">
        <f ca="1">TRUNC((TODAY()-tBase[[#This Row],[Data Nascimento]])/365)</f>
        <v>40</v>
      </c>
      <c r="M493" t="str">
        <f ca="1">HLOOKUP(tBase[[#This Row],[Idade]],$O$3:$R$4,2,TRUE)</f>
        <v>35 - 44</v>
      </c>
    </row>
    <row r="494" spans="2:13">
      <c r="B494" s="19">
        <v>53398120004</v>
      </c>
      <c r="C494" t="s">
        <v>68</v>
      </c>
      <c r="D494" t="s">
        <v>5</v>
      </c>
      <c r="E494" t="s">
        <v>416</v>
      </c>
      <c r="F494" t="s">
        <v>13</v>
      </c>
      <c r="G494" t="s">
        <v>425</v>
      </c>
      <c r="H494" s="1">
        <v>31304</v>
      </c>
      <c r="I494" s="1" t="s">
        <v>436</v>
      </c>
      <c r="J494" t="s">
        <v>455</v>
      </c>
      <c r="K494" s="20">
        <v>9.9</v>
      </c>
      <c r="L494">
        <f ca="1">TRUNC((TODAY()-tBase[[#This Row],[Data Nascimento]])/365)</f>
        <v>39</v>
      </c>
      <c r="M494" t="str">
        <f ca="1">HLOOKUP(tBase[[#This Row],[Idade]],$O$3:$R$4,2,TRUE)</f>
        <v>35 - 44</v>
      </c>
    </row>
    <row r="495" spans="2:13">
      <c r="B495" s="19">
        <v>53544540367</v>
      </c>
      <c r="C495" t="s">
        <v>366</v>
      </c>
      <c r="D495" t="s">
        <v>5</v>
      </c>
      <c r="E495" t="s">
        <v>417</v>
      </c>
      <c r="F495" t="s">
        <v>11</v>
      </c>
      <c r="G495" t="s">
        <v>426</v>
      </c>
      <c r="H495" s="1">
        <v>32321</v>
      </c>
      <c r="I495" s="1" t="s">
        <v>436</v>
      </c>
      <c r="J495" t="s">
        <v>456</v>
      </c>
      <c r="K495" s="20">
        <v>79.900000000000006</v>
      </c>
      <c r="L495">
        <f ca="1">TRUNC((TODAY()-tBase[[#This Row],[Data Nascimento]])/365)</f>
        <v>36</v>
      </c>
      <c r="M495" t="str">
        <f ca="1">HLOOKUP(tBase[[#This Row],[Idade]],$O$3:$R$4,2,TRUE)</f>
        <v>35 - 44</v>
      </c>
    </row>
    <row r="496" spans="2:13">
      <c r="B496" s="19">
        <v>53556010406</v>
      </c>
      <c r="C496" t="s">
        <v>285</v>
      </c>
      <c r="D496" t="s">
        <v>5</v>
      </c>
      <c r="E496" t="s">
        <v>7</v>
      </c>
      <c r="F496" t="s">
        <v>427</v>
      </c>
      <c r="G496" t="s">
        <v>425</v>
      </c>
      <c r="H496" s="1">
        <v>25705</v>
      </c>
      <c r="I496" s="1" t="s">
        <v>435</v>
      </c>
      <c r="J496" t="s">
        <v>455</v>
      </c>
      <c r="K496" s="20">
        <v>9.9</v>
      </c>
      <c r="L496">
        <f ca="1">TRUNC((TODAY()-tBase[[#This Row],[Data Nascimento]])/365)</f>
        <v>55</v>
      </c>
      <c r="M496" t="str">
        <f ca="1">HLOOKUP(tBase[[#This Row],[Idade]],$O$3:$R$4,2,TRUE)</f>
        <v>54-70</v>
      </c>
    </row>
    <row r="497" spans="2:13">
      <c r="B497" s="19">
        <v>53620445355</v>
      </c>
      <c r="C497" t="s">
        <v>180</v>
      </c>
      <c r="D497" t="s">
        <v>5</v>
      </c>
      <c r="E497" t="s">
        <v>7</v>
      </c>
      <c r="F497" t="s">
        <v>13</v>
      </c>
      <c r="G497" t="s">
        <v>425</v>
      </c>
      <c r="H497" s="1">
        <v>21797</v>
      </c>
      <c r="I497" s="1" t="s">
        <v>433</v>
      </c>
      <c r="J497" t="s">
        <v>455</v>
      </c>
      <c r="K497" s="20">
        <v>9.9</v>
      </c>
      <c r="L497">
        <f ca="1">TRUNC((TODAY()-tBase[[#This Row],[Data Nascimento]])/365)</f>
        <v>65</v>
      </c>
      <c r="M497" t="str">
        <f ca="1">HLOOKUP(tBase[[#This Row],[Idade]],$O$3:$R$4,2,TRUE)</f>
        <v>54-70</v>
      </c>
    </row>
    <row r="498" spans="2:13">
      <c r="B498" s="19">
        <v>53634568625</v>
      </c>
      <c r="C498" t="s">
        <v>240</v>
      </c>
      <c r="D498" t="s">
        <v>6</v>
      </c>
      <c r="E498" t="s">
        <v>7</v>
      </c>
      <c r="F498" t="s">
        <v>13</v>
      </c>
      <c r="G498" t="s">
        <v>426</v>
      </c>
      <c r="H498" s="1">
        <v>29711</v>
      </c>
      <c r="I498" s="1" t="s">
        <v>433</v>
      </c>
      <c r="J498" t="s">
        <v>454</v>
      </c>
      <c r="K498" s="20">
        <v>35.9</v>
      </c>
      <c r="L498">
        <f ca="1">TRUNC((TODAY()-tBase[[#This Row],[Data Nascimento]])/365)</f>
        <v>44</v>
      </c>
      <c r="M498" t="str">
        <f ca="1">HLOOKUP(tBase[[#This Row],[Idade]],$O$3:$R$4,2,TRUE)</f>
        <v>44 - 54</v>
      </c>
    </row>
    <row r="499" spans="2:13">
      <c r="B499" s="19">
        <v>53741571286</v>
      </c>
      <c r="C499" t="s">
        <v>66</v>
      </c>
      <c r="D499" t="s">
        <v>5</v>
      </c>
      <c r="E499" t="s">
        <v>417</v>
      </c>
      <c r="F499" t="s">
        <v>11</v>
      </c>
      <c r="G499" t="s">
        <v>426</v>
      </c>
      <c r="H499" s="1">
        <v>35171</v>
      </c>
      <c r="I499" s="1" t="s">
        <v>433</v>
      </c>
      <c r="J499" t="s">
        <v>456</v>
      </c>
      <c r="K499" s="20">
        <v>79.900000000000006</v>
      </c>
      <c r="L499">
        <f ca="1">TRUNC((TODAY()-tBase[[#This Row],[Data Nascimento]])/365)</f>
        <v>29</v>
      </c>
      <c r="M499" t="str">
        <f ca="1">HLOOKUP(tBase[[#This Row],[Idade]],$O$3:$R$4,2,TRUE)</f>
        <v>24-34</v>
      </c>
    </row>
    <row r="500" spans="2:13">
      <c r="B500" s="19">
        <v>53837589861</v>
      </c>
      <c r="C500" t="s">
        <v>78</v>
      </c>
      <c r="D500" t="s">
        <v>5</v>
      </c>
      <c r="E500" t="s">
        <v>417</v>
      </c>
      <c r="F500" t="s">
        <v>11</v>
      </c>
      <c r="G500" t="s">
        <v>426</v>
      </c>
      <c r="H500" s="1">
        <v>30733</v>
      </c>
      <c r="I500" s="1" t="s">
        <v>433</v>
      </c>
      <c r="J500" t="s">
        <v>456</v>
      </c>
      <c r="K500" s="20">
        <v>79.900000000000006</v>
      </c>
      <c r="L500">
        <f ca="1">TRUNC((TODAY()-tBase[[#This Row],[Data Nascimento]])/365)</f>
        <v>41</v>
      </c>
      <c r="M500" t="str">
        <f ca="1">HLOOKUP(tBase[[#This Row],[Idade]],$O$3:$R$4,2,TRUE)</f>
        <v>35 - 44</v>
      </c>
    </row>
    <row r="501" spans="2:13">
      <c r="B501" s="19">
        <v>53837650572</v>
      </c>
      <c r="C501" t="s">
        <v>307</v>
      </c>
      <c r="D501" t="s">
        <v>5</v>
      </c>
      <c r="E501" t="s">
        <v>7</v>
      </c>
      <c r="F501" t="s">
        <v>12</v>
      </c>
      <c r="G501" t="s">
        <v>425</v>
      </c>
      <c r="H501" s="1">
        <v>32699</v>
      </c>
      <c r="I501" s="1" t="s">
        <v>433</v>
      </c>
      <c r="J501" t="s">
        <v>455</v>
      </c>
      <c r="K501" s="20">
        <v>9.9</v>
      </c>
      <c r="L501">
        <f ca="1">TRUNC((TODAY()-tBase[[#This Row],[Data Nascimento]])/365)</f>
        <v>35</v>
      </c>
      <c r="M501" t="str">
        <f ca="1">HLOOKUP(tBase[[#This Row],[Idade]],$O$3:$R$4,2,TRUE)</f>
        <v>35 - 44</v>
      </c>
    </row>
    <row r="502" spans="2:13">
      <c r="B502" s="19">
        <v>53842530303</v>
      </c>
      <c r="C502" t="s">
        <v>188</v>
      </c>
      <c r="D502" t="s">
        <v>5</v>
      </c>
      <c r="E502" t="s">
        <v>416</v>
      </c>
      <c r="F502" t="s">
        <v>13</v>
      </c>
      <c r="G502" t="s">
        <v>425</v>
      </c>
      <c r="H502" s="1">
        <v>34346</v>
      </c>
      <c r="I502" s="1" t="s">
        <v>430</v>
      </c>
      <c r="J502" t="s">
        <v>455</v>
      </c>
      <c r="K502" s="20">
        <v>9.9</v>
      </c>
      <c r="L502">
        <f ca="1">TRUNC((TODAY()-tBase[[#This Row],[Data Nascimento]])/365)</f>
        <v>31</v>
      </c>
      <c r="M502" t="str">
        <f ca="1">HLOOKUP(tBase[[#This Row],[Idade]],$O$3:$R$4,2,TRUE)</f>
        <v>24-34</v>
      </c>
    </row>
    <row r="503" spans="2:13">
      <c r="B503" s="19">
        <v>53865937688</v>
      </c>
      <c r="C503" t="s">
        <v>50</v>
      </c>
      <c r="D503" t="s">
        <v>5</v>
      </c>
      <c r="E503" t="s">
        <v>7</v>
      </c>
      <c r="F503" t="s">
        <v>13</v>
      </c>
      <c r="G503" t="s">
        <v>426</v>
      </c>
      <c r="H503" s="1">
        <v>31691</v>
      </c>
      <c r="I503" s="1" t="s">
        <v>429</v>
      </c>
      <c r="J503" t="s">
        <v>456</v>
      </c>
      <c r="K503" s="20">
        <v>79.900000000000006</v>
      </c>
      <c r="L503">
        <f ca="1">TRUNC((TODAY()-tBase[[#This Row],[Data Nascimento]])/365)</f>
        <v>38</v>
      </c>
      <c r="M503" t="str">
        <f ca="1">HLOOKUP(tBase[[#This Row],[Idade]],$O$3:$R$4,2,TRUE)</f>
        <v>35 - 44</v>
      </c>
    </row>
    <row r="504" spans="2:13">
      <c r="B504" s="19">
        <v>53921313520</v>
      </c>
      <c r="C504" t="s">
        <v>94</v>
      </c>
      <c r="D504" t="s">
        <v>6</v>
      </c>
      <c r="E504" t="s">
        <v>417</v>
      </c>
      <c r="F504" t="s">
        <v>427</v>
      </c>
      <c r="G504" t="s">
        <v>425</v>
      </c>
      <c r="H504" s="1">
        <v>30267</v>
      </c>
      <c r="I504" s="1" t="s">
        <v>431</v>
      </c>
      <c r="J504" t="s">
        <v>453</v>
      </c>
      <c r="K504" s="20">
        <v>29.9</v>
      </c>
      <c r="L504">
        <f ca="1">TRUNC((TODAY()-tBase[[#This Row],[Data Nascimento]])/365)</f>
        <v>42</v>
      </c>
      <c r="M504" t="str">
        <f ca="1">HLOOKUP(tBase[[#This Row],[Idade]],$O$3:$R$4,2,TRUE)</f>
        <v>35 - 44</v>
      </c>
    </row>
    <row r="505" spans="2:13">
      <c r="B505" s="19">
        <v>53994694316</v>
      </c>
      <c r="C505" t="s">
        <v>193</v>
      </c>
      <c r="D505" t="s">
        <v>5</v>
      </c>
      <c r="E505" t="s">
        <v>7</v>
      </c>
      <c r="F505" t="s">
        <v>12</v>
      </c>
      <c r="G505" t="s">
        <v>424</v>
      </c>
      <c r="H505" s="1">
        <v>31146</v>
      </c>
      <c r="I505" s="1" t="s">
        <v>432</v>
      </c>
      <c r="J505" t="s">
        <v>454</v>
      </c>
      <c r="K505" s="20">
        <v>35.9</v>
      </c>
      <c r="L505">
        <f ca="1">TRUNC((TODAY()-tBase[[#This Row],[Data Nascimento]])/365)</f>
        <v>40</v>
      </c>
      <c r="M505" t="str">
        <f ca="1">HLOOKUP(tBase[[#This Row],[Idade]],$O$3:$R$4,2,TRUE)</f>
        <v>35 - 44</v>
      </c>
    </row>
    <row r="506" spans="2:13">
      <c r="B506" s="19">
        <v>54171024069</v>
      </c>
      <c r="C506" t="s">
        <v>67</v>
      </c>
      <c r="D506" t="s">
        <v>6</v>
      </c>
      <c r="E506" t="s">
        <v>7</v>
      </c>
      <c r="F506" t="s">
        <v>12</v>
      </c>
      <c r="G506" t="s">
        <v>425</v>
      </c>
      <c r="H506" s="1">
        <v>26935</v>
      </c>
      <c r="I506" s="1" t="s">
        <v>434</v>
      </c>
      <c r="J506" t="s">
        <v>455</v>
      </c>
      <c r="K506" s="20">
        <v>9.9</v>
      </c>
      <c r="L506">
        <f ca="1">TRUNC((TODAY()-tBase[[#This Row],[Data Nascimento]])/365)</f>
        <v>51</v>
      </c>
      <c r="M506" t="str">
        <f ca="1">HLOOKUP(tBase[[#This Row],[Idade]],$O$3:$R$4,2,TRUE)</f>
        <v>44 - 54</v>
      </c>
    </row>
    <row r="507" spans="2:13">
      <c r="B507" s="19">
        <v>54198810657</v>
      </c>
      <c r="C507" t="s">
        <v>387</v>
      </c>
      <c r="D507" t="s">
        <v>6</v>
      </c>
      <c r="E507" t="s">
        <v>7</v>
      </c>
      <c r="F507" t="s">
        <v>9</v>
      </c>
      <c r="G507" t="s">
        <v>425</v>
      </c>
      <c r="H507" s="1">
        <v>34828</v>
      </c>
      <c r="I507" s="1" t="s">
        <v>430</v>
      </c>
      <c r="J507" t="s">
        <v>455</v>
      </c>
      <c r="K507" s="20">
        <v>9.9</v>
      </c>
      <c r="L507">
        <f ca="1">TRUNC((TODAY()-tBase[[#This Row],[Data Nascimento]])/365)</f>
        <v>30</v>
      </c>
      <c r="M507" t="str">
        <f ca="1">HLOOKUP(tBase[[#This Row],[Idade]],$O$3:$R$4,2,TRUE)</f>
        <v>24-34</v>
      </c>
    </row>
    <row r="508" spans="2:13">
      <c r="B508" s="19">
        <v>54217073384</v>
      </c>
      <c r="C508" t="s">
        <v>58</v>
      </c>
      <c r="D508" t="s">
        <v>5</v>
      </c>
      <c r="E508" t="s">
        <v>417</v>
      </c>
      <c r="F508" t="s">
        <v>14</v>
      </c>
      <c r="G508" t="s">
        <v>426</v>
      </c>
      <c r="H508" s="1">
        <v>24976</v>
      </c>
      <c r="I508" s="1" t="s">
        <v>435</v>
      </c>
      <c r="J508" t="s">
        <v>453</v>
      </c>
      <c r="K508" s="20">
        <v>29.9</v>
      </c>
      <c r="L508">
        <f ca="1">TRUNC((TODAY()-tBase[[#This Row],[Data Nascimento]])/365)</f>
        <v>57</v>
      </c>
      <c r="M508" t="str">
        <f ca="1">HLOOKUP(tBase[[#This Row],[Idade]],$O$3:$R$4,2,TRUE)</f>
        <v>54-70</v>
      </c>
    </row>
    <row r="509" spans="2:13">
      <c r="B509" s="19">
        <v>54339224143</v>
      </c>
      <c r="C509" t="s">
        <v>382</v>
      </c>
      <c r="D509" t="s">
        <v>5</v>
      </c>
      <c r="E509" t="s">
        <v>8</v>
      </c>
      <c r="F509" t="s">
        <v>427</v>
      </c>
      <c r="G509" t="s">
        <v>424</v>
      </c>
      <c r="H509" s="1">
        <v>22554</v>
      </c>
      <c r="I509" s="1" t="s">
        <v>436</v>
      </c>
      <c r="J509" t="s">
        <v>453</v>
      </c>
      <c r="K509" s="20">
        <v>29.9</v>
      </c>
      <c r="L509">
        <f ca="1">TRUNC((TODAY()-tBase[[#This Row],[Data Nascimento]])/365)</f>
        <v>63</v>
      </c>
      <c r="M509" t="str">
        <f ca="1">HLOOKUP(tBase[[#This Row],[Idade]],$O$3:$R$4,2,TRUE)</f>
        <v>54-70</v>
      </c>
    </row>
    <row r="510" spans="2:13">
      <c r="B510" s="19">
        <v>54411067391</v>
      </c>
      <c r="C510" t="s">
        <v>32</v>
      </c>
      <c r="D510" t="s">
        <v>5</v>
      </c>
      <c r="E510" t="s">
        <v>8</v>
      </c>
      <c r="F510" t="s">
        <v>13</v>
      </c>
      <c r="G510" t="s">
        <v>425</v>
      </c>
      <c r="H510" s="1">
        <v>31057</v>
      </c>
      <c r="I510" s="1" t="s">
        <v>430</v>
      </c>
      <c r="J510" t="s">
        <v>453</v>
      </c>
      <c r="K510" s="20">
        <v>29.9</v>
      </c>
      <c r="L510">
        <f ca="1">TRUNC((TODAY()-tBase[[#This Row],[Data Nascimento]])/365)</f>
        <v>40</v>
      </c>
      <c r="M510" t="str">
        <f ca="1">HLOOKUP(tBase[[#This Row],[Idade]],$O$3:$R$4,2,TRUE)</f>
        <v>35 - 44</v>
      </c>
    </row>
    <row r="511" spans="2:13">
      <c r="B511" s="19">
        <v>54476634976</v>
      </c>
      <c r="C511" t="s">
        <v>183</v>
      </c>
      <c r="D511" t="s">
        <v>5</v>
      </c>
      <c r="E511" t="s">
        <v>7</v>
      </c>
      <c r="F511" t="s">
        <v>9</v>
      </c>
      <c r="G511" t="s">
        <v>424</v>
      </c>
      <c r="H511" s="1">
        <v>30335</v>
      </c>
      <c r="I511" s="1" t="s">
        <v>435</v>
      </c>
      <c r="J511" t="s">
        <v>453</v>
      </c>
      <c r="K511" s="20">
        <v>29.9</v>
      </c>
      <c r="L511">
        <f ca="1">TRUNC((TODAY()-tBase[[#This Row],[Data Nascimento]])/365)</f>
        <v>42</v>
      </c>
      <c r="M511" t="str">
        <f ca="1">HLOOKUP(tBase[[#This Row],[Idade]],$O$3:$R$4,2,TRUE)</f>
        <v>35 - 44</v>
      </c>
    </row>
    <row r="512" spans="2:13">
      <c r="B512" s="19">
        <v>54506367236</v>
      </c>
      <c r="C512" t="s">
        <v>108</v>
      </c>
      <c r="D512" t="s">
        <v>6</v>
      </c>
      <c r="E512" t="s">
        <v>416</v>
      </c>
      <c r="F512" t="s">
        <v>13</v>
      </c>
      <c r="G512" t="s">
        <v>425</v>
      </c>
      <c r="H512" s="1">
        <v>23634</v>
      </c>
      <c r="I512" s="1" t="s">
        <v>436</v>
      </c>
      <c r="J512" t="s">
        <v>455</v>
      </c>
      <c r="K512" s="20">
        <v>9.9</v>
      </c>
      <c r="L512">
        <f ca="1">TRUNC((TODAY()-tBase[[#This Row],[Data Nascimento]])/365)</f>
        <v>60</v>
      </c>
      <c r="M512" t="str">
        <f ca="1">HLOOKUP(tBase[[#This Row],[Idade]],$O$3:$R$4,2,TRUE)</f>
        <v>54-70</v>
      </c>
    </row>
    <row r="513" spans="2:13">
      <c r="B513" s="19">
        <v>54526384776</v>
      </c>
      <c r="C513" t="s">
        <v>280</v>
      </c>
      <c r="D513" t="s">
        <v>6</v>
      </c>
      <c r="E513" t="s">
        <v>7</v>
      </c>
      <c r="F513" t="s">
        <v>14</v>
      </c>
      <c r="G513" t="s">
        <v>426</v>
      </c>
      <c r="H513" s="1">
        <v>29970</v>
      </c>
      <c r="I513" s="1" t="s">
        <v>433</v>
      </c>
      <c r="J513" t="s">
        <v>455</v>
      </c>
      <c r="K513" s="20">
        <v>9.9</v>
      </c>
      <c r="L513">
        <f ca="1">TRUNC((TODAY()-tBase[[#This Row],[Data Nascimento]])/365)</f>
        <v>43</v>
      </c>
      <c r="M513" t="str">
        <f ca="1">HLOOKUP(tBase[[#This Row],[Idade]],$O$3:$R$4,2,TRUE)</f>
        <v>35 - 44</v>
      </c>
    </row>
    <row r="514" spans="2:13">
      <c r="B514" s="19">
        <v>54711975966</v>
      </c>
      <c r="C514" t="s">
        <v>274</v>
      </c>
      <c r="D514" t="s">
        <v>6</v>
      </c>
      <c r="E514" t="s">
        <v>417</v>
      </c>
      <c r="F514" t="s">
        <v>14</v>
      </c>
      <c r="G514" t="s">
        <v>425</v>
      </c>
      <c r="H514" s="1">
        <v>29826</v>
      </c>
      <c r="I514" s="1" t="s">
        <v>433</v>
      </c>
      <c r="J514" t="s">
        <v>453</v>
      </c>
      <c r="K514" s="20">
        <v>29.9</v>
      </c>
      <c r="L514">
        <f ca="1">TRUNC((TODAY()-tBase[[#This Row],[Data Nascimento]])/365)</f>
        <v>43</v>
      </c>
      <c r="M514" t="str">
        <f ca="1">HLOOKUP(tBase[[#This Row],[Idade]],$O$3:$R$4,2,TRUE)</f>
        <v>35 - 44</v>
      </c>
    </row>
    <row r="515" spans="2:13">
      <c r="B515" s="19">
        <v>54742058650</v>
      </c>
      <c r="C515" t="s">
        <v>59</v>
      </c>
      <c r="D515" t="s">
        <v>6</v>
      </c>
      <c r="E515" t="s">
        <v>8</v>
      </c>
      <c r="F515" t="s">
        <v>13</v>
      </c>
      <c r="G515" t="s">
        <v>426</v>
      </c>
      <c r="H515" s="1">
        <v>25846</v>
      </c>
      <c r="I515" s="1" t="s">
        <v>433</v>
      </c>
      <c r="J515" t="s">
        <v>453</v>
      </c>
      <c r="K515" s="20">
        <v>29.9</v>
      </c>
      <c r="L515">
        <f ca="1">TRUNC((TODAY()-tBase[[#This Row],[Data Nascimento]])/365)</f>
        <v>54</v>
      </c>
      <c r="M515" t="str">
        <f ca="1">HLOOKUP(tBase[[#This Row],[Idade]],$O$3:$R$4,2,TRUE)</f>
        <v>54-70</v>
      </c>
    </row>
    <row r="516" spans="2:13">
      <c r="B516" s="19">
        <v>54783687741</v>
      </c>
      <c r="C516" t="s">
        <v>37</v>
      </c>
      <c r="D516" t="s">
        <v>6</v>
      </c>
      <c r="E516" t="s">
        <v>7</v>
      </c>
      <c r="F516" t="s">
        <v>427</v>
      </c>
      <c r="G516" t="s">
        <v>425</v>
      </c>
      <c r="H516" s="1">
        <v>32444</v>
      </c>
      <c r="I516" s="1" t="s">
        <v>433</v>
      </c>
      <c r="J516" t="s">
        <v>454</v>
      </c>
      <c r="K516" s="20">
        <v>35.9</v>
      </c>
      <c r="L516">
        <f ca="1">TRUNC((TODAY()-tBase[[#This Row],[Data Nascimento]])/365)</f>
        <v>36</v>
      </c>
      <c r="M516" t="str">
        <f ca="1">HLOOKUP(tBase[[#This Row],[Idade]],$O$3:$R$4,2,TRUE)</f>
        <v>35 - 44</v>
      </c>
    </row>
    <row r="517" spans="2:13">
      <c r="B517" s="19">
        <v>54799023278</v>
      </c>
      <c r="C517" t="s">
        <v>368</v>
      </c>
      <c r="D517" t="s">
        <v>5</v>
      </c>
      <c r="E517" t="s">
        <v>416</v>
      </c>
      <c r="F517" t="s">
        <v>13</v>
      </c>
      <c r="G517" t="s">
        <v>425</v>
      </c>
      <c r="H517" s="1">
        <v>24833</v>
      </c>
      <c r="I517" s="1" t="s">
        <v>433</v>
      </c>
      <c r="J517" t="s">
        <v>453</v>
      </c>
      <c r="K517" s="20">
        <v>29.9</v>
      </c>
      <c r="L517">
        <f ca="1">TRUNC((TODAY()-tBase[[#This Row],[Data Nascimento]])/365)</f>
        <v>57</v>
      </c>
      <c r="M517" t="str">
        <f ca="1">HLOOKUP(tBase[[#This Row],[Idade]],$O$3:$R$4,2,TRUE)</f>
        <v>54-70</v>
      </c>
    </row>
    <row r="518" spans="2:13">
      <c r="B518" s="19">
        <v>54839142796</v>
      </c>
      <c r="C518" t="s">
        <v>186</v>
      </c>
      <c r="D518" t="s">
        <v>5</v>
      </c>
      <c r="E518" t="s">
        <v>417</v>
      </c>
      <c r="F518" t="s">
        <v>11</v>
      </c>
      <c r="G518" t="s">
        <v>426</v>
      </c>
      <c r="H518" s="1">
        <v>34807</v>
      </c>
      <c r="I518" s="1" t="s">
        <v>433</v>
      </c>
      <c r="J518" t="s">
        <v>456</v>
      </c>
      <c r="K518" s="20">
        <v>79.900000000000006</v>
      </c>
      <c r="L518">
        <f ca="1">TRUNC((TODAY()-tBase[[#This Row],[Data Nascimento]])/365)</f>
        <v>30</v>
      </c>
      <c r="M518" t="str">
        <f ca="1">HLOOKUP(tBase[[#This Row],[Idade]],$O$3:$R$4,2,TRUE)</f>
        <v>24-34</v>
      </c>
    </row>
    <row r="519" spans="2:13">
      <c r="B519" s="19">
        <v>55064239822</v>
      </c>
      <c r="C519" t="s">
        <v>42</v>
      </c>
      <c r="D519" t="s">
        <v>5</v>
      </c>
      <c r="E519" t="s">
        <v>8</v>
      </c>
      <c r="F519" t="s">
        <v>11</v>
      </c>
      <c r="G519" t="s">
        <v>424</v>
      </c>
      <c r="H519" s="1">
        <v>20881</v>
      </c>
      <c r="I519" s="1" t="s">
        <v>433</v>
      </c>
      <c r="J519" t="s">
        <v>456</v>
      </c>
      <c r="K519" s="20">
        <v>79.900000000000006</v>
      </c>
      <c r="L519">
        <f ca="1">TRUNC((TODAY()-tBase[[#This Row],[Data Nascimento]])/365)</f>
        <v>68</v>
      </c>
      <c r="M519" t="str">
        <f ca="1">HLOOKUP(tBase[[#This Row],[Idade]],$O$3:$R$4,2,TRUE)</f>
        <v>54-70</v>
      </c>
    </row>
    <row r="520" spans="2:13">
      <c r="B520" s="19">
        <v>55151517281</v>
      </c>
      <c r="C520" t="s">
        <v>222</v>
      </c>
      <c r="D520" t="s">
        <v>6</v>
      </c>
      <c r="E520" t="s">
        <v>8</v>
      </c>
      <c r="F520" t="s">
        <v>11</v>
      </c>
      <c r="G520" t="s">
        <v>424</v>
      </c>
      <c r="H520" s="1">
        <v>32628</v>
      </c>
      <c r="I520" s="1" t="s">
        <v>433</v>
      </c>
      <c r="J520" t="s">
        <v>456</v>
      </c>
      <c r="K520" s="20">
        <v>79.900000000000006</v>
      </c>
      <c r="L520">
        <f ca="1">TRUNC((TODAY()-tBase[[#This Row],[Data Nascimento]])/365)</f>
        <v>36</v>
      </c>
      <c r="M520" t="str">
        <f ca="1">HLOOKUP(tBase[[#This Row],[Idade]],$O$3:$R$4,2,TRUE)</f>
        <v>35 - 44</v>
      </c>
    </row>
    <row r="521" spans="2:13">
      <c r="B521" s="19">
        <v>55201624465</v>
      </c>
      <c r="C521" t="s">
        <v>232</v>
      </c>
      <c r="D521" t="s">
        <v>5</v>
      </c>
      <c r="E521" t="s">
        <v>8</v>
      </c>
      <c r="F521" t="s">
        <v>14</v>
      </c>
      <c r="G521" t="s">
        <v>425</v>
      </c>
      <c r="H521" s="1">
        <v>26303</v>
      </c>
      <c r="I521" s="1" t="s">
        <v>433</v>
      </c>
      <c r="J521" t="s">
        <v>455</v>
      </c>
      <c r="K521" s="20">
        <v>9.9</v>
      </c>
      <c r="L521">
        <f ca="1">TRUNC((TODAY()-tBase[[#This Row],[Data Nascimento]])/365)</f>
        <v>53</v>
      </c>
      <c r="M521" t="str">
        <f ca="1">HLOOKUP(tBase[[#This Row],[Idade]],$O$3:$R$4,2,TRUE)</f>
        <v>44 - 54</v>
      </c>
    </row>
    <row r="522" spans="2:13">
      <c r="B522" s="19">
        <v>55228283525</v>
      </c>
      <c r="C522" t="s">
        <v>312</v>
      </c>
      <c r="D522" t="s">
        <v>6</v>
      </c>
      <c r="E522" t="s">
        <v>8</v>
      </c>
      <c r="F522" t="s">
        <v>13</v>
      </c>
      <c r="G522" t="s">
        <v>425</v>
      </c>
      <c r="H522" s="1">
        <v>25954</v>
      </c>
      <c r="I522" s="1" t="s">
        <v>429</v>
      </c>
      <c r="J522" t="s">
        <v>454</v>
      </c>
      <c r="K522" s="20">
        <v>35.9</v>
      </c>
      <c r="L522">
        <f ca="1">TRUNC((TODAY()-tBase[[#This Row],[Data Nascimento]])/365)</f>
        <v>54</v>
      </c>
      <c r="M522" t="str">
        <f ca="1">HLOOKUP(tBase[[#This Row],[Idade]],$O$3:$R$4,2,TRUE)</f>
        <v>54-70</v>
      </c>
    </row>
    <row r="523" spans="2:13">
      <c r="B523" s="19">
        <v>55332904919</v>
      </c>
      <c r="C523" t="s">
        <v>319</v>
      </c>
      <c r="D523" t="s">
        <v>5</v>
      </c>
      <c r="E523" t="s">
        <v>8</v>
      </c>
      <c r="F523" t="s">
        <v>12</v>
      </c>
      <c r="G523" t="s">
        <v>425</v>
      </c>
      <c r="H523" s="1">
        <v>28441</v>
      </c>
      <c r="I523" s="1" t="s">
        <v>432</v>
      </c>
      <c r="J523" t="s">
        <v>456</v>
      </c>
      <c r="K523" s="20">
        <v>79.900000000000006</v>
      </c>
      <c r="L523">
        <f ca="1">TRUNC((TODAY()-tBase[[#This Row],[Data Nascimento]])/365)</f>
        <v>47</v>
      </c>
      <c r="M523" t="str">
        <f ca="1">HLOOKUP(tBase[[#This Row],[Idade]],$O$3:$R$4,2,TRUE)</f>
        <v>44 - 54</v>
      </c>
    </row>
    <row r="524" spans="2:13">
      <c r="B524" s="19">
        <v>55350189669</v>
      </c>
      <c r="C524" t="s">
        <v>323</v>
      </c>
      <c r="D524" t="s">
        <v>6</v>
      </c>
      <c r="E524" t="s">
        <v>7</v>
      </c>
      <c r="F524" t="s">
        <v>13</v>
      </c>
      <c r="G524" t="s">
        <v>424</v>
      </c>
      <c r="H524" s="1">
        <v>21023</v>
      </c>
      <c r="I524" s="1" t="s">
        <v>436</v>
      </c>
      <c r="J524" t="s">
        <v>453</v>
      </c>
      <c r="K524" s="20">
        <v>29.9</v>
      </c>
      <c r="L524">
        <f ca="1">TRUNC((TODAY()-tBase[[#This Row],[Data Nascimento]])/365)</f>
        <v>67</v>
      </c>
      <c r="M524" t="str">
        <f ca="1">HLOOKUP(tBase[[#This Row],[Idade]],$O$3:$R$4,2,TRUE)</f>
        <v>54-70</v>
      </c>
    </row>
    <row r="525" spans="2:13">
      <c r="B525" s="19">
        <v>55359798830</v>
      </c>
      <c r="C525" t="s">
        <v>401</v>
      </c>
      <c r="D525" t="s">
        <v>6</v>
      </c>
      <c r="E525" t="s">
        <v>417</v>
      </c>
      <c r="F525" t="s">
        <v>427</v>
      </c>
      <c r="G525" t="s">
        <v>425</v>
      </c>
      <c r="H525" s="1">
        <v>29770</v>
      </c>
      <c r="I525" s="1" t="s">
        <v>436</v>
      </c>
      <c r="J525" t="s">
        <v>454</v>
      </c>
      <c r="K525" s="20">
        <v>35.9</v>
      </c>
      <c r="L525">
        <f ca="1">TRUNC((TODAY()-tBase[[#This Row],[Data Nascimento]])/365)</f>
        <v>43</v>
      </c>
      <c r="M525" t="str">
        <f ca="1">HLOOKUP(tBase[[#This Row],[Idade]],$O$3:$R$4,2,TRUE)</f>
        <v>35 - 44</v>
      </c>
    </row>
    <row r="526" spans="2:13">
      <c r="B526" s="19">
        <v>55370247974</v>
      </c>
      <c r="C526" t="s">
        <v>276</v>
      </c>
      <c r="D526" t="s">
        <v>6</v>
      </c>
      <c r="E526" t="s">
        <v>7</v>
      </c>
      <c r="F526" t="s">
        <v>13</v>
      </c>
      <c r="G526" t="s">
        <v>426</v>
      </c>
      <c r="H526" s="1">
        <v>22051</v>
      </c>
      <c r="I526" s="1" t="s">
        <v>436</v>
      </c>
      <c r="J526" t="s">
        <v>455</v>
      </c>
      <c r="K526" s="20">
        <v>9.9</v>
      </c>
      <c r="L526">
        <f ca="1">TRUNC((TODAY()-tBase[[#This Row],[Data Nascimento]])/365)</f>
        <v>65</v>
      </c>
      <c r="M526" t="str">
        <f ca="1">HLOOKUP(tBase[[#This Row],[Idade]],$O$3:$R$4,2,TRUE)</f>
        <v>54-70</v>
      </c>
    </row>
    <row r="527" spans="2:13">
      <c r="B527" s="19">
        <v>55400526908</v>
      </c>
      <c r="C527" t="s">
        <v>68</v>
      </c>
      <c r="D527" t="s">
        <v>5</v>
      </c>
      <c r="E527" t="s">
        <v>416</v>
      </c>
      <c r="F527" t="s">
        <v>13</v>
      </c>
      <c r="G527" t="s">
        <v>425</v>
      </c>
      <c r="H527" s="1">
        <v>31753</v>
      </c>
      <c r="I527" s="1" t="s">
        <v>436</v>
      </c>
      <c r="J527" t="s">
        <v>455</v>
      </c>
      <c r="K527" s="20">
        <v>9.9</v>
      </c>
      <c r="L527">
        <f ca="1">TRUNC((TODAY()-tBase[[#This Row],[Data Nascimento]])/365)</f>
        <v>38</v>
      </c>
      <c r="M527" t="str">
        <f ca="1">HLOOKUP(tBase[[#This Row],[Idade]],$O$3:$R$4,2,TRUE)</f>
        <v>35 - 44</v>
      </c>
    </row>
    <row r="528" spans="2:13">
      <c r="B528" s="19">
        <v>55453919588</v>
      </c>
      <c r="C528" t="s">
        <v>388</v>
      </c>
      <c r="D528" t="s">
        <v>5</v>
      </c>
      <c r="E528" t="s">
        <v>416</v>
      </c>
      <c r="F528" t="s">
        <v>14</v>
      </c>
      <c r="G528" t="s">
        <v>425</v>
      </c>
      <c r="H528" s="1">
        <v>26625</v>
      </c>
      <c r="I528" s="1" t="s">
        <v>436</v>
      </c>
      <c r="J528" t="s">
        <v>453</v>
      </c>
      <c r="K528" s="20">
        <v>29.9</v>
      </c>
      <c r="L528">
        <f ca="1">TRUNC((TODAY()-tBase[[#This Row],[Data Nascimento]])/365)</f>
        <v>52</v>
      </c>
      <c r="M528" t="str">
        <f ca="1">HLOOKUP(tBase[[#This Row],[Idade]],$O$3:$R$4,2,TRUE)</f>
        <v>44 - 54</v>
      </c>
    </row>
    <row r="529" spans="2:13">
      <c r="B529" s="19">
        <v>55499979478</v>
      </c>
      <c r="C529" t="s">
        <v>59</v>
      </c>
      <c r="D529" t="s">
        <v>6</v>
      </c>
      <c r="E529" t="s">
        <v>8</v>
      </c>
      <c r="F529" t="s">
        <v>13</v>
      </c>
      <c r="G529" t="s">
        <v>426</v>
      </c>
      <c r="H529" s="1">
        <v>26185</v>
      </c>
      <c r="I529" s="1" t="s">
        <v>436</v>
      </c>
      <c r="J529" t="s">
        <v>453</v>
      </c>
      <c r="K529" s="20">
        <v>29.9</v>
      </c>
      <c r="L529">
        <f ca="1">TRUNC((TODAY()-tBase[[#This Row],[Data Nascimento]])/365)</f>
        <v>53</v>
      </c>
      <c r="M529" t="str">
        <f ca="1">HLOOKUP(tBase[[#This Row],[Idade]],$O$3:$R$4,2,TRUE)</f>
        <v>44 - 54</v>
      </c>
    </row>
    <row r="530" spans="2:13">
      <c r="B530" s="19">
        <v>55539019573</v>
      </c>
      <c r="C530" t="s">
        <v>150</v>
      </c>
      <c r="D530" t="s">
        <v>6</v>
      </c>
      <c r="E530" t="s">
        <v>7</v>
      </c>
      <c r="F530" t="s">
        <v>11</v>
      </c>
      <c r="G530" t="s">
        <v>426</v>
      </c>
      <c r="H530" s="1">
        <v>32419</v>
      </c>
      <c r="I530" s="1" t="s">
        <v>435</v>
      </c>
      <c r="J530" t="s">
        <v>456</v>
      </c>
      <c r="K530" s="20">
        <v>79.900000000000006</v>
      </c>
      <c r="L530">
        <f ca="1">TRUNC((TODAY()-tBase[[#This Row],[Data Nascimento]])/365)</f>
        <v>36</v>
      </c>
      <c r="M530" t="str">
        <f ca="1">HLOOKUP(tBase[[#This Row],[Idade]],$O$3:$R$4,2,TRUE)</f>
        <v>35 - 44</v>
      </c>
    </row>
    <row r="531" spans="2:13">
      <c r="B531" s="19">
        <v>55899436458</v>
      </c>
      <c r="C531" t="s">
        <v>122</v>
      </c>
      <c r="D531" t="s">
        <v>6</v>
      </c>
      <c r="E531" t="s">
        <v>418</v>
      </c>
      <c r="F531" t="s">
        <v>13</v>
      </c>
      <c r="G531" t="s">
        <v>424</v>
      </c>
      <c r="H531" s="1">
        <v>24409</v>
      </c>
      <c r="I531" s="1" t="s">
        <v>433</v>
      </c>
      <c r="J531" t="s">
        <v>456</v>
      </c>
      <c r="K531" s="20">
        <v>79.900000000000006</v>
      </c>
      <c r="L531">
        <f ca="1">TRUNC((TODAY()-tBase[[#This Row],[Data Nascimento]])/365)</f>
        <v>58</v>
      </c>
      <c r="M531" t="str">
        <f ca="1">HLOOKUP(tBase[[#This Row],[Idade]],$O$3:$R$4,2,TRUE)</f>
        <v>54-70</v>
      </c>
    </row>
    <row r="532" spans="2:13">
      <c r="B532" s="19">
        <v>56102669696</v>
      </c>
      <c r="C532" t="s">
        <v>251</v>
      </c>
      <c r="D532" t="s">
        <v>5</v>
      </c>
      <c r="E532" t="s">
        <v>416</v>
      </c>
      <c r="F532" t="s">
        <v>13</v>
      </c>
      <c r="G532" t="s">
        <v>424</v>
      </c>
      <c r="H532" s="1">
        <v>28523</v>
      </c>
      <c r="I532" s="1" t="s">
        <v>433</v>
      </c>
      <c r="J532" t="s">
        <v>453</v>
      </c>
      <c r="K532" s="20">
        <v>29.9</v>
      </c>
      <c r="L532">
        <f ca="1">TRUNC((TODAY()-tBase[[#This Row],[Data Nascimento]])/365)</f>
        <v>47</v>
      </c>
      <c r="M532" t="str">
        <f ca="1">HLOOKUP(tBase[[#This Row],[Idade]],$O$3:$R$4,2,TRUE)</f>
        <v>44 - 54</v>
      </c>
    </row>
    <row r="533" spans="2:13">
      <c r="B533" s="19">
        <v>56111428025</v>
      </c>
      <c r="C533" t="s">
        <v>247</v>
      </c>
      <c r="D533" t="s">
        <v>6</v>
      </c>
      <c r="E533" t="s">
        <v>7</v>
      </c>
      <c r="F533" t="s">
        <v>12</v>
      </c>
      <c r="G533" t="s">
        <v>425</v>
      </c>
      <c r="H533" s="1">
        <v>32545</v>
      </c>
      <c r="I533" s="1" t="s">
        <v>433</v>
      </c>
      <c r="J533" t="s">
        <v>456</v>
      </c>
      <c r="K533" s="20">
        <v>79.900000000000006</v>
      </c>
      <c r="L533">
        <f ca="1">TRUNC((TODAY()-tBase[[#This Row],[Data Nascimento]])/365)</f>
        <v>36</v>
      </c>
      <c r="M533" t="str">
        <f ca="1">HLOOKUP(tBase[[#This Row],[Idade]],$O$3:$R$4,2,TRUE)</f>
        <v>35 - 44</v>
      </c>
    </row>
    <row r="534" spans="2:13">
      <c r="B534" s="19">
        <v>56167280623</v>
      </c>
      <c r="C534" t="s">
        <v>336</v>
      </c>
      <c r="D534" t="s">
        <v>6</v>
      </c>
      <c r="E534" t="s">
        <v>418</v>
      </c>
      <c r="F534" t="s">
        <v>13</v>
      </c>
      <c r="G534" t="s">
        <v>426</v>
      </c>
      <c r="H534" s="1">
        <v>34079</v>
      </c>
      <c r="I534" s="1" t="s">
        <v>433</v>
      </c>
      <c r="J534" t="s">
        <v>454</v>
      </c>
      <c r="K534" s="20">
        <v>35.9</v>
      </c>
      <c r="L534">
        <f ca="1">TRUNC((TODAY()-tBase[[#This Row],[Data Nascimento]])/365)</f>
        <v>32</v>
      </c>
      <c r="M534" t="str">
        <f ca="1">HLOOKUP(tBase[[#This Row],[Idade]],$O$3:$R$4,2,TRUE)</f>
        <v>24-34</v>
      </c>
    </row>
    <row r="535" spans="2:13">
      <c r="B535" s="19">
        <v>56213600806</v>
      </c>
      <c r="C535" t="s">
        <v>250</v>
      </c>
      <c r="D535" t="s">
        <v>6</v>
      </c>
      <c r="E535" t="s">
        <v>7</v>
      </c>
      <c r="F535" t="s">
        <v>14</v>
      </c>
      <c r="G535" t="s">
        <v>426</v>
      </c>
      <c r="H535" s="1">
        <v>29235</v>
      </c>
      <c r="I535" s="1" t="s">
        <v>433</v>
      </c>
      <c r="J535" t="s">
        <v>453</v>
      </c>
      <c r="K535" s="20">
        <v>29.9</v>
      </c>
      <c r="L535">
        <f ca="1">TRUNC((TODAY()-tBase[[#This Row],[Data Nascimento]])/365)</f>
        <v>45</v>
      </c>
      <c r="M535" t="str">
        <f ca="1">HLOOKUP(tBase[[#This Row],[Idade]],$O$3:$R$4,2,TRUE)</f>
        <v>44 - 54</v>
      </c>
    </row>
    <row r="536" spans="2:13">
      <c r="B536" s="19">
        <v>56688702646</v>
      </c>
      <c r="C536" t="s">
        <v>30</v>
      </c>
      <c r="D536" t="s">
        <v>5</v>
      </c>
      <c r="E536" t="s">
        <v>418</v>
      </c>
      <c r="F536" t="s">
        <v>11</v>
      </c>
      <c r="G536" t="s">
        <v>426</v>
      </c>
      <c r="H536" s="1">
        <v>23383</v>
      </c>
      <c r="I536" s="1" t="s">
        <v>430</v>
      </c>
      <c r="J536" t="s">
        <v>456</v>
      </c>
      <c r="K536" s="20">
        <v>79.900000000000006</v>
      </c>
      <c r="L536">
        <f ca="1">TRUNC((TODAY()-tBase[[#This Row],[Data Nascimento]])/365)</f>
        <v>61</v>
      </c>
      <c r="M536" t="str">
        <f ca="1">HLOOKUP(tBase[[#This Row],[Idade]],$O$3:$R$4,2,TRUE)</f>
        <v>54-70</v>
      </c>
    </row>
    <row r="537" spans="2:13">
      <c r="B537" s="19">
        <v>56991862790</v>
      </c>
      <c r="C537" t="s">
        <v>308</v>
      </c>
      <c r="D537" t="s">
        <v>6</v>
      </c>
      <c r="E537" t="s">
        <v>416</v>
      </c>
      <c r="F537" t="s">
        <v>13</v>
      </c>
      <c r="G537" t="s">
        <v>425</v>
      </c>
      <c r="H537" s="1">
        <v>32088</v>
      </c>
      <c r="I537" s="1" t="s">
        <v>429</v>
      </c>
      <c r="J537" t="s">
        <v>455</v>
      </c>
      <c r="K537" s="20">
        <v>9.9</v>
      </c>
      <c r="L537">
        <f ca="1">TRUNC((TODAY()-tBase[[#This Row],[Data Nascimento]])/365)</f>
        <v>37</v>
      </c>
      <c r="M537" t="str">
        <f ca="1">HLOOKUP(tBase[[#This Row],[Idade]],$O$3:$R$4,2,TRUE)</f>
        <v>35 - 44</v>
      </c>
    </row>
    <row r="538" spans="2:13">
      <c r="B538" s="19">
        <v>57093446389</v>
      </c>
      <c r="C538" t="s">
        <v>351</v>
      </c>
      <c r="D538" t="s">
        <v>5</v>
      </c>
      <c r="E538" t="s">
        <v>417</v>
      </c>
      <c r="F538" t="s">
        <v>9</v>
      </c>
      <c r="G538" t="s">
        <v>424</v>
      </c>
      <c r="H538" s="1">
        <v>29291</v>
      </c>
      <c r="I538" s="1" t="s">
        <v>431</v>
      </c>
      <c r="J538" t="s">
        <v>455</v>
      </c>
      <c r="K538" s="20">
        <v>9.9</v>
      </c>
      <c r="L538">
        <f ca="1">TRUNC((TODAY()-tBase[[#This Row],[Data Nascimento]])/365)</f>
        <v>45</v>
      </c>
      <c r="M538" t="str">
        <f ca="1">HLOOKUP(tBase[[#This Row],[Idade]],$O$3:$R$4,2,TRUE)</f>
        <v>44 - 54</v>
      </c>
    </row>
    <row r="539" spans="2:13">
      <c r="B539" s="19">
        <v>57248670590</v>
      </c>
      <c r="C539" t="s">
        <v>163</v>
      </c>
      <c r="D539" t="s">
        <v>5</v>
      </c>
      <c r="E539" t="s">
        <v>7</v>
      </c>
      <c r="F539" t="s">
        <v>12</v>
      </c>
      <c r="G539" t="s">
        <v>424</v>
      </c>
      <c r="H539" s="1">
        <v>28258</v>
      </c>
      <c r="I539" s="1" t="s">
        <v>432</v>
      </c>
      <c r="J539" t="s">
        <v>455</v>
      </c>
      <c r="K539" s="20">
        <v>9.9</v>
      </c>
      <c r="L539">
        <f ca="1">TRUNC((TODAY()-tBase[[#This Row],[Data Nascimento]])/365)</f>
        <v>48</v>
      </c>
      <c r="M539" t="str">
        <f ca="1">HLOOKUP(tBase[[#This Row],[Idade]],$O$3:$R$4,2,TRUE)</f>
        <v>44 - 54</v>
      </c>
    </row>
    <row r="540" spans="2:13">
      <c r="B540" s="19">
        <v>57304884506</v>
      </c>
      <c r="C540" t="s">
        <v>33</v>
      </c>
      <c r="D540" t="s">
        <v>6</v>
      </c>
      <c r="E540" t="s">
        <v>7</v>
      </c>
      <c r="F540" t="s">
        <v>427</v>
      </c>
      <c r="G540" t="s">
        <v>424</v>
      </c>
      <c r="H540" s="1">
        <v>26161</v>
      </c>
      <c r="I540" s="1" t="s">
        <v>434</v>
      </c>
      <c r="J540" t="s">
        <v>455</v>
      </c>
      <c r="K540" s="20">
        <v>9.9</v>
      </c>
      <c r="L540">
        <f ca="1">TRUNC((TODAY()-tBase[[#This Row],[Data Nascimento]])/365)</f>
        <v>53</v>
      </c>
      <c r="M540" t="str">
        <f ca="1">HLOOKUP(tBase[[#This Row],[Idade]],$O$3:$R$4,2,TRUE)</f>
        <v>44 - 54</v>
      </c>
    </row>
    <row r="541" spans="2:13">
      <c r="B541" s="19">
        <v>57327520985</v>
      </c>
      <c r="C541" t="s">
        <v>21</v>
      </c>
      <c r="D541" t="s">
        <v>6</v>
      </c>
      <c r="E541" t="s">
        <v>417</v>
      </c>
      <c r="F541" t="s">
        <v>427</v>
      </c>
      <c r="G541" t="s">
        <v>425</v>
      </c>
      <c r="H541" s="1">
        <v>32451</v>
      </c>
      <c r="I541" s="1" t="s">
        <v>430</v>
      </c>
      <c r="J541" t="s">
        <v>455</v>
      </c>
      <c r="K541" s="20">
        <v>9.9</v>
      </c>
      <c r="L541">
        <f ca="1">TRUNC((TODAY()-tBase[[#This Row],[Data Nascimento]])/365)</f>
        <v>36</v>
      </c>
      <c r="M541" t="str">
        <f ca="1">HLOOKUP(tBase[[#This Row],[Idade]],$O$3:$R$4,2,TRUE)</f>
        <v>35 - 44</v>
      </c>
    </row>
    <row r="542" spans="2:13">
      <c r="B542" s="19">
        <v>57367066989</v>
      </c>
      <c r="C542" t="s">
        <v>330</v>
      </c>
      <c r="D542" t="s">
        <v>6</v>
      </c>
      <c r="E542" t="s">
        <v>7</v>
      </c>
      <c r="F542" t="s">
        <v>11</v>
      </c>
      <c r="G542" t="s">
        <v>426</v>
      </c>
      <c r="H542" s="1">
        <v>24235</v>
      </c>
      <c r="I542" s="1" t="s">
        <v>435</v>
      </c>
      <c r="J542" t="s">
        <v>456</v>
      </c>
      <c r="K542" s="20">
        <v>79.900000000000006</v>
      </c>
      <c r="L542">
        <f ca="1">TRUNC((TODAY()-tBase[[#This Row],[Data Nascimento]])/365)</f>
        <v>59</v>
      </c>
      <c r="M542" t="str">
        <f ca="1">HLOOKUP(tBase[[#This Row],[Idade]],$O$3:$R$4,2,TRUE)</f>
        <v>54-70</v>
      </c>
    </row>
    <row r="543" spans="2:13">
      <c r="B543" s="19">
        <v>57379301258</v>
      </c>
      <c r="C543" t="s">
        <v>289</v>
      </c>
      <c r="D543" t="s">
        <v>5</v>
      </c>
      <c r="E543" t="s">
        <v>8</v>
      </c>
      <c r="F543" t="s">
        <v>12</v>
      </c>
      <c r="G543" t="s">
        <v>424</v>
      </c>
      <c r="H543" s="1">
        <v>28635</v>
      </c>
      <c r="I543" s="1" t="s">
        <v>436</v>
      </c>
      <c r="J543" t="s">
        <v>454</v>
      </c>
      <c r="K543" s="20">
        <v>35.9</v>
      </c>
      <c r="L543">
        <f ca="1">TRUNC((TODAY()-tBase[[#This Row],[Data Nascimento]])/365)</f>
        <v>47</v>
      </c>
      <c r="M543" t="str">
        <f ca="1">HLOOKUP(tBase[[#This Row],[Idade]],$O$3:$R$4,2,TRUE)</f>
        <v>44 - 54</v>
      </c>
    </row>
    <row r="544" spans="2:13">
      <c r="B544" s="19">
        <v>57464065635</v>
      </c>
      <c r="C544" t="s">
        <v>76</v>
      </c>
      <c r="D544" t="s">
        <v>5</v>
      </c>
      <c r="E544" t="s">
        <v>7</v>
      </c>
      <c r="F544" t="s">
        <v>14</v>
      </c>
      <c r="G544" t="s">
        <v>426</v>
      </c>
      <c r="H544" s="1">
        <v>33591</v>
      </c>
      <c r="I544" s="1" t="s">
        <v>430</v>
      </c>
      <c r="J544" t="s">
        <v>453</v>
      </c>
      <c r="K544" s="20">
        <v>29.9</v>
      </c>
      <c r="L544">
        <f ca="1">TRUNC((TODAY()-tBase[[#This Row],[Data Nascimento]])/365)</f>
        <v>33</v>
      </c>
      <c r="M544" t="str">
        <f ca="1">HLOOKUP(tBase[[#This Row],[Idade]],$O$3:$R$4,2,TRUE)</f>
        <v>24-34</v>
      </c>
    </row>
    <row r="545" spans="2:13">
      <c r="B545" s="19">
        <v>57592799094</v>
      </c>
      <c r="C545" t="s">
        <v>381</v>
      </c>
      <c r="D545" t="s">
        <v>6</v>
      </c>
      <c r="E545" t="s">
        <v>417</v>
      </c>
      <c r="F545" t="s">
        <v>427</v>
      </c>
      <c r="G545" t="s">
        <v>425</v>
      </c>
      <c r="H545" s="1">
        <v>28813</v>
      </c>
      <c r="I545" s="1" t="s">
        <v>435</v>
      </c>
      <c r="J545" t="s">
        <v>455</v>
      </c>
      <c r="K545" s="20">
        <v>9.9</v>
      </c>
      <c r="L545">
        <f ca="1">TRUNC((TODAY()-tBase[[#This Row],[Data Nascimento]])/365)</f>
        <v>46</v>
      </c>
      <c r="M545" t="str">
        <f ca="1">HLOOKUP(tBase[[#This Row],[Idade]],$O$3:$R$4,2,TRUE)</f>
        <v>44 - 54</v>
      </c>
    </row>
    <row r="546" spans="2:13">
      <c r="B546" s="19">
        <v>57638196563</v>
      </c>
      <c r="C546" t="s">
        <v>62</v>
      </c>
      <c r="D546" t="s">
        <v>5</v>
      </c>
      <c r="E546" t="s">
        <v>8</v>
      </c>
      <c r="F546" t="s">
        <v>13</v>
      </c>
      <c r="G546" t="s">
        <v>424</v>
      </c>
      <c r="H546" s="1">
        <v>28135</v>
      </c>
      <c r="I546" s="1" t="s">
        <v>436</v>
      </c>
      <c r="J546" t="s">
        <v>455</v>
      </c>
      <c r="K546" s="20">
        <v>9.9</v>
      </c>
      <c r="L546">
        <f ca="1">TRUNC((TODAY()-tBase[[#This Row],[Data Nascimento]])/365)</f>
        <v>48</v>
      </c>
      <c r="M546" t="str">
        <f ca="1">HLOOKUP(tBase[[#This Row],[Idade]],$O$3:$R$4,2,TRUE)</f>
        <v>44 - 54</v>
      </c>
    </row>
    <row r="547" spans="2:13">
      <c r="B547" s="19">
        <v>57875961749</v>
      </c>
      <c r="C547" t="s">
        <v>288</v>
      </c>
      <c r="D547" t="s">
        <v>6</v>
      </c>
      <c r="E547" t="s">
        <v>416</v>
      </c>
      <c r="F547" t="s">
        <v>13</v>
      </c>
      <c r="G547" t="s">
        <v>425</v>
      </c>
      <c r="H547" s="1">
        <v>27083</v>
      </c>
      <c r="I547" s="1" t="s">
        <v>433</v>
      </c>
      <c r="J547" t="s">
        <v>454</v>
      </c>
      <c r="K547" s="20">
        <v>35.9</v>
      </c>
      <c r="L547">
        <f ca="1">TRUNC((TODAY()-tBase[[#This Row],[Data Nascimento]])/365)</f>
        <v>51</v>
      </c>
      <c r="M547" t="str">
        <f ca="1">HLOOKUP(tBase[[#This Row],[Idade]],$O$3:$R$4,2,TRUE)</f>
        <v>44 - 54</v>
      </c>
    </row>
    <row r="548" spans="2:13">
      <c r="B548" s="19">
        <v>57970733283</v>
      </c>
      <c r="C548" t="s">
        <v>27</v>
      </c>
      <c r="D548" t="s">
        <v>6</v>
      </c>
      <c r="E548" t="s">
        <v>7</v>
      </c>
      <c r="F548" t="s">
        <v>9</v>
      </c>
      <c r="G548" t="s">
        <v>425</v>
      </c>
      <c r="H548" s="1">
        <v>24061</v>
      </c>
      <c r="I548" s="1" t="s">
        <v>433</v>
      </c>
      <c r="J548" t="s">
        <v>455</v>
      </c>
      <c r="K548" s="20">
        <v>9.9</v>
      </c>
      <c r="L548">
        <f ca="1">TRUNC((TODAY()-tBase[[#This Row],[Data Nascimento]])/365)</f>
        <v>59</v>
      </c>
      <c r="M548" t="str">
        <f ca="1">HLOOKUP(tBase[[#This Row],[Idade]],$O$3:$R$4,2,TRUE)</f>
        <v>54-70</v>
      </c>
    </row>
    <row r="549" spans="2:13">
      <c r="B549" s="19">
        <v>58079835440</v>
      </c>
      <c r="C549" t="s">
        <v>356</v>
      </c>
      <c r="D549" t="s">
        <v>6</v>
      </c>
      <c r="E549" t="s">
        <v>7</v>
      </c>
      <c r="F549" t="s">
        <v>13</v>
      </c>
      <c r="G549" t="s">
        <v>426</v>
      </c>
      <c r="H549" s="1">
        <v>24209</v>
      </c>
      <c r="I549" s="1" t="s">
        <v>433</v>
      </c>
      <c r="J549" t="s">
        <v>455</v>
      </c>
      <c r="K549" s="20">
        <v>9.9</v>
      </c>
      <c r="L549">
        <f ca="1">TRUNC((TODAY()-tBase[[#This Row],[Data Nascimento]])/365)</f>
        <v>59</v>
      </c>
      <c r="M549" t="str">
        <f ca="1">HLOOKUP(tBase[[#This Row],[Idade]],$O$3:$R$4,2,TRUE)</f>
        <v>54-70</v>
      </c>
    </row>
    <row r="550" spans="2:13">
      <c r="B550" s="19">
        <v>58289445241</v>
      </c>
      <c r="C550" t="s">
        <v>409</v>
      </c>
      <c r="D550" t="s">
        <v>6</v>
      </c>
      <c r="E550" t="s">
        <v>8</v>
      </c>
      <c r="F550" t="s">
        <v>12</v>
      </c>
      <c r="G550" t="s">
        <v>424</v>
      </c>
      <c r="H550" s="1">
        <v>32349</v>
      </c>
      <c r="I550" s="1" t="s">
        <v>433</v>
      </c>
      <c r="J550" t="s">
        <v>454</v>
      </c>
      <c r="K550" s="20">
        <v>35.9</v>
      </c>
      <c r="L550">
        <f ca="1">TRUNC((TODAY()-tBase[[#This Row],[Data Nascimento]])/365)</f>
        <v>36</v>
      </c>
      <c r="M550" t="str">
        <f ca="1">HLOOKUP(tBase[[#This Row],[Idade]],$O$3:$R$4,2,TRUE)</f>
        <v>35 - 44</v>
      </c>
    </row>
    <row r="551" spans="2:13">
      <c r="B551" s="19">
        <v>58346333965</v>
      </c>
      <c r="C551" t="s">
        <v>217</v>
      </c>
      <c r="D551" t="s">
        <v>5</v>
      </c>
      <c r="E551" t="s">
        <v>7</v>
      </c>
      <c r="F551" t="s">
        <v>12</v>
      </c>
      <c r="G551" t="s">
        <v>425</v>
      </c>
      <c r="H551" s="1">
        <v>25399</v>
      </c>
      <c r="I551" s="1" t="s">
        <v>433</v>
      </c>
      <c r="J551" t="s">
        <v>454</v>
      </c>
      <c r="K551" s="20">
        <v>35.9</v>
      </c>
      <c r="L551">
        <f ca="1">TRUNC((TODAY()-tBase[[#This Row],[Data Nascimento]])/365)</f>
        <v>55</v>
      </c>
      <c r="M551" t="str">
        <f ca="1">HLOOKUP(tBase[[#This Row],[Idade]],$O$3:$R$4,2,TRUE)</f>
        <v>54-70</v>
      </c>
    </row>
    <row r="552" spans="2:13">
      <c r="B552" s="19">
        <v>58366156412</v>
      </c>
      <c r="C552" t="s">
        <v>142</v>
      </c>
      <c r="D552" t="s">
        <v>6</v>
      </c>
      <c r="E552" t="s">
        <v>8</v>
      </c>
      <c r="F552" t="s">
        <v>427</v>
      </c>
      <c r="G552" t="s">
        <v>424</v>
      </c>
      <c r="H552" s="1">
        <v>32079</v>
      </c>
      <c r="I552" s="1" t="s">
        <v>433</v>
      </c>
      <c r="J552" t="s">
        <v>453</v>
      </c>
      <c r="K552" s="20">
        <v>29.9</v>
      </c>
      <c r="L552">
        <f ca="1">TRUNC((TODAY()-tBase[[#This Row],[Data Nascimento]])/365)</f>
        <v>37</v>
      </c>
      <c r="M552" t="str">
        <f ca="1">HLOOKUP(tBase[[#This Row],[Idade]],$O$3:$R$4,2,TRUE)</f>
        <v>35 - 44</v>
      </c>
    </row>
    <row r="553" spans="2:13">
      <c r="B553" s="19">
        <v>58438486574</v>
      </c>
      <c r="C553" t="s">
        <v>376</v>
      </c>
      <c r="D553" t="s">
        <v>5</v>
      </c>
      <c r="E553" t="s">
        <v>7</v>
      </c>
      <c r="F553" t="s">
        <v>14</v>
      </c>
      <c r="G553" t="s">
        <v>426</v>
      </c>
      <c r="H553" s="1">
        <v>30918</v>
      </c>
      <c r="I553" s="1" t="s">
        <v>433</v>
      </c>
      <c r="J553" t="s">
        <v>455</v>
      </c>
      <c r="K553" s="20">
        <v>9.9</v>
      </c>
      <c r="L553">
        <f ca="1">TRUNC((TODAY()-tBase[[#This Row],[Data Nascimento]])/365)</f>
        <v>40</v>
      </c>
      <c r="M553" t="str">
        <f ca="1">HLOOKUP(tBase[[#This Row],[Idade]],$O$3:$R$4,2,TRUE)</f>
        <v>35 - 44</v>
      </c>
    </row>
    <row r="554" spans="2:13">
      <c r="B554" s="19">
        <v>58546694716</v>
      </c>
      <c r="C554" t="s">
        <v>149</v>
      </c>
      <c r="D554" t="s">
        <v>6</v>
      </c>
      <c r="E554" t="s">
        <v>418</v>
      </c>
      <c r="F554" t="s">
        <v>427</v>
      </c>
      <c r="G554" t="s">
        <v>426</v>
      </c>
      <c r="H554" s="1">
        <v>29613</v>
      </c>
      <c r="I554" s="1" t="s">
        <v>433</v>
      </c>
      <c r="J554" t="s">
        <v>454</v>
      </c>
      <c r="K554" s="20">
        <v>35.9</v>
      </c>
      <c r="L554">
        <f ca="1">TRUNC((TODAY()-tBase[[#This Row],[Data Nascimento]])/365)</f>
        <v>44</v>
      </c>
      <c r="M554" t="str">
        <f ca="1">HLOOKUP(tBase[[#This Row],[Idade]],$O$3:$R$4,2,TRUE)</f>
        <v>44 - 54</v>
      </c>
    </row>
    <row r="555" spans="2:13">
      <c r="B555" s="19">
        <v>58668298672</v>
      </c>
      <c r="C555" t="s">
        <v>170</v>
      </c>
      <c r="D555" t="s">
        <v>6</v>
      </c>
      <c r="E555" t="s">
        <v>7</v>
      </c>
      <c r="F555" t="s">
        <v>13</v>
      </c>
      <c r="G555" t="s">
        <v>426</v>
      </c>
      <c r="H555" s="1">
        <v>34171</v>
      </c>
      <c r="I555" s="1" t="s">
        <v>433</v>
      </c>
      <c r="J555" t="s">
        <v>456</v>
      </c>
      <c r="K555" s="20">
        <v>79.900000000000006</v>
      </c>
      <c r="L555">
        <f ca="1">TRUNC((TODAY()-tBase[[#This Row],[Data Nascimento]])/365)</f>
        <v>31</v>
      </c>
      <c r="M555" t="str">
        <f ca="1">HLOOKUP(tBase[[#This Row],[Idade]],$O$3:$R$4,2,TRUE)</f>
        <v>24-34</v>
      </c>
    </row>
    <row r="556" spans="2:13">
      <c r="B556" s="19">
        <v>58747813272</v>
      </c>
      <c r="C556" t="s">
        <v>77</v>
      </c>
      <c r="D556" t="s">
        <v>6</v>
      </c>
      <c r="E556" t="s">
        <v>7</v>
      </c>
      <c r="F556" t="s">
        <v>427</v>
      </c>
      <c r="G556" t="s">
        <v>425</v>
      </c>
      <c r="H556" s="1">
        <v>28992</v>
      </c>
      <c r="I556" s="1" t="s">
        <v>429</v>
      </c>
      <c r="J556" t="s">
        <v>454</v>
      </c>
      <c r="K556" s="20">
        <v>35.9</v>
      </c>
      <c r="L556">
        <f ca="1">TRUNC((TODAY()-tBase[[#This Row],[Data Nascimento]])/365)</f>
        <v>46</v>
      </c>
      <c r="M556" t="str">
        <f ca="1">HLOOKUP(tBase[[#This Row],[Idade]],$O$3:$R$4,2,TRUE)</f>
        <v>44 - 54</v>
      </c>
    </row>
    <row r="557" spans="2:13">
      <c r="B557" s="19">
        <v>58903912727</v>
      </c>
      <c r="C557" t="s">
        <v>135</v>
      </c>
      <c r="D557" t="s">
        <v>6</v>
      </c>
      <c r="E557" t="s">
        <v>417</v>
      </c>
      <c r="F557" t="s">
        <v>9</v>
      </c>
      <c r="G557" t="s">
        <v>425</v>
      </c>
      <c r="H557" s="1">
        <v>26976</v>
      </c>
      <c r="I557" s="1" t="s">
        <v>432</v>
      </c>
      <c r="J557" t="s">
        <v>453</v>
      </c>
      <c r="K557" s="20">
        <v>29.9</v>
      </c>
      <c r="L557">
        <f ca="1">TRUNC((TODAY()-tBase[[#This Row],[Data Nascimento]])/365)</f>
        <v>51</v>
      </c>
      <c r="M557" t="str">
        <f ca="1">HLOOKUP(tBase[[#This Row],[Idade]],$O$3:$R$4,2,TRUE)</f>
        <v>44 - 54</v>
      </c>
    </row>
    <row r="558" spans="2:13">
      <c r="B558" s="19">
        <v>58944256865</v>
      </c>
      <c r="C558" t="s">
        <v>92</v>
      </c>
      <c r="D558" t="s">
        <v>6</v>
      </c>
      <c r="E558" t="s">
        <v>8</v>
      </c>
      <c r="F558" t="s">
        <v>13</v>
      </c>
      <c r="G558" t="s">
        <v>425</v>
      </c>
      <c r="H558" s="1">
        <v>36396</v>
      </c>
      <c r="I558" s="1" t="s">
        <v>436</v>
      </c>
      <c r="J558" t="s">
        <v>455</v>
      </c>
      <c r="K558" s="20">
        <v>9.9</v>
      </c>
      <c r="L558">
        <f ca="1">TRUNC((TODAY()-tBase[[#This Row],[Data Nascimento]])/365)</f>
        <v>25</v>
      </c>
      <c r="M558" t="str">
        <f ca="1">HLOOKUP(tBase[[#This Row],[Idade]],$O$3:$R$4,2,TRUE)</f>
        <v>24-34</v>
      </c>
    </row>
    <row r="559" spans="2:13">
      <c r="B559" s="19">
        <v>59003331678</v>
      </c>
      <c r="C559" t="s">
        <v>63</v>
      </c>
      <c r="D559" t="s">
        <v>6</v>
      </c>
      <c r="E559" t="s">
        <v>7</v>
      </c>
      <c r="F559" t="s">
        <v>9</v>
      </c>
      <c r="G559" t="s">
        <v>424</v>
      </c>
      <c r="H559" s="1">
        <v>32152</v>
      </c>
      <c r="I559" s="1" t="s">
        <v>436</v>
      </c>
      <c r="J559" t="s">
        <v>455</v>
      </c>
      <c r="K559" s="20">
        <v>9.9</v>
      </c>
      <c r="L559">
        <f ca="1">TRUNC((TODAY()-tBase[[#This Row],[Data Nascimento]])/365)</f>
        <v>37</v>
      </c>
      <c r="M559" t="str">
        <f ca="1">HLOOKUP(tBase[[#This Row],[Idade]],$O$3:$R$4,2,TRUE)</f>
        <v>35 - 44</v>
      </c>
    </row>
    <row r="560" spans="2:13">
      <c r="B560" s="19">
        <v>59016888278</v>
      </c>
      <c r="C560" t="s">
        <v>86</v>
      </c>
      <c r="D560" t="s">
        <v>5</v>
      </c>
      <c r="E560" t="s">
        <v>417</v>
      </c>
      <c r="F560" t="s">
        <v>13</v>
      </c>
      <c r="G560" t="s">
        <v>426</v>
      </c>
      <c r="H560" s="1">
        <v>31126</v>
      </c>
      <c r="I560" s="1" t="s">
        <v>436</v>
      </c>
      <c r="J560" t="s">
        <v>455</v>
      </c>
      <c r="K560" s="20">
        <v>9.9</v>
      </c>
      <c r="L560">
        <f ca="1">TRUNC((TODAY()-tBase[[#This Row],[Data Nascimento]])/365)</f>
        <v>40</v>
      </c>
      <c r="M560" t="str">
        <f ca="1">HLOOKUP(tBase[[#This Row],[Idade]],$O$3:$R$4,2,TRUE)</f>
        <v>35 - 44</v>
      </c>
    </row>
    <row r="561" spans="2:13">
      <c r="B561" s="19">
        <v>59017936332</v>
      </c>
      <c r="C561" t="s">
        <v>293</v>
      </c>
      <c r="D561" t="s">
        <v>6</v>
      </c>
      <c r="E561" t="s">
        <v>7</v>
      </c>
      <c r="F561" t="s">
        <v>427</v>
      </c>
      <c r="G561" t="s">
        <v>424</v>
      </c>
      <c r="H561" s="1">
        <v>27622</v>
      </c>
      <c r="I561" s="1" t="s">
        <v>436</v>
      </c>
      <c r="J561" t="s">
        <v>454</v>
      </c>
      <c r="K561" s="20">
        <v>35.9</v>
      </c>
      <c r="L561">
        <f ca="1">TRUNC((TODAY()-tBase[[#This Row],[Data Nascimento]])/365)</f>
        <v>49</v>
      </c>
      <c r="M561" t="str">
        <f ca="1">HLOOKUP(tBase[[#This Row],[Idade]],$O$3:$R$4,2,TRUE)</f>
        <v>44 - 54</v>
      </c>
    </row>
    <row r="562" spans="2:13">
      <c r="B562" s="19">
        <v>59510083298</v>
      </c>
      <c r="C562" t="s">
        <v>35</v>
      </c>
      <c r="D562" t="s">
        <v>6</v>
      </c>
      <c r="E562" t="s">
        <v>417</v>
      </c>
      <c r="F562" t="s">
        <v>13</v>
      </c>
      <c r="G562" t="s">
        <v>425</v>
      </c>
      <c r="H562" s="1">
        <v>22517</v>
      </c>
      <c r="I562" s="1" t="s">
        <v>436</v>
      </c>
      <c r="J562" t="s">
        <v>453</v>
      </c>
      <c r="K562" s="20">
        <v>29.9</v>
      </c>
      <c r="L562">
        <f ca="1">TRUNC((TODAY()-tBase[[#This Row],[Data Nascimento]])/365)</f>
        <v>63</v>
      </c>
      <c r="M562" t="str">
        <f ca="1">HLOOKUP(tBase[[#This Row],[Idade]],$O$3:$R$4,2,TRUE)</f>
        <v>54-70</v>
      </c>
    </row>
    <row r="563" spans="2:13">
      <c r="B563" s="19">
        <v>59616857954</v>
      </c>
      <c r="C563" t="s">
        <v>267</v>
      </c>
      <c r="D563" t="s">
        <v>5</v>
      </c>
      <c r="E563" t="s">
        <v>7</v>
      </c>
      <c r="F563" t="s">
        <v>9</v>
      </c>
      <c r="G563" t="s">
        <v>425</v>
      </c>
      <c r="H563" s="1">
        <v>28482</v>
      </c>
      <c r="I563" s="1" t="s">
        <v>436</v>
      </c>
      <c r="J563" t="s">
        <v>455</v>
      </c>
      <c r="K563" s="20">
        <v>9.9</v>
      </c>
      <c r="L563">
        <f ca="1">TRUNC((TODAY()-tBase[[#This Row],[Data Nascimento]])/365)</f>
        <v>47</v>
      </c>
      <c r="M563" t="str">
        <f ca="1">HLOOKUP(tBase[[#This Row],[Idade]],$O$3:$R$4,2,TRUE)</f>
        <v>44 - 54</v>
      </c>
    </row>
    <row r="564" spans="2:13">
      <c r="B564" s="19">
        <v>59825274523</v>
      </c>
      <c r="C564" t="s">
        <v>91</v>
      </c>
      <c r="D564" t="s">
        <v>6</v>
      </c>
      <c r="E564" t="s">
        <v>416</v>
      </c>
      <c r="F564" t="s">
        <v>12</v>
      </c>
      <c r="G564" t="s">
        <v>424</v>
      </c>
      <c r="H564" s="1">
        <v>29914</v>
      </c>
      <c r="I564" s="1" t="s">
        <v>435</v>
      </c>
      <c r="J564" t="s">
        <v>455</v>
      </c>
      <c r="K564" s="20">
        <v>9.9</v>
      </c>
      <c r="L564">
        <f ca="1">TRUNC((TODAY()-tBase[[#This Row],[Data Nascimento]])/365)</f>
        <v>43</v>
      </c>
      <c r="M564" t="str">
        <f ca="1">HLOOKUP(tBase[[#This Row],[Idade]],$O$3:$R$4,2,TRUE)</f>
        <v>35 - 44</v>
      </c>
    </row>
    <row r="565" spans="2:13">
      <c r="B565" s="19">
        <v>59847163476</v>
      </c>
      <c r="C565" t="s">
        <v>270</v>
      </c>
      <c r="D565" t="s">
        <v>6</v>
      </c>
      <c r="E565" t="s">
        <v>7</v>
      </c>
      <c r="F565" t="s">
        <v>11</v>
      </c>
      <c r="G565" t="s">
        <v>426</v>
      </c>
      <c r="H565" s="1">
        <v>28138</v>
      </c>
      <c r="I565" s="1" t="s">
        <v>433</v>
      </c>
      <c r="J565" t="s">
        <v>456</v>
      </c>
      <c r="K565" s="20">
        <v>79.900000000000006</v>
      </c>
      <c r="L565">
        <f ca="1">TRUNC((TODAY()-tBase[[#This Row],[Data Nascimento]])/365)</f>
        <v>48</v>
      </c>
      <c r="M565" t="str">
        <f ca="1">HLOOKUP(tBase[[#This Row],[Idade]],$O$3:$R$4,2,TRUE)</f>
        <v>44 - 54</v>
      </c>
    </row>
    <row r="566" spans="2:13">
      <c r="B566" s="19">
        <v>60015297037</v>
      </c>
      <c r="C566" t="s">
        <v>128</v>
      </c>
      <c r="D566" t="s">
        <v>6</v>
      </c>
      <c r="E566" t="s">
        <v>416</v>
      </c>
      <c r="F566" t="s">
        <v>13</v>
      </c>
      <c r="G566" t="s">
        <v>425</v>
      </c>
      <c r="H566" s="1">
        <v>34267</v>
      </c>
      <c r="I566" s="1" t="s">
        <v>433</v>
      </c>
      <c r="J566" t="s">
        <v>453</v>
      </c>
      <c r="K566" s="20">
        <v>29.9</v>
      </c>
      <c r="L566">
        <f ca="1">TRUNC((TODAY()-tBase[[#This Row],[Data Nascimento]])/365)</f>
        <v>31</v>
      </c>
      <c r="M566" t="str">
        <f ca="1">HLOOKUP(tBase[[#This Row],[Idade]],$O$3:$R$4,2,TRUE)</f>
        <v>24-34</v>
      </c>
    </row>
    <row r="567" spans="2:13">
      <c r="B567" s="19">
        <v>60024137404</v>
      </c>
      <c r="C567" t="s">
        <v>374</v>
      </c>
      <c r="D567" t="s">
        <v>5</v>
      </c>
      <c r="E567" t="s">
        <v>417</v>
      </c>
      <c r="F567" t="s">
        <v>13</v>
      </c>
      <c r="G567" t="s">
        <v>425</v>
      </c>
      <c r="H567" s="1">
        <v>25915</v>
      </c>
      <c r="I567" s="1" t="s">
        <v>433</v>
      </c>
      <c r="J567" t="s">
        <v>455</v>
      </c>
      <c r="K567" s="20">
        <v>9.9</v>
      </c>
      <c r="L567">
        <f ca="1">TRUNC((TODAY()-tBase[[#This Row],[Data Nascimento]])/365)</f>
        <v>54</v>
      </c>
      <c r="M567" t="str">
        <f ca="1">HLOOKUP(tBase[[#This Row],[Idade]],$O$3:$R$4,2,TRUE)</f>
        <v>54-70</v>
      </c>
    </row>
    <row r="568" spans="2:13">
      <c r="B568" s="19">
        <v>60051549640</v>
      </c>
      <c r="C568" t="s">
        <v>70</v>
      </c>
      <c r="D568" t="s">
        <v>5</v>
      </c>
      <c r="E568" t="s">
        <v>7</v>
      </c>
      <c r="F568" t="s">
        <v>427</v>
      </c>
      <c r="G568" t="s">
        <v>426</v>
      </c>
      <c r="H568" s="1">
        <v>24306</v>
      </c>
      <c r="I568" s="1" t="s">
        <v>433</v>
      </c>
      <c r="J568" t="s">
        <v>453</v>
      </c>
      <c r="K568" s="20">
        <v>29.9</v>
      </c>
      <c r="L568">
        <f ca="1">TRUNC((TODAY()-tBase[[#This Row],[Data Nascimento]])/365)</f>
        <v>58</v>
      </c>
      <c r="M568" t="str">
        <f ca="1">HLOOKUP(tBase[[#This Row],[Idade]],$O$3:$R$4,2,TRUE)</f>
        <v>54-70</v>
      </c>
    </row>
    <row r="569" spans="2:13">
      <c r="B569" s="19">
        <v>60149753821</v>
      </c>
      <c r="C569" t="s">
        <v>129</v>
      </c>
      <c r="D569" t="s">
        <v>6</v>
      </c>
      <c r="E569" t="s">
        <v>8</v>
      </c>
      <c r="F569" t="s">
        <v>427</v>
      </c>
      <c r="G569" t="s">
        <v>424</v>
      </c>
      <c r="H569" s="1">
        <v>27416</v>
      </c>
      <c r="I569" s="1" t="s">
        <v>433</v>
      </c>
      <c r="J569" t="s">
        <v>455</v>
      </c>
      <c r="K569" s="20">
        <v>9.9</v>
      </c>
      <c r="L569">
        <f ca="1">TRUNC((TODAY()-tBase[[#This Row],[Data Nascimento]])/365)</f>
        <v>50</v>
      </c>
      <c r="M569" t="str">
        <f ca="1">HLOOKUP(tBase[[#This Row],[Idade]],$O$3:$R$4,2,TRUE)</f>
        <v>44 - 54</v>
      </c>
    </row>
    <row r="570" spans="2:13">
      <c r="B570" s="19">
        <v>60183693472</v>
      </c>
      <c r="C570" t="s">
        <v>151</v>
      </c>
      <c r="D570" t="s">
        <v>6</v>
      </c>
      <c r="E570" t="s">
        <v>417</v>
      </c>
      <c r="F570" t="s">
        <v>12</v>
      </c>
      <c r="G570" t="s">
        <v>424</v>
      </c>
      <c r="H570" s="1">
        <v>30797</v>
      </c>
      <c r="I570" s="1" t="s">
        <v>430</v>
      </c>
      <c r="J570" t="s">
        <v>456</v>
      </c>
      <c r="K570" s="20">
        <v>79.900000000000006</v>
      </c>
      <c r="L570">
        <f ca="1">TRUNC((TODAY()-tBase[[#This Row],[Data Nascimento]])/365)</f>
        <v>41</v>
      </c>
      <c r="M570" t="str">
        <f ca="1">HLOOKUP(tBase[[#This Row],[Idade]],$O$3:$R$4,2,TRUE)</f>
        <v>35 - 44</v>
      </c>
    </row>
    <row r="571" spans="2:13">
      <c r="B571" s="19">
        <v>60235696152</v>
      </c>
      <c r="C571" t="s">
        <v>171</v>
      </c>
      <c r="D571" t="s">
        <v>6</v>
      </c>
      <c r="E571" t="s">
        <v>416</v>
      </c>
      <c r="F571" t="s">
        <v>9</v>
      </c>
      <c r="G571" t="s">
        <v>424</v>
      </c>
      <c r="H571" s="1">
        <v>24154</v>
      </c>
      <c r="I571" s="1" t="s">
        <v>429</v>
      </c>
      <c r="J571" t="s">
        <v>455</v>
      </c>
      <c r="K571" s="20">
        <v>9.9</v>
      </c>
      <c r="L571">
        <f ca="1">TRUNC((TODAY()-tBase[[#This Row],[Data Nascimento]])/365)</f>
        <v>59</v>
      </c>
      <c r="M571" t="str">
        <f ca="1">HLOOKUP(tBase[[#This Row],[Idade]],$O$3:$R$4,2,TRUE)</f>
        <v>54-70</v>
      </c>
    </row>
    <row r="572" spans="2:13">
      <c r="B572" s="19">
        <v>60525979542</v>
      </c>
      <c r="C572" t="s">
        <v>104</v>
      </c>
      <c r="D572" t="s">
        <v>6</v>
      </c>
      <c r="E572" t="s">
        <v>417</v>
      </c>
      <c r="F572" t="s">
        <v>13</v>
      </c>
      <c r="G572" t="s">
        <v>425</v>
      </c>
      <c r="H572" s="1">
        <v>34862</v>
      </c>
      <c r="I572" s="1" t="s">
        <v>431</v>
      </c>
      <c r="J572" t="s">
        <v>453</v>
      </c>
      <c r="K572" s="20">
        <v>29.9</v>
      </c>
      <c r="L572">
        <f ca="1">TRUNC((TODAY()-tBase[[#This Row],[Data Nascimento]])/365)</f>
        <v>29</v>
      </c>
      <c r="M572" t="str">
        <f ca="1">HLOOKUP(tBase[[#This Row],[Idade]],$O$3:$R$4,2,TRUE)</f>
        <v>24-34</v>
      </c>
    </row>
    <row r="573" spans="2:13">
      <c r="B573" s="19">
        <v>60989752820</v>
      </c>
      <c r="C573" t="s">
        <v>300</v>
      </c>
      <c r="D573" t="s">
        <v>6</v>
      </c>
      <c r="E573" t="s">
        <v>7</v>
      </c>
      <c r="F573" t="s">
        <v>13</v>
      </c>
      <c r="G573" t="s">
        <v>425</v>
      </c>
      <c r="H573" s="1">
        <v>33328</v>
      </c>
      <c r="I573" s="1" t="s">
        <v>432</v>
      </c>
      <c r="J573" t="s">
        <v>455</v>
      </c>
      <c r="K573" s="20">
        <v>9.9</v>
      </c>
      <c r="L573">
        <f ca="1">TRUNC((TODAY()-tBase[[#This Row],[Data Nascimento]])/365)</f>
        <v>34</v>
      </c>
      <c r="M573" t="str">
        <f ca="1">HLOOKUP(tBase[[#This Row],[Idade]],$O$3:$R$4,2,TRUE)</f>
        <v>24-34</v>
      </c>
    </row>
    <row r="574" spans="2:13">
      <c r="B574" s="19">
        <v>61010920820</v>
      </c>
      <c r="C574" t="s">
        <v>207</v>
      </c>
      <c r="D574" t="s">
        <v>6</v>
      </c>
      <c r="E574" t="s">
        <v>7</v>
      </c>
      <c r="F574" t="s">
        <v>9</v>
      </c>
      <c r="G574" t="s">
        <v>425</v>
      </c>
      <c r="H574" s="1">
        <v>28705</v>
      </c>
      <c r="I574" s="1" t="s">
        <v>434</v>
      </c>
      <c r="J574" t="s">
        <v>455</v>
      </c>
      <c r="K574" s="20">
        <v>9.9</v>
      </c>
      <c r="L574">
        <f ca="1">TRUNC((TODAY()-tBase[[#This Row],[Data Nascimento]])/365)</f>
        <v>46</v>
      </c>
      <c r="M574" t="str">
        <f ca="1">HLOOKUP(tBase[[#This Row],[Idade]],$O$3:$R$4,2,TRUE)</f>
        <v>44 - 54</v>
      </c>
    </row>
    <row r="575" spans="2:13">
      <c r="B575" s="19">
        <v>61123160920</v>
      </c>
      <c r="C575" t="s">
        <v>377</v>
      </c>
      <c r="D575" t="s">
        <v>6</v>
      </c>
      <c r="E575" t="s">
        <v>7</v>
      </c>
      <c r="F575" t="s">
        <v>427</v>
      </c>
      <c r="G575" t="s">
        <v>425</v>
      </c>
      <c r="H575" s="1">
        <v>31092</v>
      </c>
      <c r="I575" s="1" t="s">
        <v>430</v>
      </c>
      <c r="J575" t="s">
        <v>454</v>
      </c>
      <c r="K575" s="20">
        <v>35.9</v>
      </c>
      <c r="L575">
        <f ca="1">TRUNC((TODAY()-tBase[[#This Row],[Data Nascimento]])/365)</f>
        <v>40</v>
      </c>
      <c r="M575" t="str">
        <f ca="1">HLOOKUP(tBase[[#This Row],[Idade]],$O$3:$R$4,2,TRUE)</f>
        <v>35 - 44</v>
      </c>
    </row>
    <row r="576" spans="2:13">
      <c r="B576" s="19">
        <v>61998180036</v>
      </c>
      <c r="C576" t="s">
        <v>237</v>
      </c>
      <c r="D576" t="s">
        <v>5</v>
      </c>
      <c r="E576" t="s">
        <v>7</v>
      </c>
      <c r="F576" t="s">
        <v>427</v>
      </c>
      <c r="G576" t="s">
        <v>425</v>
      </c>
      <c r="H576" s="1">
        <v>26067</v>
      </c>
      <c r="I576" s="1" t="s">
        <v>435</v>
      </c>
      <c r="J576" t="s">
        <v>455</v>
      </c>
      <c r="K576" s="20">
        <v>9.9</v>
      </c>
      <c r="L576">
        <f ca="1">TRUNC((TODAY()-tBase[[#This Row],[Data Nascimento]])/365)</f>
        <v>54</v>
      </c>
      <c r="M576" t="str">
        <f ca="1">HLOOKUP(tBase[[#This Row],[Idade]],$O$3:$R$4,2,TRUE)</f>
        <v>54-70</v>
      </c>
    </row>
    <row r="577" spans="2:13">
      <c r="B577" s="19">
        <v>62050521447</v>
      </c>
      <c r="C577" t="s">
        <v>84</v>
      </c>
      <c r="D577" t="s">
        <v>5</v>
      </c>
      <c r="E577" t="s">
        <v>418</v>
      </c>
      <c r="F577" t="s">
        <v>13</v>
      </c>
      <c r="G577" t="s">
        <v>425</v>
      </c>
      <c r="H577" s="1">
        <v>30718</v>
      </c>
      <c r="I577" s="1" t="s">
        <v>436</v>
      </c>
      <c r="J577" t="s">
        <v>455</v>
      </c>
      <c r="K577" s="20">
        <v>9.9</v>
      </c>
      <c r="L577">
        <f ca="1">TRUNC((TODAY()-tBase[[#This Row],[Data Nascimento]])/365)</f>
        <v>41</v>
      </c>
      <c r="M577" t="str">
        <f ca="1">HLOOKUP(tBase[[#This Row],[Idade]],$O$3:$R$4,2,TRUE)</f>
        <v>35 - 44</v>
      </c>
    </row>
    <row r="578" spans="2:13">
      <c r="B578" s="19">
        <v>62673271781</v>
      </c>
      <c r="C578" t="s">
        <v>364</v>
      </c>
      <c r="D578" t="s">
        <v>5</v>
      </c>
      <c r="E578" t="s">
        <v>418</v>
      </c>
      <c r="F578" t="s">
        <v>14</v>
      </c>
      <c r="G578" t="s">
        <v>425</v>
      </c>
      <c r="H578" s="1">
        <v>33703</v>
      </c>
      <c r="I578" s="1" t="s">
        <v>430</v>
      </c>
      <c r="J578" t="s">
        <v>453</v>
      </c>
      <c r="K578" s="20">
        <v>29.9</v>
      </c>
      <c r="L578">
        <f ca="1">TRUNC((TODAY()-tBase[[#This Row],[Data Nascimento]])/365)</f>
        <v>33</v>
      </c>
      <c r="M578" t="str">
        <f ca="1">HLOOKUP(tBase[[#This Row],[Idade]],$O$3:$R$4,2,TRUE)</f>
        <v>24-34</v>
      </c>
    </row>
    <row r="579" spans="2:13">
      <c r="B579" s="19">
        <v>63042983789</v>
      </c>
      <c r="C579" t="s">
        <v>403</v>
      </c>
      <c r="D579" t="s">
        <v>6</v>
      </c>
      <c r="E579" t="s">
        <v>7</v>
      </c>
      <c r="F579" t="s">
        <v>12</v>
      </c>
      <c r="G579" t="s">
        <v>424</v>
      </c>
      <c r="H579" s="1">
        <v>32663</v>
      </c>
      <c r="I579" s="1" t="s">
        <v>435</v>
      </c>
      <c r="J579" t="s">
        <v>455</v>
      </c>
      <c r="K579" s="20">
        <v>9.9</v>
      </c>
      <c r="L579">
        <f ca="1">TRUNC((TODAY()-tBase[[#This Row],[Data Nascimento]])/365)</f>
        <v>35</v>
      </c>
      <c r="M579" t="str">
        <f ca="1">HLOOKUP(tBase[[#This Row],[Idade]],$O$3:$R$4,2,TRUE)</f>
        <v>35 - 44</v>
      </c>
    </row>
    <row r="580" spans="2:13">
      <c r="B580" s="19">
        <v>63194018864</v>
      </c>
      <c r="C580" t="s">
        <v>249</v>
      </c>
      <c r="D580" t="s">
        <v>6</v>
      </c>
      <c r="E580" t="s">
        <v>8</v>
      </c>
      <c r="F580" t="s">
        <v>427</v>
      </c>
      <c r="G580" t="s">
        <v>424</v>
      </c>
      <c r="H580" s="1">
        <v>22147</v>
      </c>
      <c r="I580" s="1" t="s">
        <v>436</v>
      </c>
      <c r="J580" t="s">
        <v>455</v>
      </c>
      <c r="K580" s="20">
        <v>9.9</v>
      </c>
      <c r="L580">
        <f ca="1">TRUNC((TODAY()-tBase[[#This Row],[Data Nascimento]])/365)</f>
        <v>64</v>
      </c>
      <c r="M580" t="str">
        <f ca="1">HLOOKUP(tBase[[#This Row],[Idade]],$O$3:$R$4,2,TRUE)</f>
        <v>54-70</v>
      </c>
    </row>
    <row r="581" spans="2:13">
      <c r="B581" s="19">
        <v>63430108478</v>
      </c>
      <c r="C581" t="s">
        <v>184</v>
      </c>
      <c r="D581" t="s">
        <v>5</v>
      </c>
      <c r="E581" t="s">
        <v>417</v>
      </c>
      <c r="F581" t="s">
        <v>14</v>
      </c>
      <c r="G581" t="s">
        <v>425</v>
      </c>
      <c r="H581" s="1">
        <v>26423</v>
      </c>
      <c r="I581" s="1" t="s">
        <v>433</v>
      </c>
      <c r="J581" t="s">
        <v>455</v>
      </c>
      <c r="K581" s="20">
        <v>9.9</v>
      </c>
      <c r="L581">
        <f ca="1">TRUNC((TODAY()-tBase[[#This Row],[Data Nascimento]])/365)</f>
        <v>53</v>
      </c>
      <c r="M581" t="str">
        <f ca="1">HLOOKUP(tBase[[#This Row],[Idade]],$O$3:$R$4,2,TRUE)</f>
        <v>44 - 54</v>
      </c>
    </row>
    <row r="582" spans="2:13">
      <c r="B582" s="19">
        <v>63534216354</v>
      </c>
      <c r="C582" t="s">
        <v>225</v>
      </c>
      <c r="D582" t="s">
        <v>5</v>
      </c>
      <c r="E582" t="s">
        <v>7</v>
      </c>
      <c r="F582" t="s">
        <v>427</v>
      </c>
      <c r="G582" t="s">
        <v>425</v>
      </c>
      <c r="H582" s="1">
        <v>28841</v>
      </c>
      <c r="I582" s="1" t="s">
        <v>433</v>
      </c>
      <c r="J582" t="s">
        <v>455</v>
      </c>
      <c r="K582" s="20">
        <v>9.9</v>
      </c>
      <c r="L582">
        <f ca="1">TRUNC((TODAY()-tBase[[#This Row],[Data Nascimento]])/365)</f>
        <v>46</v>
      </c>
      <c r="M582" t="str">
        <f ca="1">HLOOKUP(tBase[[#This Row],[Idade]],$O$3:$R$4,2,TRUE)</f>
        <v>44 - 54</v>
      </c>
    </row>
    <row r="583" spans="2:13">
      <c r="B583" s="19">
        <v>63568912225</v>
      </c>
      <c r="C583" t="s">
        <v>158</v>
      </c>
      <c r="D583" t="s">
        <v>5</v>
      </c>
      <c r="E583" t="s">
        <v>417</v>
      </c>
      <c r="F583" t="s">
        <v>13</v>
      </c>
      <c r="G583" t="s">
        <v>426</v>
      </c>
      <c r="H583" s="1">
        <v>27444</v>
      </c>
      <c r="I583" s="1" t="s">
        <v>433</v>
      </c>
      <c r="J583" t="s">
        <v>455</v>
      </c>
      <c r="K583" s="20">
        <v>9.9</v>
      </c>
      <c r="L583">
        <f ca="1">TRUNC((TODAY()-tBase[[#This Row],[Data Nascimento]])/365)</f>
        <v>50</v>
      </c>
      <c r="M583" t="str">
        <f ca="1">HLOOKUP(tBase[[#This Row],[Idade]],$O$3:$R$4,2,TRUE)</f>
        <v>44 - 54</v>
      </c>
    </row>
    <row r="584" spans="2:13">
      <c r="B584" s="19">
        <v>63795122122</v>
      </c>
      <c r="C584" t="s">
        <v>309</v>
      </c>
      <c r="D584" t="s">
        <v>6</v>
      </c>
      <c r="E584" t="s">
        <v>8</v>
      </c>
      <c r="F584" t="s">
        <v>427</v>
      </c>
      <c r="G584" t="s">
        <v>426</v>
      </c>
      <c r="H584" s="1">
        <v>34107</v>
      </c>
      <c r="I584" s="1" t="s">
        <v>433</v>
      </c>
      <c r="J584" t="s">
        <v>455</v>
      </c>
      <c r="K584" s="20">
        <v>9.9</v>
      </c>
      <c r="L584">
        <f ca="1">TRUNC((TODAY()-tBase[[#This Row],[Data Nascimento]])/365)</f>
        <v>32</v>
      </c>
      <c r="M584" t="str">
        <f ca="1">HLOOKUP(tBase[[#This Row],[Idade]],$O$3:$R$4,2,TRUE)</f>
        <v>24-34</v>
      </c>
    </row>
    <row r="585" spans="2:13">
      <c r="B585" s="19">
        <v>64130526083</v>
      </c>
      <c r="C585" t="s">
        <v>39</v>
      </c>
      <c r="D585" t="s">
        <v>6</v>
      </c>
      <c r="E585" t="s">
        <v>8</v>
      </c>
      <c r="F585" t="s">
        <v>9</v>
      </c>
      <c r="G585" t="s">
        <v>425</v>
      </c>
      <c r="H585" s="1">
        <v>31001</v>
      </c>
      <c r="I585" s="1" t="s">
        <v>433</v>
      </c>
      <c r="J585" t="s">
        <v>453</v>
      </c>
      <c r="K585" s="20">
        <v>29.9</v>
      </c>
      <c r="L585">
        <f ca="1">TRUNC((TODAY()-tBase[[#This Row],[Data Nascimento]])/365)</f>
        <v>40</v>
      </c>
      <c r="M585" t="str">
        <f ca="1">HLOOKUP(tBase[[#This Row],[Idade]],$O$3:$R$4,2,TRUE)</f>
        <v>35 - 44</v>
      </c>
    </row>
    <row r="586" spans="2:13">
      <c r="B586" s="19">
        <v>64350773035</v>
      </c>
      <c r="C586" t="s">
        <v>262</v>
      </c>
      <c r="D586" t="s">
        <v>6</v>
      </c>
      <c r="E586" t="s">
        <v>8</v>
      </c>
      <c r="F586" t="s">
        <v>427</v>
      </c>
      <c r="G586" t="s">
        <v>424</v>
      </c>
      <c r="H586" s="1">
        <v>26325</v>
      </c>
      <c r="I586" s="1" t="s">
        <v>433</v>
      </c>
      <c r="J586" t="s">
        <v>453</v>
      </c>
      <c r="K586" s="20">
        <v>29.9</v>
      </c>
      <c r="L586">
        <f ca="1">TRUNC((TODAY()-tBase[[#This Row],[Data Nascimento]])/365)</f>
        <v>53</v>
      </c>
      <c r="M586" t="str">
        <f ca="1">HLOOKUP(tBase[[#This Row],[Idade]],$O$3:$R$4,2,TRUE)</f>
        <v>44 - 54</v>
      </c>
    </row>
    <row r="587" spans="2:13">
      <c r="B587" s="19">
        <v>64406878055</v>
      </c>
      <c r="C587" t="s">
        <v>46</v>
      </c>
      <c r="D587" t="s">
        <v>5</v>
      </c>
      <c r="E587" t="s">
        <v>417</v>
      </c>
      <c r="F587" t="s">
        <v>427</v>
      </c>
      <c r="G587" t="s">
        <v>426</v>
      </c>
      <c r="H587" s="1">
        <v>30454</v>
      </c>
      <c r="I587" s="1" t="s">
        <v>433</v>
      </c>
      <c r="J587" t="s">
        <v>453</v>
      </c>
      <c r="K587" s="20">
        <v>29.9</v>
      </c>
      <c r="L587">
        <f ca="1">TRUNC((TODAY()-tBase[[#This Row],[Data Nascimento]])/365)</f>
        <v>42</v>
      </c>
      <c r="M587" t="str">
        <f ca="1">HLOOKUP(tBase[[#This Row],[Idade]],$O$3:$R$4,2,TRUE)</f>
        <v>35 - 44</v>
      </c>
    </row>
    <row r="588" spans="2:13">
      <c r="B588" s="19">
        <v>64709618097</v>
      </c>
      <c r="C588" t="s">
        <v>183</v>
      </c>
      <c r="D588" t="s">
        <v>5</v>
      </c>
      <c r="E588" t="s">
        <v>7</v>
      </c>
      <c r="F588" t="s">
        <v>9</v>
      </c>
      <c r="G588" t="s">
        <v>424</v>
      </c>
      <c r="H588" s="1">
        <v>24019</v>
      </c>
      <c r="I588" s="1" t="s">
        <v>433</v>
      </c>
      <c r="J588" t="s">
        <v>453</v>
      </c>
      <c r="K588" s="20">
        <v>29.9</v>
      </c>
      <c r="L588">
        <f ca="1">TRUNC((TODAY()-tBase[[#This Row],[Data Nascimento]])/365)</f>
        <v>59</v>
      </c>
      <c r="M588" t="str">
        <f ca="1">HLOOKUP(tBase[[#This Row],[Idade]],$O$3:$R$4,2,TRUE)</f>
        <v>54-70</v>
      </c>
    </row>
    <row r="589" spans="2:13">
      <c r="B589" s="19">
        <v>64859560508</v>
      </c>
      <c r="C589" t="s">
        <v>263</v>
      </c>
      <c r="D589" t="s">
        <v>5</v>
      </c>
      <c r="E589" t="s">
        <v>7</v>
      </c>
      <c r="F589" t="s">
        <v>427</v>
      </c>
      <c r="G589" t="s">
        <v>424</v>
      </c>
      <c r="H589" s="1">
        <v>25937</v>
      </c>
      <c r="I589" s="1" t="s">
        <v>433</v>
      </c>
      <c r="J589" t="s">
        <v>453</v>
      </c>
      <c r="K589" s="20">
        <v>29.9</v>
      </c>
      <c r="L589">
        <f ca="1">TRUNC((TODAY()-tBase[[#This Row],[Data Nascimento]])/365)</f>
        <v>54</v>
      </c>
      <c r="M589" t="str">
        <f ca="1">HLOOKUP(tBase[[#This Row],[Idade]],$O$3:$R$4,2,TRUE)</f>
        <v>54-70</v>
      </c>
    </row>
    <row r="590" spans="2:13">
      <c r="B590" s="19">
        <v>64965174741</v>
      </c>
      <c r="C590" t="s">
        <v>345</v>
      </c>
      <c r="D590" t="s">
        <v>5</v>
      </c>
      <c r="E590" t="s">
        <v>7</v>
      </c>
      <c r="F590" t="s">
        <v>427</v>
      </c>
      <c r="G590" t="s">
        <v>425</v>
      </c>
      <c r="H590" s="1">
        <v>26331</v>
      </c>
      <c r="I590" s="1" t="s">
        <v>429</v>
      </c>
      <c r="J590" t="s">
        <v>455</v>
      </c>
      <c r="K590" s="20">
        <v>9.9</v>
      </c>
      <c r="L590">
        <f ca="1">TRUNC((TODAY()-tBase[[#This Row],[Data Nascimento]])/365)</f>
        <v>53</v>
      </c>
      <c r="M590" t="str">
        <f ca="1">HLOOKUP(tBase[[#This Row],[Idade]],$O$3:$R$4,2,TRUE)</f>
        <v>44 - 54</v>
      </c>
    </row>
    <row r="591" spans="2:13">
      <c r="B591" s="19">
        <v>65014260265</v>
      </c>
      <c r="C591" t="s">
        <v>367</v>
      </c>
      <c r="D591" t="s">
        <v>6</v>
      </c>
      <c r="E591" t="s">
        <v>7</v>
      </c>
      <c r="F591" t="s">
        <v>12</v>
      </c>
      <c r="G591" t="s">
        <v>425</v>
      </c>
      <c r="H591" s="1">
        <v>28527</v>
      </c>
      <c r="I591" s="1" t="s">
        <v>432</v>
      </c>
      <c r="J591" t="s">
        <v>456</v>
      </c>
      <c r="K591" s="20">
        <v>79.900000000000006</v>
      </c>
      <c r="L591">
        <f ca="1">TRUNC((TODAY()-tBase[[#This Row],[Data Nascimento]])/365)</f>
        <v>47</v>
      </c>
      <c r="M591" t="str">
        <f ca="1">HLOOKUP(tBase[[#This Row],[Idade]],$O$3:$R$4,2,TRUE)</f>
        <v>44 - 54</v>
      </c>
    </row>
    <row r="592" spans="2:13">
      <c r="B592" s="19">
        <v>65252032106</v>
      </c>
      <c r="C592" t="s">
        <v>107</v>
      </c>
      <c r="D592" t="s">
        <v>6</v>
      </c>
      <c r="E592" t="s">
        <v>7</v>
      </c>
      <c r="F592" t="s">
        <v>13</v>
      </c>
      <c r="G592" t="s">
        <v>425</v>
      </c>
      <c r="H592" s="1">
        <v>25597</v>
      </c>
      <c r="I592" s="1" t="s">
        <v>436</v>
      </c>
      <c r="J592" t="s">
        <v>453</v>
      </c>
      <c r="K592" s="20">
        <v>29.9</v>
      </c>
      <c r="L592">
        <f ca="1">TRUNC((TODAY()-tBase[[#This Row],[Data Nascimento]])/365)</f>
        <v>55</v>
      </c>
      <c r="M592" t="str">
        <f ca="1">HLOOKUP(tBase[[#This Row],[Idade]],$O$3:$R$4,2,TRUE)</f>
        <v>54-70</v>
      </c>
    </row>
    <row r="593" spans="2:13">
      <c r="B593" s="19">
        <v>65320164752</v>
      </c>
      <c r="C593" t="s">
        <v>15</v>
      </c>
      <c r="D593" t="s">
        <v>6</v>
      </c>
      <c r="E593" t="s">
        <v>417</v>
      </c>
      <c r="F593" t="s">
        <v>9</v>
      </c>
      <c r="G593" t="s">
        <v>425</v>
      </c>
      <c r="H593" s="1">
        <v>23147</v>
      </c>
      <c r="I593" s="1" t="s">
        <v>436</v>
      </c>
      <c r="J593" t="s">
        <v>455</v>
      </c>
      <c r="K593" s="20">
        <v>9.9</v>
      </c>
      <c r="L593">
        <f ca="1">TRUNC((TODAY()-tBase[[#This Row],[Data Nascimento]])/365)</f>
        <v>62</v>
      </c>
      <c r="M593" t="str">
        <f ca="1">HLOOKUP(tBase[[#This Row],[Idade]],$O$3:$R$4,2,TRUE)</f>
        <v>54-70</v>
      </c>
    </row>
    <row r="594" spans="2:13">
      <c r="B594" s="19">
        <v>65344117273</v>
      </c>
      <c r="C594" t="s">
        <v>96</v>
      </c>
      <c r="D594" t="s">
        <v>6</v>
      </c>
      <c r="E594" t="s">
        <v>7</v>
      </c>
      <c r="F594" t="s">
        <v>13</v>
      </c>
      <c r="G594" t="s">
        <v>426</v>
      </c>
      <c r="H594" s="1">
        <v>25396</v>
      </c>
      <c r="I594" s="1" t="s">
        <v>436</v>
      </c>
      <c r="J594" t="s">
        <v>454</v>
      </c>
      <c r="K594" s="20">
        <v>35.9</v>
      </c>
      <c r="L594">
        <f ca="1">TRUNC((TODAY()-tBase[[#This Row],[Data Nascimento]])/365)</f>
        <v>55</v>
      </c>
      <c r="M594" t="str">
        <f ca="1">HLOOKUP(tBase[[#This Row],[Idade]],$O$3:$R$4,2,TRUE)</f>
        <v>54-70</v>
      </c>
    </row>
    <row r="595" spans="2:13">
      <c r="B595" s="19">
        <v>65345196819</v>
      </c>
      <c r="C595" t="s">
        <v>276</v>
      </c>
      <c r="D595" t="s">
        <v>6</v>
      </c>
      <c r="E595" t="s">
        <v>7</v>
      </c>
      <c r="F595" t="s">
        <v>13</v>
      </c>
      <c r="G595" t="s">
        <v>426</v>
      </c>
      <c r="H595" s="1">
        <v>32627</v>
      </c>
      <c r="I595" s="1" t="s">
        <v>436</v>
      </c>
      <c r="J595" t="s">
        <v>455</v>
      </c>
      <c r="K595" s="20">
        <v>9.9</v>
      </c>
      <c r="L595">
        <f ca="1">TRUNC((TODAY()-tBase[[#This Row],[Data Nascimento]])/365)</f>
        <v>36</v>
      </c>
      <c r="M595" t="str">
        <f ca="1">HLOOKUP(tBase[[#This Row],[Idade]],$O$3:$R$4,2,TRUE)</f>
        <v>35 - 44</v>
      </c>
    </row>
    <row r="596" spans="2:13">
      <c r="B596" s="19">
        <v>65384833003</v>
      </c>
      <c r="C596" t="s">
        <v>172</v>
      </c>
      <c r="D596" t="s">
        <v>6</v>
      </c>
      <c r="E596" t="s">
        <v>8</v>
      </c>
      <c r="F596" t="s">
        <v>14</v>
      </c>
      <c r="G596" t="s">
        <v>425</v>
      </c>
      <c r="H596" s="1">
        <v>32222</v>
      </c>
      <c r="I596" s="1" t="s">
        <v>436</v>
      </c>
      <c r="J596" t="s">
        <v>453</v>
      </c>
      <c r="K596" s="20">
        <v>29.9</v>
      </c>
      <c r="L596">
        <f ca="1">TRUNC((TODAY()-tBase[[#This Row],[Data Nascimento]])/365)</f>
        <v>37</v>
      </c>
      <c r="M596" t="str">
        <f ca="1">HLOOKUP(tBase[[#This Row],[Idade]],$O$3:$R$4,2,TRUE)</f>
        <v>35 - 44</v>
      </c>
    </row>
    <row r="597" spans="2:13">
      <c r="B597" s="19">
        <v>65490123014</v>
      </c>
      <c r="C597" t="s">
        <v>324</v>
      </c>
      <c r="D597" t="s">
        <v>6</v>
      </c>
      <c r="E597" t="s">
        <v>418</v>
      </c>
      <c r="F597" t="s">
        <v>13</v>
      </c>
      <c r="G597" t="s">
        <v>425</v>
      </c>
      <c r="H597" s="1">
        <v>29810</v>
      </c>
      <c r="I597" s="1" t="s">
        <v>436</v>
      </c>
      <c r="J597" t="s">
        <v>455</v>
      </c>
      <c r="K597" s="20">
        <v>9.9</v>
      </c>
      <c r="L597">
        <f ca="1">TRUNC((TODAY()-tBase[[#This Row],[Data Nascimento]])/365)</f>
        <v>43</v>
      </c>
      <c r="M597" t="str">
        <f ca="1">HLOOKUP(tBase[[#This Row],[Idade]],$O$3:$R$4,2,TRUE)</f>
        <v>35 - 44</v>
      </c>
    </row>
    <row r="598" spans="2:13">
      <c r="B598" s="19">
        <v>65784346414</v>
      </c>
      <c r="C598" t="s">
        <v>127</v>
      </c>
      <c r="D598" t="s">
        <v>6</v>
      </c>
      <c r="E598" t="s">
        <v>7</v>
      </c>
      <c r="F598" t="s">
        <v>12</v>
      </c>
      <c r="G598" t="s">
        <v>425</v>
      </c>
      <c r="H598" s="1">
        <v>36453</v>
      </c>
      <c r="I598" s="1" t="s">
        <v>435</v>
      </c>
      <c r="J598" t="s">
        <v>456</v>
      </c>
      <c r="K598" s="20">
        <v>79.900000000000006</v>
      </c>
      <c r="L598">
        <f ca="1">TRUNC((TODAY()-tBase[[#This Row],[Data Nascimento]])/365)</f>
        <v>25</v>
      </c>
      <c r="M598" t="str">
        <f ca="1">HLOOKUP(tBase[[#This Row],[Idade]],$O$3:$R$4,2,TRUE)</f>
        <v>24-34</v>
      </c>
    </row>
    <row r="599" spans="2:13">
      <c r="B599" s="19">
        <v>66053578513</v>
      </c>
      <c r="C599" t="s">
        <v>404</v>
      </c>
      <c r="D599" t="s">
        <v>5</v>
      </c>
      <c r="E599" t="s">
        <v>418</v>
      </c>
      <c r="F599" t="s">
        <v>13</v>
      </c>
      <c r="G599" t="s">
        <v>425</v>
      </c>
      <c r="H599" s="1">
        <v>34334</v>
      </c>
      <c r="I599" s="1" t="s">
        <v>433</v>
      </c>
      <c r="J599" t="s">
        <v>455</v>
      </c>
      <c r="K599" s="20">
        <v>9.9</v>
      </c>
      <c r="L599">
        <f ca="1">TRUNC((TODAY()-tBase[[#This Row],[Data Nascimento]])/365)</f>
        <v>31</v>
      </c>
      <c r="M599" t="str">
        <f ca="1">HLOOKUP(tBase[[#This Row],[Idade]],$O$3:$R$4,2,TRUE)</f>
        <v>24-34</v>
      </c>
    </row>
    <row r="600" spans="2:13">
      <c r="B600" s="19">
        <v>66332658626</v>
      </c>
      <c r="C600" t="s">
        <v>191</v>
      </c>
      <c r="D600" t="s">
        <v>5</v>
      </c>
      <c r="E600" t="s">
        <v>417</v>
      </c>
      <c r="F600" t="s">
        <v>427</v>
      </c>
      <c r="G600" t="s">
        <v>424</v>
      </c>
      <c r="H600" s="1">
        <v>23463</v>
      </c>
      <c r="I600" s="1" t="s">
        <v>433</v>
      </c>
      <c r="J600" t="s">
        <v>453</v>
      </c>
      <c r="K600" s="20">
        <v>29.9</v>
      </c>
      <c r="L600">
        <f ca="1">TRUNC((TODAY()-tBase[[#This Row],[Data Nascimento]])/365)</f>
        <v>61</v>
      </c>
      <c r="M600" t="str">
        <f ca="1">HLOOKUP(tBase[[#This Row],[Idade]],$O$3:$R$4,2,TRUE)</f>
        <v>54-70</v>
      </c>
    </row>
    <row r="601" spans="2:13">
      <c r="B601" s="19">
        <v>66760582781</v>
      </c>
      <c r="C601" t="s">
        <v>140</v>
      </c>
      <c r="D601" t="s">
        <v>6</v>
      </c>
      <c r="E601" t="s">
        <v>7</v>
      </c>
      <c r="F601" t="s">
        <v>13</v>
      </c>
      <c r="G601" t="s">
        <v>425</v>
      </c>
      <c r="H601" s="1">
        <v>26251</v>
      </c>
      <c r="I601" s="1" t="s">
        <v>433</v>
      </c>
      <c r="J601" t="s">
        <v>455</v>
      </c>
      <c r="K601" s="20">
        <v>9.9</v>
      </c>
      <c r="L601">
        <f ca="1">TRUNC((TODAY()-tBase[[#This Row],[Data Nascimento]])/365)</f>
        <v>53</v>
      </c>
      <c r="M601" t="str">
        <f ca="1">HLOOKUP(tBase[[#This Row],[Idade]],$O$3:$R$4,2,TRUE)</f>
        <v>44 - 54</v>
      </c>
    </row>
    <row r="602" spans="2:13">
      <c r="B602" s="19">
        <v>66893530711</v>
      </c>
      <c r="C602" t="s">
        <v>60</v>
      </c>
      <c r="D602" t="s">
        <v>6</v>
      </c>
      <c r="E602" t="s">
        <v>7</v>
      </c>
      <c r="F602" t="s">
        <v>13</v>
      </c>
      <c r="G602" t="s">
        <v>425</v>
      </c>
      <c r="H602" s="1">
        <v>31975</v>
      </c>
      <c r="I602" s="1" t="s">
        <v>433</v>
      </c>
      <c r="J602" t="s">
        <v>455</v>
      </c>
      <c r="K602" s="20">
        <v>9.9</v>
      </c>
      <c r="L602">
        <f ca="1">TRUNC((TODAY()-tBase[[#This Row],[Data Nascimento]])/365)</f>
        <v>37</v>
      </c>
      <c r="M602" t="str">
        <f ca="1">HLOOKUP(tBase[[#This Row],[Idade]],$O$3:$R$4,2,TRUE)</f>
        <v>35 - 44</v>
      </c>
    </row>
    <row r="603" spans="2:13">
      <c r="B603" s="19">
        <v>67257820477</v>
      </c>
      <c r="C603" t="s">
        <v>332</v>
      </c>
      <c r="D603" t="s">
        <v>6</v>
      </c>
      <c r="E603" t="s">
        <v>8</v>
      </c>
      <c r="F603" t="s">
        <v>13</v>
      </c>
      <c r="G603" t="s">
        <v>425</v>
      </c>
      <c r="H603" s="1">
        <v>32114</v>
      </c>
      <c r="I603" s="1" t="s">
        <v>433</v>
      </c>
      <c r="J603" t="s">
        <v>455</v>
      </c>
      <c r="K603" s="20">
        <v>9.9</v>
      </c>
      <c r="L603">
        <f ca="1">TRUNC((TODAY()-tBase[[#This Row],[Data Nascimento]])/365)</f>
        <v>37</v>
      </c>
      <c r="M603" t="str">
        <f ca="1">HLOOKUP(tBase[[#This Row],[Idade]],$O$3:$R$4,2,TRUE)</f>
        <v>35 - 44</v>
      </c>
    </row>
    <row r="604" spans="2:13">
      <c r="B604" s="19">
        <v>67330566972</v>
      </c>
      <c r="C604" t="s">
        <v>95</v>
      </c>
      <c r="D604" t="s">
        <v>6</v>
      </c>
      <c r="E604" t="s">
        <v>417</v>
      </c>
      <c r="F604" t="s">
        <v>427</v>
      </c>
      <c r="G604" t="s">
        <v>425</v>
      </c>
      <c r="H604" s="1">
        <v>26195</v>
      </c>
      <c r="I604" s="1" t="s">
        <v>430</v>
      </c>
      <c r="J604" t="s">
        <v>453</v>
      </c>
      <c r="K604" s="20">
        <v>29.9</v>
      </c>
      <c r="L604">
        <f ca="1">TRUNC((TODAY()-tBase[[#This Row],[Data Nascimento]])/365)</f>
        <v>53</v>
      </c>
      <c r="M604" t="str">
        <f ca="1">HLOOKUP(tBase[[#This Row],[Idade]],$O$3:$R$4,2,TRUE)</f>
        <v>44 - 54</v>
      </c>
    </row>
    <row r="605" spans="2:13">
      <c r="B605" s="19">
        <v>67780271893</v>
      </c>
      <c r="C605" t="s">
        <v>130</v>
      </c>
      <c r="D605" t="s">
        <v>6</v>
      </c>
      <c r="E605" t="s">
        <v>7</v>
      </c>
      <c r="F605" t="s">
        <v>14</v>
      </c>
      <c r="G605" t="s">
        <v>426</v>
      </c>
      <c r="H605" s="1">
        <v>33389</v>
      </c>
      <c r="I605" s="1" t="s">
        <v>429</v>
      </c>
      <c r="J605" t="s">
        <v>453</v>
      </c>
      <c r="K605" s="20">
        <v>29.9</v>
      </c>
      <c r="L605">
        <f ca="1">TRUNC((TODAY()-tBase[[#This Row],[Data Nascimento]])/365)</f>
        <v>33</v>
      </c>
      <c r="M605" t="str">
        <f ca="1">HLOOKUP(tBase[[#This Row],[Idade]],$O$3:$R$4,2,TRUE)</f>
        <v>24-34</v>
      </c>
    </row>
    <row r="606" spans="2:13">
      <c r="B606" s="19">
        <v>67927286591</v>
      </c>
      <c r="C606" t="s">
        <v>415</v>
      </c>
      <c r="D606" t="s">
        <v>6</v>
      </c>
      <c r="E606" t="s">
        <v>417</v>
      </c>
      <c r="F606" t="s">
        <v>12</v>
      </c>
      <c r="G606" t="s">
        <v>425</v>
      </c>
      <c r="H606" s="1">
        <v>26151</v>
      </c>
      <c r="I606" s="1" t="s">
        <v>431</v>
      </c>
      <c r="J606" t="s">
        <v>456</v>
      </c>
      <c r="K606" s="20">
        <v>79.900000000000006</v>
      </c>
      <c r="L606">
        <f ca="1">TRUNC((TODAY()-tBase[[#This Row],[Data Nascimento]])/365)</f>
        <v>53</v>
      </c>
      <c r="M606" t="str">
        <f ca="1">HLOOKUP(tBase[[#This Row],[Idade]],$O$3:$R$4,2,TRUE)</f>
        <v>44 - 54</v>
      </c>
    </row>
    <row r="607" spans="2:13">
      <c r="B607" s="19">
        <v>68287318390</v>
      </c>
      <c r="C607" t="s">
        <v>410</v>
      </c>
      <c r="D607" t="s">
        <v>5</v>
      </c>
      <c r="E607" t="s">
        <v>7</v>
      </c>
      <c r="F607" t="s">
        <v>13</v>
      </c>
      <c r="G607" t="s">
        <v>426</v>
      </c>
      <c r="H607" s="1">
        <v>31684</v>
      </c>
      <c r="I607" s="1" t="s">
        <v>432</v>
      </c>
      <c r="J607" t="s">
        <v>456</v>
      </c>
      <c r="K607" s="20">
        <v>79.900000000000006</v>
      </c>
      <c r="L607">
        <f ca="1">TRUNC((TODAY()-tBase[[#This Row],[Data Nascimento]])/365)</f>
        <v>38</v>
      </c>
      <c r="M607" t="str">
        <f ca="1">HLOOKUP(tBase[[#This Row],[Idade]],$O$3:$R$4,2,TRUE)</f>
        <v>35 - 44</v>
      </c>
    </row>
    <row r="608" spans="2:13">
      <c r="B608" s="19">
        <v>68419842651</v>
      </c>
      <c r="C608" t="s">
        <v>194</v>
      </c>
      <c r="D608" t="s">
        <v>5</v>
      </c>
      <c r="E608" t="s">
        <v>417</v>
      </c>
      <c r="F608" t="s">
        <v>13</v>
      </c>
      <c r="G608" t="s">
        <v>425</v>
      </c>
      <c r="H608" s="1">
        <v>32037</v>
      </c>
      <c r="I608" s="1" t="s">
        <v>434</v>
      </c>
      <c r="J608" t="s">
        <v>456</v>
      </c>
      <c r="K608" s="20">
        <v>79.900000000000006</v>
      </c>
      <c r="L608">
        <f ca="1">TRUNC((TODAY()-tBase[[#This Row],[Data Nascimento]])/365)</f>
        <v>37</v>
      </c>
      <c r="M608" t="str">
        <f ca="1">HLOOKUP(tBase[[#This Row],[Idade]],$O$3:$R$4,2,TRUE)</f>
        <v>35 - 44</v>
      </c>
    </row>
    <row r="609" spans="2:13">
      <c r="B609" s="19">
        <v>68722509568</v>
      </c>
      <c r="C609" t="s">
        <v>239</v>
      </c>
      <c r="D609" t="s">
        <v>5</v>
      </c>
      <c r="E609" t="s">
        <v>8</v>
      </c>
      <c r="F609" t="s">
        <v>427</v>
      </c>
      <c r="G609" t="s">
        <v>425</v>
      </c>
      <c r="H609" s="1">
        <v>25592</v>
      </c>
      <c r="I609" s="1" t="s">
        <v>430</v>
      </c>
      <c r="J609" t="s">
        <v>453</v>
      </c>
      <c r="K609" s="20">
        <v>29.9</v>
      </c>
      <c r="L609">
        <f ca="1">TRUNC((TODAY()-tBase[[#This Row],[Data Nascimento]])/365)</f>
        <v>55</v>
      </c>
      <c r="M609" t="str">
        <f ca="1">HLOOKUP(tBase[[#This Row],[Idade]],$O$3:$R$4,2,TRUE)</f>
        <v>54-70</v>
      </c>
    </row>
    <row r="610" spans="2:13">
      <c r="B610" s="19">
        <v>68759209105</v>
      </c>
      <c r="C610" t="s">
        <v>386</v>
      </c>
      <c r="D610" t="s">
        <v>5</v>
      </c>
      <c r="E610" t="s">
        <v>417</v>
      </c>
      <c r="F610" t="s">
        <v>13</v>
      </c>
      <c r="G610" t="s">
        <v>426</v>
      </c>
      <c r="H610" s="1">
        <v>32608</v>
      </c>
      <c r="I610" s="1" t="s">
        <v>435</v>
      </c>
      <c r="J610" t="s">
        <v>456</v>
      </c>
      <c r="K610" s="20">
        <v>79.900000000000006</v>
      </c>
      <c r="L610">
        <f ca="1">TRUNC((TODAY()-tBase[[#This Row],[Data Nascimento]])/365)</f>
        <v>36</v>
      </c>
      <c r="M610" t="str">
        <f ca="1">HLOOKUP(tBase[[#This Row],[Idade]],$O$3:$R$4,2,TRUE)</f>
        <v>35 - 44</v>
      </c>
    </row>
    <row r="611" spans="2:13">
      <c r="B611" s="19">
        <v>68766514941</v>
      </c>
      <c r="C611" t="s">
        <v>198</v>
      </c>
      <c r="D611" t="s">
        <v>5</v>
      </c>
      <c r="E611" t="s">
        <v>417</v>
      </c>
      <c r="F611" t="s">
        <v>11</v>
      </c>
      <c r="G611" t="s">
        <v>426</v>
      </c>
      <c r="H611" s="1">
        <v>31861</v>
      </c>
      <c r="I611" s="1" t="s">
        <v>436</v>
      </c>
      <c r="J611" t="s">
        <v>456</v>
      </c>
      <c r="K611" s="20">
        <v>79.900000000000006</v>
      </c>
      <c r="L611">
        <f ca="1">TRUNC((TODAY()-tBase[[#This Row],[Data Nascimento]])/365)</f>
        <v>38</v>
      </c>
      <c r="M611" t="str">
        <f ca="1">HLOOKUP(tBase[[#This Row],[Idade]],$O$3:$R$4,2,TRUE)</f>
        <v>35 - 44</v>
      </c>
    </row>
    <row r="612" spans="2:13">
      <c r="B612" s="19">
        <v>69009325528</v>
      </c>
      <c r="C612" t="s">
        <v>384</v>
      </c>
      <c r="D612" t="s">
        <v>5</v>
      </c>
      <c r="E612" t="s">
        <v>417</v>
      </c>
      <c r="F612" t="s">
        <v>13</v>
      </c>
      <c r="G612" t="s">
        <v>425</v>
      </c>
      <c r="H612" s="1">
        <v>30470</v>
      </c>
      <c r="I612" s="1" t="s">
        <v>430</v>
      </c>
      <c r="J612" t="s">
        <v>454</v>
      </c>
      <c r="K612" s="20">
        <v>35.9</v>
      </c>
      <c r="L612">
        <f ca="1">TRUNC((TODAY()-tBase[[#This Row],[Data Nascimento]])/365)</f>
        <v>41</v>
      </c>
      <c r="M612" t="str">
        <f ca="1">HLOOKUP(tBase[[#This Row],[Idade]],$O$3:$R$4,2,TRUE)</f>
        <v>35 - 44</v>
      </c>
    </row>
    <row r="613" spans="2:13">
      <c r="B613" s="19">
        <v>69020558638</v>
      </c>
      <c r="C613" t="s">
        <v>346</v>
      </c>
      <c r="D613" t="s">
        <v>6</v>
      </c>
      <c r="E613" t="s">
        <v>417</v>
      </c>
      <c r="F613" t="s">
        <v>14</v>
      </c>
      <c r="G613" t="s">
        <v>426</v>
      </c>
      <c r="H613" s="1">
        <v>30488</v>
      </c>
      <c r="I613" s="1" t="s">
        <v>435</v>
      </c>
      <c r="J613" t="s">
        <v>453</v>
      </c>
      <c r="K613" s="20">
        <v>29.9</v>
      </c>
      <c r="L613">
        <f ca="1">TRUNC((TODAY()-tBase[[#This Row],[Data Nascimento]])/365)</f>
        <v>41</v>
      </c>
      <c r="M613" t="str">
        <f ca="1">HLOOKUP(tBase[[#This Row],[Idade]],$O$3:$R$4,2,TRUE)</f>
        <v>35 - 44</v>
      </c>
    </row>
    <row r="614" spans="2:13">
      <c r="B614" s="19">
        <v>69160901332</v>
      </c>
      <c r="C614" t="s">
        <v>328</v>
      </c>
      <c r="D614" t="s">
        <v>6</v>
      </c>
      <c r="E614" t="s">
        <v>416</v>
      </c>
      <c r="F614" t="s">
        <v>14</v>
      </c>
      <c r="G614" t="s">
        <v>425</v>
      </c>
      <c r="H614" s="1">
        <v>29958</v>
      </c>
      <c r="I614" s="1" t="s">
        <v>436</v>
      </c>
      <c r="J614" t="s">
        <v>455</v>
      </c>
      <c r="K614" s="20">
        <v>9.9</v>
      </c>
      <c r="L614">
        <f ca="1">TRUNC((TODAY()-tBase[[#This Row],[Data Nascimento]])/365)</f>
        <v>43</v>
      </c>
      <c r="M614" t="str">
        <f ca="1">HLOOKUP(tBase[[#This Row],[Idade]],$O$3:$R$4,2,TRUE)</f>
        <v>35 - 44</v>
      </c>
    </row>
    <row r="615" spans="2:13">
      <c r="B615" s="19">
        <v>69275333938</v>
      </c>
      <c r="C615" t="s">
        <v>137</v>
      </c>
      <c r="D615" t="s">
        <v>6</v>
      </c>
      <c r="E615" t="s">
        <v>7</v>
      </c>
      <c r="F615" t="s">
        <v>427</v>
      </c>
      <c r="G615" t="s">
        <v>425</v>
      </c>
      <c r="H615" s="1">
        <v>27242</v>
      </c>
      <c r="I615" s="1" t="s">
        <v>433</v>
      </c>
      <c r="J615" t="s">
        <v>454</v>
      </c>
      <c r="K615" s="20">
        <v>35.9</v>
      </c>
      <c r="L615">
        <f ca="1">TRUNC((TODAY()-tBase[[#This Row],[Data Nascimento]])/365)</f>
        <v>50</v>
      </c>
      <c r="M615" t="str">
        <f ca="1">HLOOKUP(tBase[[#This Row],[Idade]],$O$3:$R$4,2,TRUE)</f>
        <v>44 - 54</v>
      </c>
    </row>
    <row r="616" spans="2:13">
      <c r="B616" s="19">
        <v>69591068465</v>
      </c>
      <c r="C616" t="s">
        <v>353</v>
      </c>
      <c r="D616" t="s">
        <v>5</v>
      </c>
      <c r="E616" t="s">
        <v>7</v>
      </c>
      <c r="F616" t="s">
        <v>427</v>
      </c>
      <c r="G616" t="s">
        <v>424</v>
      </c>
      <c r="H616" s="1">
        <v>24675</v>
      </c>
      <c r="I616" s="1" t="s">
        <v>433</v>
      </c>
      <c r="J616" t="s">
        <v>454</v>
      </c>
      <c r="K616" s="20">
        <v>35.9</v>
      </c>
      <c r="L616">
        <f ca="1">TRUNC((TODAY()-tBase[[#This Row],[Data Nascimento]])/365)</f>
        <v>57</v>
      </c>
      <c r="M616" t="str">
        <f ca="1">HLOOKUP(tBase[[#This Row],[Idade]],$O$3:$R$4,2,TRUE)</f>
        <v>54-70</v>
      </c>
    </row>
    <row r="617" spans="2:13">
      <c r="B617" s="19">
        <v>69711643192</v>
      </c>
      <c r="C617" t="s">
        <v>326</v>
      </c>
      <c r="D617" t="s">
        <v>6</v>
      </c>
      <c r="E617" t="s">
        <v>417</v>
      </c>
      <c r="F617" t="s">
        <v>13</v>
      </c>
      <c r="G617" t="s">
        <v>426</v>
      </c>
      <c r="H617" s="1">
        <v>33087</v>
      </c>
      <c r="I617" s="1" t="s">
        <v>433</v>
      </c>
      <c r="J617" t="s">
        <v>455</v>
      </c>
      <c r="K617" s="20">
        <v>9.9</v>
      </c>
      <c r="L617">
        <f ca="1">TRUNC((TODAY()-tBase[[#This Row],[Data Nascimento]])/365)</f>
        <v>34</v>
      </c>
      <c r="M617" t="str">
        <f ca="1">HLOOKUP(tBase[[#This Row],[Idade]],$O$3:$R$4,2,TRUE)</f>
        <v>24-34</v>
      </c>
    </row>
    <row r="618" spans="2:13">
      <c r="B618" s="19">
        <v>69832499336</v>
      </c>
      <c r="C618" t="s">
        <v>297</v>
      </c>
      <c r="D618" t="s">
        <v>5</v>
      </c>
      <c r="E618" t="s">
        <v>7</v>
      </c>
      <c r="F618" t="s">
        <v>427</v>
      </c>
      <c r="G618" t="s">
        <v>425</v>
      </c>
      <c r="H618" s="1">
        <v>32869</v>
      </c>
      <c r="I618" s="1" t="s">
        <v>433</v>
      </c>
      <c r="J618" t="s">
        <v>455</v>
      </c>
      <c r="K618" s="20">
        <v>9.9</v>
      </c>
      <c r="L618">
        <f ca="1">TRUNC((TODAY()-tBase[[#This Row],[Data Nascimento]])/365)</f>
        <v>35</v>
      </c>
      <c r="M618" t="str">
        <f ca="1">HLOOKUP(tBase[[#This Row],[Idade]],$O$3:$R$4,2,TRUE)</f>
        <v>35 - 44</v>
      </c>
    </row>
    <row r="619" spans="2:13">
      <c r="B619" s="19">
        <v>69859227518</v>
      </c>
      <c r="C619" t="s">
        <v>205</v>
      </c>
      <c r="D619" t="s">
        <v>5</v>
      </c>
      <c r="E619" t="s">
        <v>7</v>
      </c>
      <c r="F619" t="s">
        <v>427</v>
      </c>
      <c r="G619" t="s">
        <v>425</v>
      </c>
      <c r="H619" s="1">
        <v>33151</v>
      </c>
      <c r="I619" s="1" t="s">
        <v>433</v>
      </c>
      <c r="J619" t="s">
        <v>454</v>
      </c>
      <c r="K619" s="20">
        <v>35.9</v>
      </c>
      <c r="L619">
        <f ca="1">TRUNC((TODAY()-tBase[[#This Row],[Data Nascimento]])/365)</f>
        <v>34</v>
      </c>
      <c r="M619" t="str">
        <f ca="1">HLOOKUP(tBase[[#This Row],[Idade]],$O$3:$R$4,2,TRUE)</f>
        <v>24-34</v>
      </c>
    </row>
    <row r="620" spans="2:13">
      <c r="B620" s="19">
        <v>70125809974</v>
      </c>
      <c r="C620" t="s">
        <v>304</v>
      </c>
      <c r="D620" t="s">
        <v>6</v>
      </c>
      <c r="E620" t="s">
        <v>417</v>
      </c>
      <c r="F620" t="s">
        <v>14</v>
      </c>
      <c r="G620" t="s">
        <v>425</v>
      </c>
      <c r="H620" s="1">
        <v>25060</v>
      </c>
      <c r="I620" s="1" t="s">
        <v>433</v>
      </c>
      <c r="J620" t="s">
        <v>453</v>
      </c>
      <c r="K620" s="20">
        <v>29.9</v>
      </c>
      <c r="L620">
        <f ca="1">TRUNC((TODAY()-tBase[[#This Row],[Data Nascimento]])/365)</f>
        <v>56</v>
      </c>
      <c r="M620" t="str">
        <f ca="1">HLOOKUP(tBase[[#This Row],[Idade]],$O$3:$R$4,2,TRUE)</f>
        <v>54-70</v>
      </c>
    </row>
    <row r="621" spans="2:13">
      <c r="B621" s="19">
        <v>70992659687</v>
      </c>
      <c r="C621" t="s">
        <v>43</v>
      </c>
      <c r="D621" t="s">
        <v>6</v>
      </c>
      <c r="E621" t="s">
        <v>7</v>
      </c>
      <c r="F621" t="s">
        <v>12</v>
      </c>
      <c r="G621" t="s">
        <v>424</v>
      </c>
      <c r="H621" s="1">
        <v>29124</v>
      </c>
      <c r="I621" s="1" t="s">
        <v>433</v>
      </c>
      <c r="J621" t="s">
        <v>455</v>
      </c>
      <c r="K621" s="20">
        <v>9.9</v>
      </c>
      <c r="L621">
        <f ca="1">TRUNC((TODAY()-tBase[[#This Row],[Data Nascimento]])/365)</f>
        <v>45</v>
      </c>
      <c r="M621" t="str">
        <f ca="1">HLOOKUP(tBase[[#This Row],[Idade]],$O$3:$R$4,2,TRUE)</f>
        <v>44 - 54</v>
      </c>
    </row>
    <row r="622" spans="2:13">
      <c r="B622" s="19">
        <v>71237243348</v>
      </c>
      <c r="C622" t="s">
        <v>177</v>
      </c>
      <c r="D622" t="s">
        <v>5</v>
      </c>
      <c r="E622" t="s">
        <v>7</v>
      </c>
      <c r="F622" t="s">
        <v>427</v>
      </c>
      <c r="G622" t="s">
        <v>425</v>
      </c>
      <c r="H622" s="1">
        <v>31235</v>
      </c>
      <c r="I622" s="1" t="s">
        <v>433</v>
      </c>
      <c r="J622" t="s">
        <v>455</v>
      </c>
      <c r="K622" s="20">
        <v>9.9</v>
      </c>
      <c r="L622">
        <f ca="1">TRUNC((TODAY()-tBase[[#This Row],[Data Nascimento]])/365)</f>
        <v>39</v>
      </c>
      <c r="M622" t="str">
        <f ca="1">HLOOKUP(tBase[[#This Row],[Idade]],$O$3:$R$4,2,TRUE)</f>
        <v>35 - 44</v>
      </c>
    </row>
    <row r="623" spans="2:13">
      <c r="B623" s="19">
        <v>71277357983</v>
      </c>
      <c r="C623" t="s">
        <v>148</v>
      </c>
      <c r="D623" t="s">
        <v>6</v>
      </c>
      <c r="E623" t="s">
        <v>416</v>
      </c>
      <c r="F623" t="s">
        <v>14</v>
      </c>
      <c r="G623" t="s">
        <v>425</v>
      </c>
      <c r="H623" s="1">
        <v>24633</v>
      </c>
      <c r="I623" s="1" t="s">
        <v>433</v>
      </c>
      <c r="J623" t="s">
        <v>453</v>
      </c>
      <c r="K623" s="20">
        <v>29.9</v>
      </c>
      <c r="L623">
        <f ca="1">TRUNC((TODAY()-tBase[[#This Row],[Data Nascimento]])/365)</f>
        <v>57</v>
      </c>
      <c r="M623" t="str">
        <f ca="1">HLOOKUP(tBase[[#This Row],[Idade]],$O$3:$R$4,2,TRUE)</f>
        <v>54-70</v>
      </c>
    </row>
    <row r="624" spans="2:13">
      <c r="B624" s="19">
        <v>71408591056</v>
      </c>
      <c r="C624" t="s">
        <v>162</v>
      </c>
      <c r="D624" t="s">
        <v>5</v>
      </c>
      <c r="E624" t="s">
        <v>8</v>
      </c>
      <c r="F624" t="s">
        <v>11</v>
      </c>
      <c r="G624" t="s">
        <v>424</v>
      </c>
      <c r="H624" s="1">
        <v>29646</v>
      </c>
      <c r="I624" s="1" t="s">
        <v>429</v>
      </c>
      <c r="J624" t="s">
        <v>456</v>
      </c>
      <c r="K624" s="20">
        <v>79.900000000000006</v>
      </c>
      <c r="L624">
        <f ca="1">TRUNC((TODAY()-tBase[[#This Row],[Data Nascimento]])/365)</f>
        <v>44</v>
      </c>
      <c r="M624" t="str">
        <f ca="1">HLOOKUP(tBase[[#This Row],[Idade]],$O$3:$R$4,2,TRUE)</f>
        <v>44 - 54</v>
      </c>
    </row>
    <row r="625" spans="2:13">
      <c r="B625" s="19">
        <v>71434327238</v>
      </c>
      <c r="C625" t="s">
        <v>352</v>
      </c>
      <c r="D625" t="s">
        <v>6</v>
      </c>
      <c r="E625" t="s">
        <v>8</v>
      </c>
      <c r="F625" t="s">
        <v>14</v>
      </c>
      <c r="G625" t="s">
        <v>425</v>
      </c>
      <c r="H625" s="1">
        <v>32926</v>
      </c>
      <c r="I625" s="1" t="s">
        <v>432</v>
      </c>
      <c r="J625" t="s">
        <v>453</v>
      </c>
      <c r="K625" s="20">
        <v>29.9</v>
      </c>
      <c r="L625">
        <f ca="1">TRUNC((TODAY()-tBase[[#This Row],[Data Nascimento]])/365)</f>
        <v>35</v>
      </c>
      <c r="M625" t="str">
        <f ca="1">HLOOKUP(tBase[[#This Row],[Idade]],$O$3:$R$4,2,TRUE)</f>
        <v>35 - 44</v>
      </c>
    </row>
    <row r="626" spans="2:13">
      <c r="B626" s="19">
        <v>71472265989</v>
      </c>
      <c r="C626" t="s">
        <v>360</v>
      </c>
      <c r="D626" t="s">
        <v>6</v>
      </c>
      <c r="E626" t="s">
        <v>7</v>
      </c>
      <c r="F626" t="s">
        <v>13</v>
      </c>
      <c r="G626" t="s">
        <v>426</v>
      </c>
      <c r="H626" s="1">
        <v>29626</v>
      </c>
      <c r="I626" s="1" t="s">
        <v>436</v>
      </c>
      <c r="J626" t="s">
        <v>454</v>
      </c>
      <c r="K626" s="20">
        <v>35.9</v>
      </c>
      <c r="L626">
        <f ca="1">TRUNC((TODAY()-tBase[[#This Row],[Data Nascimento]])/365)</f>
        <v>44</v>
      </c>
      <c r="M626" t="str">
        <f ca="1">HLOOKUP(tBase[[#This Row],[Idade]],$O$3:$R$4,2,TRUE)</f>
        <v>44 - 54</v>
      </c>
    </row>
    <row r="627" spans="2:13">
      <c r="B627" s="19">
        <v>71629613903</v>
      </c>
      <c r="C627" t="s">
        <v>101</v>
      </c>
      <c r="D627" t="s">
        <v>6</v>
      </c>
      <c r="E627" t="s">
        <v>417</v>
      </c>
      <c r="F627" t="s">
        <v>427</v>
      </c>
      <c r="G627" t="s">
        <v>425</v>
      </c>
      <c r="H627" s="1">
        <v>36489</v>
      </c>
      <c r="I627" s="1" t="s">
        <v>436</v>
      </c>
      <c r="J627" t="s">
        <v>454</v>
      </c>
      <c r="K627" s="20">
        <v>35.9</v>
      </c>
      <c r="L627">
        <f ca="1">TRUNC((TODAY()-tBase[[#This Row],[Data Nascimento]])/365)</f>
        <v>25</v>
      </c>
      <c r="M627" t="str">
        <f ca="1">HLOOKUP(tBase[[#This Row],[Idade]],$O$3:$R$4,2,TRUE)</f>
        <v>24-34</v>
      </c>
    </row>
    <row r="628" spans="2:13">
      <c r="B628" s="19">
        <v>71989553091</v>
      </c>
      <c r="C628" t="s">
        <v>61</v>
      </c>
      <c r="D628" t="s">
        <v>6</v>
      </c>
      <c r="E628" t="s">
        <v>417</v>
      </c>
      <c r="F628" t="s">
        <v>427</v>
      </c>
      <c r="G628" t="s">
        <v>425</v>
      </c>
      <c r="H628" s="1">
        <v>23510</v>
      </c>
      <c r="I628" s="1" t="s">
        <v>436</v>
      </c>
      <c r="J628" t="s">
        <v>454</v>
      </c>
      <c r="K628" s="20">
        <v>35.9</v>
      </c>
      <c r="L628">
        <f ca="1">TRUNC((TODAY()-tBase[[#This Row],[Data Nascimento]])/365)</f>
        <v>61</v>
      </c>
      <c r="M628" t="str">
        <f ca="1">HLOOKUP(tBase[[#This Row],[Idade]],$O$3:$R$4,2,TRUE)</f>
        <v>54-70</v>
      </c>
    </row>
    <row r="629" spans="2:13">
      <c r="B629" s="19">
        <v>72103743000</v>
      </c>
      <c r="C629" t="s">
        <v>397</v>
      </c>
      <c r="D629" t="s">
        <v>6</v>
      </c>
      <c r="E629" t="s">
        <v>418</v>
      </c>
      <c r="F629" t="s">
        <v>427</v>
      </c>
      <c r="G629" t="s">
        <v>425</v>
      </c>
      <c r="H629" s="1">
        <v>28236</v>
      </c>
      <c r="I629" s="1" t="s">
        <v>436</v>
      </c>
      <c r="J629" t="s">
        <v>454</v>
      </c>
      <c r="K629" s="20">
        <v>35.9</v>
      </c>
      <c r="L629">
        <f ca="1">TRUNC((TODAY()-tBase[[#This Row],[Data Nascimento]])/365)</f>
        <v>48</v>
      </c>
      <c r="M629" t="str">
        <f ca="1">HLOOKUP(tBase[[#This Row],[Idade]],$O$3:$R$4,2,TRUE)</f>
        <v>44 - 54</v>
      </c>
    </row>
    <row r="630" spans="2:13">
      <c r="B630" s="19">
        <v>72578545172</v>
      </c>
      <c r="C630" t="s">
        <v>22</v>
      </c>
      <c r="D630" t="s">
        <v>5</v>
      </c>
      <c r="E630" t="s">
        <v>8</v>
      </c>
      <c r="F630" t="s">
        <v>427</v>
      </c>
      <c r="G630" t="s">
        <v>424</v>
      </c>
      <c r="H630" s="1">
        <v>29784</v>
      </c>
      <c r="I630" s="1" t="s">
        <v>436</v>
      </c>
      <c r="J630" t="s">
        <v>453</v>
      </c>
      <c r="K630" s="20">
        <v>29.9</v>
      </c>
      <c r="L630">
        <f ca="1">TRUNC((TODAY()-tBase[[#This Row],[Data Nascimento]])/365)</f>
        <v>43</v>
      </c>
      <c r="M630" t="str">
        <f ca="1">HLOOKUP(tBase[[#This Row],[Idade]],$O$3:$R$4,2,TRUE)</f>
        <v>35 - 44</v>
      </c>
    </row>
    <row r="631" spans="2:13">
      <c r="B631" s="19">
        <v>72653571309</v>
      </c>
      <c r="C631" t="s">
        <v>269</v>
      </c>
      <c r="D631" t="s">
        <v>6</v>
      </c>
      <c r="E631" t="s">
        <v>418</v>
      </c>
      <c r="F631" t="s">
        <v>427</v>
      </c>
      <c r="G631" t="s">
        <v>426</v>
      </c>
      <c r="H631" s="1">
        <v>22002</v>
      </c>
      <c r="I631" s="1" t="s">
        <v>436</v>
      </c>
      <c r="J631" t="s">
        <v>454</v>
      </c>
      <c r="K631" s="20">
        <v>35.9</v>
      </c>
      <c r="L631">
        <f ca="1">TRUNC((TODAY()-tBase[[#This Row],[Data Nascimento]])/365)</f>
        <v>65</v>
      </c>
      <c r="M631" t="str">
        <f ca="1">HLOOKUP(tBase[[#This Row],[Idade]],$O$3:$R$4,2,TRUE)</f>
        <v>54-70</v>
      </c>
    </row>
    <row r="632" spans="2:13">
      <c r="B632" s="19">
        <v>72680945462</v>
      </c>
      <c r="C632" t="s">
        <v>260</v>
      </c>
      <c r="D632" t="s">
        <v>6</v>
      </c>
      <c r="E632" t="s">
        <v>7</v>
      </c>
      <c r="F632" t="s">
        <v>13</v>
      </c>
      <c r="G632" t="s">
        <v>425</v>
      </c>
      <c r="H632" s="1">
        <v>33338</v>
      </c>
      <c r="I632" s="1" t="s">
        <v>435</v>
      </c>
      <c r="J632" t="s">
        <v>455</v>
      </c>
      <c r="K632" s="20">
        <v>9.9</v>
      </c>
      <c r="L632">
        <f ca="1">TRUNC((TODAY()-tBase[[#This Row],[Data Nascimento]])/365)</f>
        <v>34</v>
      </c>
      <c r="M632" t="str">
        <f ca="1">HLOOKUP(tBase[[#This Row],[Idade]],$O$3:$R$4,2,TRUE)</f>
        <v>24-34</v>
      </c>
    </row>
    <row r="633" spans="2:13">
      <c r="B633" s="19">
        <v>72766768810</v>
      </c>
      <c r="C633" t="s">
        <v>359</v>
      </c>
      <c r="D633" t="s">
        <v>5</v>
      </c>
      <c r="E633" t="s">
        <v>8</v>
      </c>
      <c r="F633" t="s">
        <v>427</v>
      </c>
      <c r="G633" t="s">
        <v>425</v>
      </c>
      <c r="H633" s="1">
        <v>30214</v>
      </c>
      <c r="I633" s="1" t="s">
        <v>433</v>
      </c>
      <c r="J633" t="s">
        <v>453</v>
      </c>
      <c r="K633" s="20">
        <v>29.9</v>
      </c>
      <c r="L633">
        <f ca="1">TRUNC((TODAY()-tBase[[#This Row],[Data Nascimento]])/365)</f>
        <v>42</v>
      </c>
      <c r="M633" t="str">
        <f ca="1">HLOOKUP(tBase[[#This Row],[Idade]],$O$3:$R$4,2,TRUE)</f>
        <v>35 - 44</v>
      </c>
    </row>
    <row r="634" spans="2:13">
      <c r="B634" s="19">
        <v>72900858413</v>
      </c>
      <c r="C634" t="s">
        <v>268</v>
      </c>
      <c r="D634" t="s">
        <v>6</v>
      </c>
      <c r="E634" t="s">
        <v>416</v>
      </c>
      <c r="F634" t="s">
        <v>14</v>
      </c>
      <c r="G634" t="s">
        <v>425</v>
      </c>
      <c r="H634" s="1">
        <v>29873</v>
      </c>
      <c r="I634" s="1" t="s">
        <v>433</v>
      </c>
      <c r="J634" t="s">
        <v>453</v>
      </c>
      <c r="K634" s="20">
        <v>29.9</v>
      </c>
      <c r="L634">
        <f ca="1">TRUNC((TODAY()-tBase[[#This Row],[Data Nascimento]])/365)</f>
        <v>43</v>
      </c>
      <c r="M634" t="str">
        <f ca="1">HLOOKUP(tBase[[#This Row],[Idade]],$O$3:$R$4,2,TRUE)</f>
        <v>35 - 44</v>
      </c>
    </row>
    <row r="635" spans="2:13">
      <c r="B635" s="19">
        <v>73430417324</v>
      </c>
      <c r="C635" t="s">
        <v>167</v>
      </c>
      <c r="D635" t="s">
        <v>6</v>
      </c>
      <c r="E635" t="s">
        <v>7</v>
      </c>
      <c r="F635" t="s">
        <v>427</v>
      </c>
      <c r="G635" t="s">
        <v>425</v>
      </c>
      <c r="H635" s="1">
        <v>29967</v>
      </c>
      <c r="I635" s="1" t="s">
        <v>433</v>
      </c>
      <c r="J635" t="s">
        <v>453</v>
      </c>
      <c r="K635" s="20">
        <v>29.9</v>
      </c>
      <c r="L635">
        <f ca="1">TRUNC((TODAY()-tBase[[#This Row],[Data Nascimento]])/365)</f>
        <v>43</v>
      </c>
      <c r="M635" t="str">
        <f ca="1">HLOOKUP(tBase[[#This Row],[Idade]],$O$3:$R$4,2,TRUE)</f>
        <v>35 - 44</v>
      </c>
    </row>
    <row r="636" spans="2:13">
      <c r="B636" s="19">
        <v>73629904035</v>
      </c>
      <c r="C636" t="s">
        <v>281</v>
      </c>
      <c r="D636" t="s">
        <v>5</v>
      </c>
      <c r="E636" t="s">
        <v>417</v>
      </c>
      <c r="F636" t="s">
        <v>427</v>
      </c>
      <c r="G636" t="s">
        <v>425</v>
      </c>
      <c r="H636" s="1">
        <v>30490</v>
      </c>
      <c r="I636" s="1" t="s">
        <v>433</v>
      </c>
      <c r="J636" t="s">
        <v>454</v>
      </c>
      <c r="K636" s="20">
        <v>35.9</v>
      </c>
      <c r="L636">
        <f ca="1">TRUNC((TODAY()-tBase[[#This Row],[Data Nascimento]])/365)</f>
        <v>41</v>
      </c>
      <c r="M636" t="str">
        <f ca="1">HLOOKUP(tBase[[#This Row],[Idade]],$O$3:$R$4,2,TRUE)</f>
        <v>35 - 44</v>
      </c>
    </row>
    <row r="637" spans="2:13">
      <c r="B637" s="19">
        <v>73925142939</v>
      </c>
      <c r="C637" t="s">
        <v>102</v>
      </c>
      <c r="D637" t="s">
        <v>6</v>
      </c>
      <c r="E637" t="s">
        <v>8</v>
      </c>
      <c r="F637" t="s">
        <v>11</v>
      </c>
      <c r="G637" t="s">
        <v>424</v>
      </c>
      <c r="H637" s="1">
        <v>35640</v>
      </c>
      <c r="I637" s="1" t="s">
        <v>433</v>
      </c>
      <c r="J637" t="s">
        <v>456</v>
      </c>
      <c r="K637" s="20">
        <v>79.900000000000006</v>
      </c>
      <c r="L637">
        <f ca="1">TRUNC((TODAY()-tBase[[#This Row],[Data Nascimento]])/365)</f>
        <v>27</v>
      </c>
      <c r="M637" t="str">
        <f ca="1">HLOOKUP(tBase[[#This Row],[Idade]],$O$3:$R$4,2,TRUE)</f>
        <v>24-34</v>
      </c>
    </row>
    <row r="638" spans="2:13">
      <c r="B638" s="19">
        <v>73947215075</v>
      </c>
      <c r="C638" t="s">
        <v>55</v>
      </c>
      <c r="D638" t="s">
        <v>6</v>
      </c>
      <c r="E638" t="s">
        <v>417</v>
      </c>
      <c r="F638" t="s">
        <v>12</v>
      </c>
      <c r="G638" t="s">
        <v>425</v>
      </c>
      <c r="H638" s="1">
        <v>27917</v>
      </c>
      <c r="I638" s="1" t="s">
        <v>430</v>
      </c>
      <c r="J638" t="s">
        <v>456</v>
      </c>
      <c r="K638" s="20">
        <v>79.900000000000006</v>
      </c>
      <c r="L638">
        <f ca="1">TRUNC((TODAY()-tBase[[#This Row],[Data Nascimento]])/365)</f>
        <v>48</v>
      </c>
      <c r="M638" t="str">
        <f ca="1">HLOOKUP(tBase[[#This Row],[Idade]],$O$3:$R$4,2,TRUE)</f>
        <v>44 - 54</v>
      </c>
    </row>
    <row r="639" spans="2:13">
      <c r="B639" s="19">
        <v>74365444411</v>
      </c>
      <c r="C639" t="s">
        <v>399</v>
      </c>
      <c r="D639" t="s">
        <v>6</v>
      </c>
      <c r="E639" t="s">
        <v>8</v>
      </c>
      <c r="F639" t="s">
        <v>9</v>
      </c>
      <c r="G639" t="s">
        <v>425</v>
      </c>
      <c r="H639" s="1">
        <v>24800</v>
      </c>
      <c r="I639" s="1" t="s">
        <v>429</v>
      </c>
      <c r="J639" t="s">
        <v>455</v>
      </c>
      <c r="K639" s="20">
        <v>9.9</v>
      </c>
      <c r="L639">
        <f ca="1">TRUNC((TODAY()-tBase[[#This Row],[Data Nascimento]])/365)</f>
        <v>57</v>
      </c>
      <c r="M639" t="str">
        <f ca="1">HLOOKUP(tBase[[#This Row],[Idade]],$O$3:$R$4,2,TRUE)</f>
        <v>54-70</v>
      </c>
    </row>
    <row r="640" spans="2:13">
      <c r="B640" s="19">
        <v>74394995473</v>
      </c>
      <c r="C640" t="s">
        <v>124</v>
      </c>
      <c r="D640" t="s">
        <v>6</v>
      </c>
      <c r="E640" t="s">
        <v>418</v>
      </c>
      <c r="F640" t="s">
        <v>14</v>
      </c>
      <c r="G640" t="s">
        <v>425</v>
      </c>
      <c r="H640" s="1">
        <v>30751</v>
      </c>
      <c r="I640" s="1" t="s">
        <v>431</v>
      </c>
      <c r="J640" t="s">
        <v>453</v>
      </c>
      <c r="K640" s="20">
        <v>29.9</v>
      </c>
      <c r="L640">
        <f ca="1">TRUNC((TODAY()-tBase[[#This Row],[Data Nascimento]])/365)</f>
        <v>41</v>
      </c>
      <c r="M640" t="str">
        <f ca="1">HLOOKUP(tBase[[#This Row],[Idade]],$O$3:$R$4,2,TRUE)</f>
        <v>35 - 44</v>
      </c>
    </row>
    <row r="641" spans="2:13">
      <c r="B641" s="19">
        <v>74716763098</v>
      </c>
      <c r="C641" t="s">
        <v>88</v>
      </c>
      <c r="D641" t="s">
        <v>5</v>
      </c>
      <c r="E641" t="s">
        <v>416</v>
      </c>
      <c r="F641" t="s">
        <v>14</v>
      </c>
      <c r="G641" t="s">
        <v>425</v>
      </c>
      <c r="H641" s="1">
        <v>28008</v>
      </c>
      <c r="I641" s="1" t="s">
        <v>432</v>
      </c>
      <c r="J641" t="s">
        <v>455</v>
      </c>
      <c r="K641" s="20">
        <v>9.9</v>
      </c>
      <c r="L641">
        <f ca="1">TRUNC((TODAY()-tBase[[#This Row],[Data Nascimento]])/365)</f>
        <v>48</v>
      </c>
      <c r="M641" t="str">
        <f ca="1">HLOOKUP(tBase[[#This Row],[Idade]],$O$3:$R$4,2,TRUE)</f>
        <v>44 - 54</v>
      </c>
    </row>
    <row r="642" spans="2:13">
      <c r="B642" s="19">
        <v>75105956259</v>
      </c>
      <c r="C642" t="s">
        <v>78</v>
      </c>
      <c r="D642" t="s">
        <v>5</v>
      </c>
      <c r="E642" t="s">
        <v>417</v>
      </c>
      <c r="F642" t="s">
        <v>11</v>
      </c>
      <c r="G642" t="s">
        <v>426</v>
      </c>
      <c r="H642" s="1">
        <v>34394</v>
      </c>
      <c r="I642" s="1" t="s">
        <v>434</v>
      </c>
      <c r="J642" t="s">
        <v>456</v>
      </c>
      <c r="K642" s="20">
        <v>79.900000000000006</v>
      </c>
      <c r="L642">
        <f ca="1">TRUNC((TODAY()-tBase[[#This Row],[Data Nascimento]])/365)</f>
        <v>31</v>
      </c>
      <c r="M642" t="str">
        <f ca="1">HLOOKUP(tBase[[#This Row],[Idade]],$O$3:$R$4,2,TRUE)</f>
        <v>24-34</v>
      </c>
    </row>
    <row r="643" spans="2:13">
      <c r="B643" s="19">
        <v>75196774664</v>
      </c>
      <c r="C643" t="s">
        <v>145</v>
      </c>
      <c r="D643" t="s">
        <v>6</v>
      </c>
      <c r="E643" t="s">
        <v>7</v>
      </c>
      <c r="F643" t="s">
        <v>12</v>
      </c>
      <c r="G643" t="s">
        <v>425</v>
      </c>
      <c r="H643" s="1">
        <v>22207</v>
      </c>
      <c r="I643" s="1" t="s">
        <v>430</v>
      </c>
      <c r="J643" t="s">
        <v>454</v>
      </c>
      <c r="K643" s="20">
        <v>35.9</v>
      </c>
      <c r="L643">
        <f ca="1">TRUNC((TODAY()-tBase[[#This Row],[Data Nascimento]])/365)</f>
        <v>64</v>
      </c>
      <c r="M643" t="str">
        <f ca="1">HLOOKUP(tBase[[#This Row],[Idade]],$O$3:$R$4,2,TRUE)</f>
        <v>54-70</v>
      </c>
    </row>
    <row r="644" spans="2:13">
      <c r="B644" s="19">
        <v>75490586916</v>
      </c>
      <c r="C644" t="s">
        <v>138</v>
      </c>
      <c r="D644" t="s">
        <v>6</v>
      </c>
      <c r="E644" t="s">
        <v>417</v>
      </c>
      <c r="F644" t="s">
        <v>11</v>
      </c>
      <c r="G644" t="s">
        <v>426</v>
      </c>
      <c r="H644" s="1">
        <v>32641</v>
      </c>
      <c r="I644" s="1" t="s">
        <v>435</v>
      </c>
      <c r="J644" t="s">
        <v>456</v>
      </c>
      <c r="K644" s="20">
        <v>79.900000000000006</v>
      </c>
      <c r="L644">
        <f ca="1">TRUNC((TODAY()-tBase[[#This Row],[Data Nascimento]])/365)</f>
        <v>36</v>
      </c>
      <c r="M644" t="str">
        <f ca="1">HLOOKUP(tBase[[#This Row],[Idade]],$O$3:$R$4,2,TRUE)</f>
        <v>35 - 44</v>
      </c>
    </row>
    <row r="645" spans="2:13">
      <c r="B645" s="19">
        <v>75500284653</v>
      </c>
      <c r="C645" t="s">
        <v>25</v>
      </c>
      <c r="D645" t="s">
        <v>6</v>
      </c>
      <c r="E645" t="s">
        <v>7</v>
      </c>
      <c r="F645" t="s">
        <v>12</v>
      </c>
      <c r="G645" t="s">
        <v>425</v>
      </c>
      <c r="H645" s="1">
        <v>26262</v>
      </c>
      <c r="I645" s="1" t="s">
        <v>436</v>
      </c>
      <c r="J645" t="s">
        <v>454</v>
      </c>
      <c r="K645" s="20">
        <v>35.9</v>
      </c>
      <c r="L645">
        <f ca="1">TRUNC((TODAY()-tBase[[#This Row],[Data Nascimento]])/365)</f>
        <v>53</v>
      </c>
      <c r="M645" t="str">
        <f ca="1">HLOOKUP(tBase[[#This Row],[Idade]],$O$3:$R$4,2,TRUE)</f>
        <v>44 - 54</v>
      </c>
    </row>
    <row r="646" spans="2:13">
      <c r="B646" s="19">
        <v>75640893297</v>
      </c>
      <c r="C646" t="s">
        <v>44</v>
      </c>
      <c r="D646" t="s">
        <v>5</v>
      </c>
      <c r="E646" t="s">
        <v>418</v>
      </c>
      <c r="F646" t="s">
        <v>13</v>
      </c>
      <c r="G646" t="s">
        <v>425</v>
      </c>
      <c r="H646" s="1">
        <v>25154</v>
      </c>
      <c r="I646" s="1" t="s">
        <v>430</v>
      </c>
      <c r="J646" t="s">
        <v>455</v>
      </c>
      <c r="K646" s="20">
        <v>9.9</v>
      </c>
      <c r="L646">
        <f ca="1">TRUNC((TODAY()-tBase[[#This Row],[Data Nascimento]])/365)</f>
        <v>56</v>
      </c>
      <c r="M646" t="str">
        <f ca="1">HLOOKUP(tBase[[#This Row],[Idade]],$O$3:$R$4,2,TRUE)</f>
        <v>54-70</v>
      </c>
    </row>
    <row r="647" spans="2:13">
      <c r="B647" s="19">
        <v>75647720892</v>
      </c>
      <c r="C647" t="s">
        <v>51</v>
      </c>
      <c r="D647" t="s">
        <v>6</v>
      </c>
      <c r="E647" t="s">
        <v>416</v>
      </c>
      <c r="F647" t="s">
        <v>9</v>
      </c>
      <c r="G647" t="s">
        <v>424</v>
      </c>
      <c r="H647" s="1">
        <v>27153</v>
      </c>
      <c r="I647" s="1" t="s">
        <v>435</v>
      </c>
      <c r="J647" t="s">
        <v>455</v>
      </c>
      <c r="K647" s="20">
        <v>9.9</v>
      </c>
      <c r="L647">
        <f ca="1">TRUNC((TODAY()-tBase[[#This Row],[Data Nascimento]])/365)</f>
        <v>51</v>
      </c>
      <c r="M647" t="str">
        <f ca="1">HLOOKUP(tBase[[#This Row],[Idade]],$O$3:$R$4,2,TRUE)</f>
        <v>44 - 54</v>
      </c>
    </row>
    <row r="648" spans="2:13">
      <c r="B648" s="19">
        <v>75720068227</v>
      </c>
      <c r="C648" t="s">
        <v>299</v>
      </c>
      <c r="D648" t="s">
        <v>5</v>
      </c>
      <c r="E648" t="s">
        <v>8</v>
      </c>
      <c r="F648" t="s">
        <v>13</v>
      </c>
      <c r="G648" t="s">
        <v>426</v>
      </c>
      <c r="H648" s="1">
        <v>32329</v>
      </c>
      <c r="I648" s="1" t="s">
        <v>436</v>
      </c>
      <c r="J648" t="s">
        <v>453</v>
      </c>
      <c r="K648" s="20">
        <v>29.9</v>
      </c>
      <c r="L648">
        <f ca="1">TRUNC((TODAY()-tBase[[#This Row],[Data Nascimento]])/365)</f>
        <v>36</v>
      </c>
      <c r="M648" t="str">
        <f ca="1">HLOOKUP(tBase[[#This Row],[Idade]],$O$3:$R$4,2,TRUE)</f>
        <v>35 - 44</v>
      </c>
    </row>
    <row r="649" spans="2:13">
      <c r="B649" s="19">
        <v>75883715598</v>
      </c>
      <c r="C649" t="s">
        <v>339</v>
      </c>
      <c r="D649" t="s">
        <v>6</v>
      </c>
      <c r="E649" t="s">
        <v>8</v>
      </c>
      <c r="F649" t="s">
        <v>9</v>
      </c>
      <c r="G649" t="s">
        <v>426</v>
      </c>
      <c r="H649" s="1">
        <v>22867</v>
      </c>
      <c r="I649" s="1" t="s">
        <v>433</v>
      </c>
      <c r="J649" t="s">
        <v>455</v>
      </c>
      <c r="K649" s="20">
        <v>9.9</v>
      </c>
      <c r="L649">
        <f ca="1">TRUNC((TODAY()-tBase[[#This Row],[Data Nascimento]])/365)</f>
        <v>62</v>
      </c>
      <c r="M649" t="str">
        <f ca="1">HLOOKUP(tBase[[#This Row],[Idade]],$O$3:$R$4,2,TRUE)</f>
        <v>54-70</v>
      </c>
    </row>
    <row r="650" spans="2:13">
      <c r="B650" s="19">
        <v>75886580216</v>
      </c>
      <c r="C650" t="s">
        <v>132</v>
      </c>
      <c r="D650" t="s">
        <v>6</v>
      </c>
      <c r="E650" t="s">
        <v>8</v>
      </c>
      <c r="F650" t="s">
        <v>13</v>
      </c>
      <c r="G650" t="s">
        <v>425</v>
      </c>
      <c r="H650" s="1">
        <v>27289</v>
      </c>
      <c r="I650" s="1" t="s">
        <v>433</v>
      </c>
      <c r="J650" t="s">
        <v>455</v>
      </c>
      <c r="K650" s="20">
        <v>9.9</v>
      </c>
      <c r="L650">
        <f ca="1">TRUNC((TODAY()-tBase[[#This Row],[Data Nascimento]])/365)</f>
        <v>50</v>
      </c>
      <c r="M650" t="str">
        <f ca="1">HLOOKUP(tBase[[#This Row],[Idade]],$O$3:$R$4,2,TRUE)</f>
        <v>44 - 54</v>
      </c>
    </row>
    <row r="651" spans="2:13">
      <c r="B651" s="19">
        <v>76227666348</v>
      </c>
      <c r="C651" t="s">
        <v>196</v>
      </c>
      <c r="D651" t="s">
        <v>5</v>
      </c>
      <c r="E651" t="s">
        <v>7</v>
      </c>
      <c r="F651" t="s">
        <v>14</v>
      </c>
      <c r="G651" t="s">
        <v>426</v>
      </c>
      <c r="H651" s="1">
        <v>33621</v>
      </c>
      <c r="I651" s="1" t="s">
        <v>433</v>
      </c>
      <c r="J651" t="s">
        <v>453</v>
      </c>
      <c r="K651" s="20">
        <v>29.9</v>
      </c>
      <c r="L651">
        <f ca="1">TRUNC((TODAY()-tBase[[#This Row],[Data Nascimento]])/365)</f>
        <v>33</v>
      </c>
      <c r="M651" t="str">
        <f ca="1">HLOOKUP(tBase[[#This Row],[Idade]],$O$3:$R$4,2,TRUE)</f>
        <v>24-34</v>
      </c>
    </row>
    <row r="652" spans="2:13">
      <c r="B652" s="19">
        <v>76419222774</v>
      </c>
      <c r="C652" t="s">
        <v>187</v>
      </c>
      <c r="D652" t="s">
        <v>5</v>
      </c>
      <c r="E652" t="s">
        <v>7</v>
      </c>
      <c r="F652" t="s">
        <v>12</v>
      </c>
      <c r="G652" t="s">
        <v>425</v>
      </c>
      <c r="H652" s="1">
        <v>25791</v>
      </c>
      <c r="I652" s="1" t="s">
        <v>433</v>
      </c>
      <c r="J652" t="s">
        <v>455</v>
      </c>
      <c r="K652" s="20">
        <v>9.9</v>
      </c>
      <c r="L652">
        <f ca="1">TRUNC((TODAY()-tBase[[#This Row],[Data Nascimento]])/365)</f>
        <v>54</v>
      </c>
      <c r="M652" t="str">
        <f ca="1">HLOOKUP(tBase[[#This Row],[Idade]],$O$3:$R$4,2,TRUE)</f>
        <v>54-70</v>
      </c>
    </row>
    <row r="653" spans="2:13">
      <c r="B653" s="19">
        <v>76513561348</v>
      </c>
      <c r="C653" t="s">
        <v>320</v>
      </c>
      <c r="D653" t="s">
        <v>6</v>
      </c>
      <c r="E653" t="s">
        <v>7</v>
      </c>
      <c r="F653" t="s">
        <v>13</v>
      </c>
      <c r="G653" t="s">
        <v>426</v>
      </c>
      <c r="H653" s="1">
        <v>31667</v>
      </c>
      <c r="I653" s="1" t="s">
        <v>433</v>
      </c>
      <c r="J653" t="s">
        <v>453</v>
      </c>
      <c r="K653" s="20">
        <v>29.9</v>
      </c>
      <c r="L653">
        <f ca="1">TRUNC((TODAY()-tBase[[#This Row],[Data Nascimento]])/365)</f>
        <v>38</v>
      </c>
      <c r="M653" t="str">
        <f ca="1">HLOOKUP(tBase[[#This Row],[Idade]],$O$3:$R$4,2,TRUE)</f>
        <v>35 - 44</v>
      </c>
    </row>
    <row r="654" spans="2:13">
      <c r="B654" s="19">
        <v>76617239194</v>
      </c>
      <c r="C654" t="s">
        <v>80</v>
      </c>
      <c r="D654" t="s">
        <v>5</v>
      </c>
      <c r="E654" t="s">
        <v>7</v>
      </c>
      <c r="F654" t="s">
        <v>13</v>
      </c>
      <c r="G654" t="s">
        <v>426</v>
      </c>
      <c r="H654" s="1">
        <v>27199</v>
      </c>
      <c r="I654" s="1" t="s">
        <v>433</v>
      </c>
      <c r="J654" t="s">
        <v>453</v>
      </c>
      <c r="K654" s="20">
        <v>29.9</v>
      </c>
      <c r="L654">
        <f ca="1">TRUNC((TODAY()-tBase[[#This Row],[Data Nascimento]])/365)</f>
        <v>50</v>
      </c>
      <c r="M654" t="str">
        <f ca="1">HLOOKUP(tBase[[#This Row],[Idade]],$O$3:$R$4,2,TRUE)</f>
        <v>44 - 54</v>
      </c>
    </row>
    <row r="655" spans="2:13">
      <c r="B655" s="19">
        <v>76661469865</v>
      </c>
      <c r="C655" t="s">
        <v>153</v>
      </c>
      <c r="D655" t="s">
        <v>6</v>
      </c>
      <c r="E655" t="s">
        <v>7</v>
      </c>
      <c r="F655" t="s">
        <v>427</v>
      </c>
      <c r="G655" t="s">
        <v>424</v>
      </c>
      <c r="H655" s="1">
        <v>34571</v>
      </c>
      <c r="I655" s="1" t="s">
        <v>433</v>
      </c>
      <c r="J655" t="s">
        <v>455</v>
      </c>
      <c r="K655" s="20">
        <v>9.9</v>
      </c>
      <c r="L655">
        <f ca="1">TRUNC((TODAY()-tBase[[#This Row],[Data Nascimento]])/365)</f>
        <v>30</v>
      </c>
      <c r="M655" t="str">
        <f ca="1">HLOOKUP(tBase[[#This Row],[Idade]],$O$3:$R$4,2,TRUE)</f>
        <v>24-34</v>
      </c>
    </row>
    <row r="656" spans="2:13">
      <c r="B656" s="19">
        <v>76755306471</v>
      </c>
      <c r="C656" t="s">
        <v>201</v>
      </c>
      <c r="D656" t="s">
        <v>5</v>
      </c>
      <c r="E656" t="s">
        <v>417</v>
      </c>
      <c r="F656" t="s">
        <v>427</v>
      </c>
      <c r="G656" t="s">
        <v>425</v>
      </c>
      <c r="H656" s="1">
        <v>30390</v>
      </c>
      <c r="I656" s="1" t="s">
        <v>433</v>
      </c>
      <c r="J656" t="s">
        <v>455</v>
      </c>
      <c r="K656" s="20">
        <v>9.9</v>
      </c>
      <c r="L656">
        <f ca="1">TRUNC((TODAY()-tBase[[#This Row],[Data Nascimento]])/365)</f>
        <v>42</v>
      </c>
      <c r="M656" t="str">
        <f ca="1">HLOOKUP(tBase[[#This Row],[Idade]],$O$3:$R$4,2,TRUE)</f>
        <v>35 - 44</v>
      </c>
    </row>
    <row r="657" spans="2:13">
      <c r="B657" s="19">
        <v>76981963636</v>
      </c>
      <c r="C657" t="s">
        <v>337</v>
      </c>
      <c r="D657" t="s">
        <v>5</v>
      </c>
      <c r="E657" t="s">
        <v>7</v>
      </c>
      <c r="F657" t="s">
        <v>12</v>
      </c>
      <c r="G657" t="s">
        <v>425</v>
      </c>
      <c r="H657" s="1">
        <v>27662</v>
      </c>
      <c r="I657" s="1" t="s">
        <v>433</v>
      </c>
      <c r="J657" t="s">
        <v>454</v>
      </c>
      <c r="K657" s="20">
        <v>35.9</v>
      </c>
      <c r="L657">
        <f ca="1">TRUNC((TODAY()-tBase[[#This Row],[Data Nascimento]])/365)</f>
        <v>49</v>
      </c>
      <c r="M657" t="str">
        <f ca="1">HLOOKUP(tBase[[#This Row],[Idade]],$O$3:$R$4,2,TRUE)</f>
        <v>44 - 54</v>
      </c>
    </row>
    <row r="658" spans="2:13">
      <c r="B658" s="19">
        <v>77035928818</v>
      </c>
      <c r="C658" t="s">
        <v>327</v>
      </c>
      <c r="D658" t="s">
        <v>5</v>
      </c>
      <c r="E658" t="s">
        <v>7</v>
      </c>
      <c r="F658" t="s">
        <v>9</v>
      </c>
      <c r="G658" t="s">
        <v>425</v>
      </c>
      <c r="H658" s="1">
        <v>25223</v>
      </c>
      <c r="I658" s="1" t="s">
        <v>429</v>
      </c>
      <c r="J658" t="s">
        <v>453</v>
      </c>
      <c r="K658" s="20">
        <v>29.9</v>
      </c>
      <c r="L658">
        <f ca="1">TRUNC((TODAY()-tBase[[#This Row],[Data Nascimento]])/365)</f>
        <v>56</v>
      </c>
      <c r="M658" t="str">
        <f ca="1">HLOOKUP(tBase[[#This Row],[Idade]],$O$3:$R$4,2,TRUE)</f>
        <v>54-70</v>
      </c>
    </row>
    <row r="659" spans="2:13">
      <c r="B659" s="19">
        <v>77297614799</v>
      </c>
      <c r="C659" t="s">
        <v>32</v>
      </c>
      <c r="D659" t="s">
        <v>5</v>
      </c>
      <c r="E659" t="s">
        <v>8</v>
      </c>
      <c r="F659" t="s">
        <v>13</v>
      </c>
      <c r="G659" t="s">
        <v>425</v>
      </c>
      <c r="H659" s="1">
        <v>36046</v>
      </c>
      <c r="I659" s="1" t="s">
        <v>432</v>
      </c>
      <c r="J659" t="s">
        <v>453</v>
      </c>
      <c r="K659" s="20">
        <v>29.9</v>
      </c>
      <c r="L659">
        <f ca="1">TRUNC((TODAY()-tBase[[#This Row],[Data Nascimento]])/365)</f>
        <v>26</v>
      </c>
      <c r="M659" t="str">
        <f ca="1">HLOOKUP(tBase[[#This Row],[Idade]],$O$3:$R$4,2,TRUE)</f>
        <v>24-34</v>
      </c>
    </row>
    <row r="660" spans="2:13">
      <c r="B660" s="19">
        <v>77353989708</v>
      </c>
      <c r="C660" t="s">
        <v>139</v>
      </c>
      <c r="D660" t="s">
        <v>6</v>
      </c>
      <c r="E660" t="s">
        <v>8</v>
      </c>
      <c r="F660" t="s">
        <v>12</v>
      </c>
      <c r="G660" t="s">
        <v>426</v>
      </c>
      <c r="H660" s="1">
        <v>24939</v>
      </c>
      <c r="I660" s="1" t="s">
        <v>436</v>
      </c>
      <c r="J660" t="s">
        <v>455</v>
      </c>
      <c r="K660" s="20">
        <v>9.9</v>
      </c>
      <c r="L660">
        <f ca="1">TRUNC((TODAY()-tBase[[#This Row],[Data Nascimento]])/365)</f>
        <v>57</v>
      </c>
      <c r="M660" t="str">
        <f ca="1">HLOOKUP(tBase[[#This Row],[Idade]],$O$3:$R$4,2,TRUE)</f>
        <v>54-70</v>
      </c>
    </row>
    <row r="661" spans="2:13">
      <c r="B661" s="19">
        <v>77517679683</v>
      </c>
      <c r="C661" t="s">
        <v>310</v>
      </c>
      <c r="D661" t="s">
        <v>6</v>
      </c>
      <c r="E661" t="s">
        <v>7</v>
      </c>
      <c r="F661" t="s">
        <v>427</v>
      </c>
      <c r="G661" t="s">
        <v>426</v>
      </c>
      <c r="H661" s="1">
        <v>33473</v>
      </c>
      <c r="I661" s="1" t="s">
        <v>436</v>
      </c>
      <c r="J661" t="s">
        <v>453</v>
      </c>
      <c r="K661" s="20">
        <v>29.9</v>
      </c>
      <c r="L661">
        <f ca="1">TRUNC((TODAY()-tBase[[#This Row],[Data Nascimento]])/365)</f>
        <v>33</v>
      </c>
      <c r="M661" t="str">
        <f ca="1">HLOOKUP(tBase[[#This Row],[Idade]],$O$3:$R$4,2,TRUE)</f>
        <v>24-34</v>
      </c>
    </row>
    <row r="662" spans="2:13">
      <c r="B662" s="19">
        <v>77576268900</v>
      </c>
      <c r="C662" t="s">
        <v>116</v>
      </c>
      <c r="D662" t="s">
        <v>5</v>
      </c>
      <c r="E662" t="s">
        <v>7</v>
      </c>
      <c r="F662" t="s">
        <v>13</v>
      </c>
      <c r="G662" t="s">
        <v>426</v>
      </c>
      <c r="H662" s="1">
        <v>31037</v>
      </c>
      <c r="I662" s="1" t="s">
        <v>436</v>
      </c>
      <c r="J662" t="s">
        <v>455</v>
      </c>
      <c r="K662" s="20">
        <v>9.9</v>
      </c>
      <c r="L662">
        <f ca="1">TRUNC((TODAY()-tBase[[#This Row],[Data Nascimento]])/365)</f>
        <v>40</v>
      </c>
      <c r="M662" t="str">
        <f ca="1">HLOOKUP(tBase[[#This Row],[Idade]],$O$3:$R$4,2,TRUE)</f>
        <v>35 - 44</v>
      </c>
    </row>
    <row r="663" spans="2:13">
      <c r="B663" s="19">
        <v>77956710912</v>
      </c>
      <c r="C663" t="s">
        <v>322</v>
      </c>
      <c r="D663" t="s">
        <v>6</v>
      </c>
      <c r="E663" t="s">
        <v>8</v>
      </c>
      <c r="F663" t="s">
        <v>14</v>
      </c>
      <c r="G663" t="s">
        <v>424</v>
      </c>
      <c r="H663" s="1">
        <v>27183</v>
      </c>
      <c r="I663" s="1" t="s">
        <v>436</v>
      </c>
      <c r="J663" t="s">
        <v>453</v>
      </c>
      <c r="K663" s="20">
        <v>29.9</v>
      </c>
      <c r="L663">
        <f ca="1">TRUNC((TODAY()-tBase[[#This Row],[Data Nascimento]])/365)</f>
        <v>51</v>
      </c>
      <c r="M663" t="str">
        <f ca="1">HLOOKUP(tBase[[#This Row],[Idade]],$O$3:$R$4,2,TRUE)</f>
        <v>44 - 54</v>
      </c>
    </row>
    <row r="664" spans="2:13">
      <c r="B664" s="19">
        <v>78203672011</v>
      </c>
      <c r="C664" t="s">
        <v>121</v>
      </c>
      <c r="D664" t="s">
        <v>6</v>
      </c>
      <c r="E664" t="s">
        <v>417</v>
      </c>
      <c r="F664" t="s">
        <v>12</v>
      </c>
      <c r="G664" t="s">
        <v>425</v>
      </c>
      <c r="H664" s="1">
        <v>28970</v>
      </c>
      <c r="I664" s="1" t="s">
        <v>436</v>
      </c>
      <c r="J664" t="s">
        <v>454</v>
      </c>
      <c r="K664" s="20">
        <v>35.9</v>
      </c>
      <c r="L664">
        <f ca="1">TRUNC((TODAY()-tBase[[#This Row],[Data Nascimento]])/365)</f>
        <v>46</v>
      </c>
      <c r="M664" t="str">
        <f ca="1">HLOOKUP(tBase[[#This Row],[Idade]],$O$3:$R$4,2,TRUE)</f>
        <v>44 - 54</v>
      </c>
    </row>
    <row r="665" spans="2:13">
      <c r="B665" s="19">
        <v>78384232915</v>
      </c>
      <c r="C665" t="s">
        <v>117</v>
      </c>
      <c r="D665" t="s">
        <v>5</v>
      </c>
      <c r="E665" t="s">
        <v>7</v>
      </c>
      <c r="F665" t="s">
        <v>427</v>
      </c>
      <c r="G665" t="s">
        <v>425</v>
      </c>
      <c r="H665" s="1">
        <v>29800</v>
      </c>
      <c r="I665" s="1" t="s">
        <v>436</v>
      </c>
      <c r="J665" t="s">
        <v>455</v>
      </c>
      <c r="K665" s="20">
        <v>9.9</v>
      </c>
      <c r="L665">
        <f ca="1">TRUNC((TODAY()-tBase[[#This Row],[Data Nascimento]])/365)</f>
        <v>43</v>
      </c>
      <c r="M665" t="str">
        <f ca="1">HLOOKUP(tBase[[#This Row],[Idade]],$O$3:$R$4,2,TRUE)</f>
        <v>35 - 44</v>
      </c>
    </row>
    <row r="666" spans="2:13">
      <c r="B666" s="19">
        <v>78732548500</v>
      </c>
      <c r="C666" t="s">
        <v>231</v>
      </c>
      <c r="D666" t="s">
        <v>5</v>
      </c>
      <c r="E666" t="s">
        <v>417</v>
      </c>
      <c r="F666" t="s">
        <v>9</v>
      </c>
      <c r="G666" t="s">
        <v>424</v>
      </c>
      <c r="H666" s="1">
        <v>33449</v>
      </c>
      <c r="I666" s="1" t="s">
        <v>435</v>
      </c>
      <c r="J666" t="s">
        <v>453</v>
      </c>
      <c r="K666" s="20">
        <v>29.9</v>
      </c>
      <c r="L666">
        <f ca="1">TRUNC((TODAY()-tBase[[#This Row],[Data Nascimento]])/365)</f>
        <v>33</v>
      </c>
      <c r="M666" t="str">
        <f ca="1">HLOOKUP(tBase[[#This Row],[Idade]],$O$3:$R$4,2,TRUE)</f>
        <v>24-34</v>
      </c>
    </row>
    <row r="667" spans="2:13">
      <c r="B667" s="19">
        <v>78770918998</v>
      </c>
      <c r="C667" t="s">
        <v>204</v>
      </c>
      <c r="D667" t="s">
        <v>5</v>
      </c>
      <c r="E667" t="s">
        <v>418</v>
      </c>
      <c r="F667" t="s">
        <v>13</v>
      </c>
      <c r="G667" t="s">
        <v>425</v>
      </c>
      <c r="H667" s="1">
        <v>32795</v>
      </c>
      <c r="I667" s="1" t="s">
        <v>433</v>
      </c>
      <c r="J667" t="s">
        <v>455</v>
      </c>
      <c r="K667" s="20">
        <v>9.9</v>
      </c>
      <c r="L667">
        <f ca="1">TRUNC((TODAY()-tBase[[#This Row],[Data Nascimento]])/365)</f>
        <v>35</v>
      </c>
      <c r="M667" t="str">
        <f ca="1">HLOOKUP(tBase[[#This Row],[Idade]],$O$3:$R$4,2,TRUE)</f>
        <v>35 - 44</v>
      </c>
    </row>
    <row r="668" spans="2:13">
      <c r="B668" s="19">
        <v>78801671422</v>
      </c>
      <c r="C668" t="s">
        <v>58</v>
      </c>
      <c r="D668" t="s">
        <v>5</v>
      </c>
      <c r="E668" t="s">
        <v>417</v>
      </c>
      <c r="F668" t="s">
        <v>14</v>
      </c>
      <c r="G668" t="s">
        <v>426</v>
      </c>
      <c r="H668" s="1">
        <v>30804</v>
      </c>
      <c r="I668" s="1" t="s">
        <v>433</v>
      </c>
      <c r="J668" t="s">
        <v>453</v>
      </c>
      <c r="K668" s="20">
        <v>29.9</v>
      </c>
      <c r="L668">
        <f ca="1">TRUNC((TODAY()-tBase[[#This Row],[Data Nascimento]])/365)</f>
        <v>41</v>
      </c>
      <c r="M668" t="str">
        <f ca="1">HLOOKUP(tBase[[#This Row],[Idade]],$O$3:$R$4,2,TRUE)</f>
        <v>35 - 44</v>
      </c>
    </row>
    <row r="669" spans="2:13">
      <c r="B669" s="19">
        <v>78983767645</v>
      </c>
      <c r="C669" t="s">
        <v>277</v>
      </c>
      <c r="D669" t="s">
        <v>5</v>
      </c>
      <c r="E669" t="s">
        <v>7</v>
      </c>
      <c r="F669" t="s">
        <v>427</v>
      </c>
      <c r="G669" t="s">
        <v>425</v>
      </c>
      <c r="H669" s="1">
        <v>28433</v>
      </c>
      <c r="I669" s="1" t="s">
        <v>433</v>
      </c>
      <c r="J669" t="s">
        <v>454</v>
      </c>
      <c r="K669" s="20">
        <v>35.9</v>
      </c>
      <c r="L669">
        <f ca="1">TRUNC((TODAY()-tBase[[#This Row],[Data Nascimento]])/365)</f>
        <v>47</v>
      </c>
      <c r="M669" t="str">
        <f ca="1">HLOOKUP(tBase[[#This Row],[Idade]],$O$3:$R$4,2,TRUE)</f>
        <v>44 - 54</v>
      </c>
    </row>
    <row r="670" spans="2:13">
      <c r="B670" s="19">
        <v>79152697017</v>
      </c>
      <c r="C670" t="s">
        <v>323</v>
      </c>
      <c r="D670" t="s">
        <v>6</v>
      </c>
      <c r="E670" t="s">
        <v>7</v>
      </c>
      <c r="F670" t="s">
        <v>13</v>
      </c>
      <c r="G670" t="s">
        <v>424</v>
      </c>
      <c r="H670" s="1">
        <v>31815</v>
      </c>
      <c r="I670" s="1" t="s">
        <v>433</v>
      </c>
      <c r="J670" t="s">
        <v>453</v>
      </c>
      <c r="K670" s="20">
        <v>29.9</v>
      </c>
      <c r="L670">
        <f ca="1">TRUNC((TODAY()-tBase[[#This Row],[Data Nascimento]])/365)</f>
        <v>38</v>
      </c>
      <c r="M670" t="str">
        <f ca="1">HLOOKUP(tBase[[#This Row],[Idade]],$O$3:$R$4,2,TRUE)</f>
        <v>35 - 44</v>
      </c>
    </row>
    <row r="671" spans="2:13">
      <c r="B671" s="19">
        <v>79191835030</v>
      </c>
      <c r="C671" t="s">
        <v>178</v>
      </c>
      <c r="D671" t="s">
        <v>5</v>
      </c>
      <c r="E671" t="s">
        <v>417</v>
      </c>
      <c r="F671" t="s">
        <v>14</v>
      </c>
      <c r="G671" t="s">
        <v>426</v>
      </c>
      <c r="H671" s="1">
        <v>30664</v>
      </c>
      <c r="I671" s="1" t="s">
        <v>433</v>
      </c>
      <c r="J671" t="s">
        <v>453</v>
      </c>
      <c r="K671" s="20">
        <v>29.9</v>
      </c>
      <c r="L671">
        <f ca="1">TRUNC((TODAY()-tBase[[#This Row],[Data Nascimento]])/365)</f>
        <v>41</v>
      </c>
      <c r="M671" t="str">
        <f ca="1">HLOOKUP(tBase[[#This Row],[Idade]],$O$3:$R$4,2,TRUE)</f>
        <v>35 - 44</v>
      </c>
    </row>
    <row r="672" spans="2:13">
      <c r="B672" s="19">
        <v>79692046981</v>
      </c>
      <c r="C672" t="s">
        <v>17</v>
      </c>
      <c r="D672" t="s">
        <v>6</v>
      </c>
      <c r="E672" t="s">
        <v>7</v>
      </c>
      <c r="F672" t="s">
        <v>427</v>
      </c>
      <c r="G672" t="s">
        <v>425</v>
      </c>
      <c r="H672" s="1">
        <v>28052</v>
      </c>
      <c r="I672" s="1" t="s">
        <v>430</v>
      </c>
      <c r="J672" t="s">
        <v>454</v>
      </c>
      <c r="K672" s="20">
        <v>35.9</v>
      </c>
      <c r="L672">
        <f ca="1">TRUNC((TODAY()-tBase[[#This Row],[Data Nascimento]])/365)</f>
        <v>48</v>
      </c>
      <c r="M672" t="str">
        <f ca="1">HLOOKUP(tBase[[#This Row],[Idade]],$O$3:$R$4,2,TRUE)</f>
        <v>44 - 54</v>
      </c>
    </row>
    <row r="673" spans="2:13">
      <c r="B673" s="19">
        <v>80034583746</v>
      </c>
      <c r="C673" t="s">
        <v>340</v>
      </c>
      <c r="D673" t="s">
        <v>6</v>
      </c>
      <c r="E673" t="s">
        <v>7</v>
      </c>
      <c r="F673" t="s">
        <v>14</v>
      </c>
      <c r="G673" t="s">
        <v>425</v>
      </c>
      <c r="H673" s="1">
        <v>27478</v>
      </c>
      <c r="I673" s="1" t="s">
        <v>429</v>
      </c>
      <c r="J673" t="s">
        <v>453</v>
      </c>
      <c r="K673" s="20">
        <v>29.9</v>
      </c>
      <c r="L673">
        <f ca="1">TRUNC((TODAY()-tBase[[#This Row],[Data Nascimento]])/365)</f>
        <v>50</v>
      </c>
      <c r="M673" t="str">
        <f ca="1">HLOOKUP(tBase[[#This Row],[Idade]],$O$3:$R$4,2,TRUE)</f>
        <v>44 - 54</v>
      </c>
    </row>
    <row r="674" spans="2:13">
      <c r="B674" s="19">
        <v>80299981987</v>
      </c>
      <c r="C674" t="s">
        <v>40</v>
      </c>
      <c r="D674" t="s">
        <v>5</v>
      </c>
      <c r="E674" t="s">
        <v>7</v>
      </c>
      <c r="F674" t="s">
        <v>14</v>
      </c>
      <c r="G674" t="s">
        <v>426</v>
      </c>
      <c r="H674" s="1">
        <v>33791</v>
      </c>
      <c r="I674" s="1" t="s">
        <v>431</v>
      </c>
      <c r="J674" t="s">
        <v>455</v>
      </c>
      <c r="K674" s="20">
        <v>9.9</v>
      </c>
      <c r="L674">
        <f ca="1">TRUNC((TODAY()-tBase[[#This Row],[Data Nascimento]])/365)</f>
        <v>32</v>
      </c>
      <c r="M674" t="str">
        <f ca="1">HLOOKUP(tBase[[#This Row],[Idade]],$O$3:$R$4,2,TRUE)</f>
        <v>24-34</v>
      </c>
    </row>
    <row r="675" spans="2:13">
      <c r="B675" s="19">
        <v>80307995495</v>
      </c>
      <c r="C675" t="s">
        <v>223</v>
      </c>
      <c r="D675" t="s">
        <v>5</v>
      </c>
      <c r="E675" t="s">
        <v>7</v>
      </c>
      <c r="F675" t="s">
        <v>12</v>
      </c>
      <c r="G675" t="s">
        <v>424</v>
      </c>
      <c r="H675" s="1">
        <v>25398</v>
      </c>
      <c r="I675" s="1" t="s">
        <v>432</v>
      </c>
      <c r="J675" t="s">
        <v>456</v>
      </c>
      <c r="K675" s="20">
        <v>79.900000000000006</v>
      </c>
      <c r="L675">
        <f ca="1">TRUNC((TODAY()-tBase[[#This Row],[Data Nascimento]])/365)</f>
        <v>55</v>
      </c>
      <c r="M675" t="str">
        <f ca="1">HLOOKUP(tBase[[#This Row],[Idade]],$O$3:$R$4,2,TRUE)</f>
        <v>54-70</v>
      </c>
    </row>
    <row r="676" spans="2:13">
      <c r="B676" s="19">
        <v>80343263498</v>
      </c>
      <c r="C676" t="s">
        <v>41</v>
      </c>
      <c r="D676" t="s">
        <v>6</v>
      </c>
      <c r="E676" t="s">
        <v>417</v>
      </c>
      <c r="F676" t="s">
        <v>427</v>
      </c>
      <c r="G676" t="s">
        <v>425</v>
      </c>
      <c r="H676" s="1">
        <v>23254</v>
      </c>
      <c r="I676" s="1" t="s">
        <v>434</v>
      </c>
      <c r="J676" t="s">
        <v>454</v>
      </c>
      <c r="K676" s="20">
        <v>35.9</v>
      </c>
      <c r="L676">
        <f ca="1">TRUNC((TODAY()-tBase[[#This Row],[Data Nascimento]])/365)</f>
        <v>61</v>
      </c>
      <c r="M676" t="str">
        <f ca="1">HLOOKUP(tBase[[#This Row],[Idade]],$O$3:$R$4,2,TRUE)</f>
        <v>54-70</v>
      </c>
    </row>
    <row r="677" spans="2:13">
      <c r="B677" s="19">
        <v>80727883222</v>
      </c>
      <c r="C677" t="s">
        <v>343</v>
      </c>
      <c r="D677" t="s">
        <v>5</v>
      </c>
      <c r="E677" t="s">
        <v>7</v>
      </c>
      <c r="F677" t="s">
        <v>12</v>
      </c>
      <c r="G677" t="s">
        <v>424</v>
      </c>
      <c r="H677" s="1">
        <v>27726</v>
      </c>
      <c r="I677" s="1" t="s">
        <v>430</v>
      </c>
      <c r="J677" t="s">
        <v>456</v>
      </c>
      <c r="K677" s="20">
        <v>79.900000000000006</v>
      </c>
      <c r="L677">
        <f ca="1">TRUNC((TODAY()-tBase[[#This Row],[Data Nascimento]])/365)</f>
        <v>49</v>
      </c>
      <c r="M677" t="str">
        <f ca="1">HLOOKUP(tBase[[#This Row],[Idade]],$O$3:$R$4,2,TRUE)</f>
        <v>44 - 54</v>
      </c>
    </row>
    <row r="678" spans="2:13">
      <c r="B678" s="19">
        <v>80931859365</v>
      </c>
      <c r="C678" t="s">
        <v>344</v>
      </c>
      <c r="D678" t="s">
        <v>6</v>
      </c>
      <c r="E678" t="s">
        <v>417</v>
      </c>
      <c r="F678" t="s">
        <v>13</v>
      </c>
      <c r="G678" t="s">
        <v>425</v>
      </c>
      <c r="H678" s="1">
        <v>30815</v>
      </c>
      <c r="I678" s="1" t="s">
        <v>435</v>
      </c>
      <c r="J678" t="s">
        <v>453</v>
      </c>
      <c r="K678" s="20">
        <v>29.9</v>
      </c>
      <c r="L678">
        <f ca="1">TRUNC((TODAY()-tBase[[#This Row],[Data Nascimento]])/365)</f>
        <v>41</v>
      </c>
      <c r="M678" t="str">
        <f ca="1">HLOOKUP(tBase[[#This Row],[Idade]],$O$3:$R$4,2,TRUE)</f>
        <v>35 - 44</v>
      </c>
    </row>
    <row r="679" spans="2:13">
      <c r="B679" s="19">
        <v>81040031571</v>
      </c>
      <c r="C679" t="s">
        <v>382</v>
      </c>
      <c r="D679" t="s">
        <v>5</v>
      </c>
      <c r="E679" t="s">
        <v>8</v>
      </c>
      <c r="F679" t="s">
        <v>427</v>
      </c>
      <c r="G679" t="s">
        <v>424</v>
      </c>
      <c r="H679" s="1">
        <v>23396</v>
      </c>
      <c r="I679" s="1" t="s">
        <v>436</v>
      </c>
      <c r="J679" t="s">
        <v>453</v>
      </c>
      <c r="K679" s="20">
        <v>29.9</v>
      </c>
      <c r="L679">
        <f ca="1">TRUNC((TODAY()-tBase[[#This Row],[Data Nascimento]])/365)</f>
        <v>61</v>
      </c>
      <c r="M679" t="str">
        <f ca="1">HLOOKUP(tBase[[#This Row],[Idade]],$O$3:$R$4,2,TRUE)</f>
        <v>54-70</v>
      </c>
    </row>
    <row r="680" spans="2:13">
      <c r="B680" s="19">
        <v>81073311563</v>
      </c>
      <c r="C680" t="s">
        <v>123</v>
      </c>
      <c r="D680" t="s">
        <v>6</v>
      </c>
      <c r="E680" t="s">
        <v>7</v>
      </c>
      <c r="F680" t="s">
        <v>9</v>
      </c>
      <c r="G680" t="s">
        <v>424</v>
      </c>
      <c r="H680" s="1">
        <v>29499</v>
      </c>
      <c r="I680" s="1" t="s">
        <v>430</v>
      </c>
      <c r="J680" t="s">
        <v>455</v>
      </c>
      <c r="K680" s="20">
        <v>9.9</v>
      </c>
      <c r="L680">
        <f ca="1">TRUNC((TODAY()-tBase[[#This Row],[Data Nascimento]])/365)</f>
        <v>44</v>
      </c>
      <c r="M680" t="str">
        <f ca="1">HLOOKUP(tBase[[#This Row],[Idade]],$O$3:$R$4,2,TRUE)</f>
        <v>44 - 54</v>
      </c>
    </row>
    <row r="681" spans="2:13">
      <c r="B681" s="19">
        <v>81254163050</v>
      </c>
      <c r="C681" t="s">
        <v>65</v>
      </c>
      <c r="D681" t="s">
        <v>6</v>
      </c>
      <c r="E681" t="s">
        <v>7</v>
      </c>
      <c r="F681" t="s">
        <v>427</v>
      </c>
      <c r="G681" t="s">
        <v>425</v>
      </c>
      <c r="H681" s="1">
        <v>29554</v>
      </c>
      <c r="I681" s="1" t="s">
        <v>435</v>
      </c>
      <c r="J681" t="s">
        <v>454</v>
      </c>
      <c r="K681" s="20">
        <v>35.9</v>
      </c>
      <c r="L681">
        <f ca="1">TRUNC((TODAY()-tBase[[#This Row],[Data Nascimento]])/365)</f>
        <v>44</v>
      </c>
      <c r="M681" t="str">
        <f ca="1">HLOOKUP(tBase[[#This Row],[Idade]],$O$3:$R$4,2,TRUE)</f>
        <v>44 - 54</v>
      </c>
    </row>
    <row r="682" spans="2:13">
      <c r="B682" s="19">
        <v>81389193399</v>
      </c>
      <c r="C682" t="s">
        <v>155</v>
      </c>
      <c r="D682" t="s">
        <v>6</v>
      </c>
      <c r="E682" t="s">
        <v>417</v>
      </c>
      <c r="F682" t="s">
        <v>13</v>
      </c>
      <c r="G682" t="s">
        <v>425</v>
      </c>
      <c r="H682" s="1">
        <v>29115</v>
      </c>
      <c r="I682" s="1" t="s">
        <v>436</v>
      </c>
      <c r="J682" t="s">
        <v>453</v>
      </c>
      <c r="K682" s="20">
        <v>29.9</v>
      </c>
      <c r="L682">
        <f ca="1">TRUNC((TODAY()-tBase[[#This Row],[Data Nascimento]])/365)</f>
        <v>45</v>
      </c>
      <c r="M682" t="str">
        <f ca="1">HLOOKUP(tBase[[#This Row],[Idade]],$O$3:$R$4,2,TRUE)</f>
        <v>44 - 54</v>
      </c>
    </row>
    <row r="683" spans="2:13">
      <c r="B683" s="19">
        <v>81477810082</v>
      </c>
      <c r="C683" t="s">
        <v>248</v>
      </c>
      <c r="D683" t="s">
        <v>6</v>
      </c>
      <c r="E683" t="s">
        <v>416</v>
      </c>
      <c r="F683" t="s">
        <v>13</v>
      </c>
      <c r="G683" t="s">
        <v>425</v>
      </c>
      <c r="H683" s="1">
        <v>34658</v>
      </c>
      <c r="I683" s="1" t="s">
        <v>433</v>
      </c>
      <c r="J683" t="s">
        <v>453</v>
      </c>
      <c r="K683" s="20">
        <v>29.9</v>
      </c>
      <c r="L683">
        <f ca="1">TRUNC((TODAY()-tBase[[#This Row],[Data Nascimento]])/365)</f>
        <v>30</v>
      </c>
      <c r="M683" t="str">
        <f ca="1">HLOOKUP(tBase[[#This Row],[Idade]],$O$3:$R$4,2,TRUE)</f>
        <v>24-34</v>
      </c>
    </row>
    <row r="684" spans="2:13">
      <c r="B684" s="19">
        <v>81525212234</v>
      </c>
      <c r="C684" t="s">
        <v>298</v>
      </c>
      <c r="D684" t="s">
        <v>5</v>
      </c>
      <c r="E684" t="s">
        <v>417</v>
      </c>
      <c r="F684" t="s">
        <v>14</v>
      </c>
      <c r="G684" t="s">
        <v>426</v>
      </c>
      <c r="H684" s="1">
        <v>31311</v>
      </c>
      <c r="I684" s="1" t="s">
        <v>433</v>
      </c>
      <c r="J684" t="s">
        <v>453</v>
      </c>
      <c r="K684" s="20">
        <v>29.9</v>
      </c>
      <c r="L684">
        <f ca="1">TRUNC((TODAY()-tBase[[#This Row],[Data Nascimento]])/365)</f>
        <v>39</v>
      </c>
      <c r="M684" t="str">
        <f ca="1">HLOOKUP(tBase[[#This Row],[Idade]],$O$3:$R$4,2,TRUE)</f>
        <v>35 - 44</v>
      </c>
    </row>
    <row r="685" spans="2:13">
      <c r="B685" s="19">
        <v>81656115235</v>
      </c>
      <c r="C685" t="s">
        <v>358</v>
      </c>
      <c r="D685" t="s">
        <v>6</v>
      </c>
      <c r="E685" t="s">
        <v>417</v>
      </c>
      <c r="F685" t="s">
        <v>427</v>
      </c>
      <c r="G685" t="s">
        <v>426</v>
      </c>
      <c r="H685" s="1">
        <v>32752</v>
      </c>
      <c r="I685" s="1" t="s">
        <v>433</v>
      </c>
      <c r="J685" t="s">
        <v>453</v>
      </c>
      <c r="K685" s="20">
        <v>29.9</v>
      </c>
      <c r="L685">
        <f ca="1">TRUNC((TODAY()-tBase[[#This Row],[Data Nascimento]])/365)</f>
        <v>35</v>
      </c>
      <c r="M685" t="str">
        <f ca="1">HLOOKUP(tBase[[#This Row],[Idade]],$O$3:$R$4,2,TRUE)</f>
        <v>35 - 44</v>
      </c>
    </row>
    <row r="686" spans="2:13">
      <c r="B686" s="19">
        <v>81829540486</v>
      </c>
      <c r="C686" t="s">
        <v>414</v>
      </c>
      <c r="D686" t="s">
        <v>5</v>
      </c>
      <c r="E686" t="s">
        <v>417</v>
      </c>
      <c r="F686" t="s">
        <v>11</v>
      </c>
      <c r="G686" t="s">
        <v>425</v>
      </c>
      <c r="H686" s="1">
        <v>33640</v>
      </c>
      <c r="I686" s="1" t="s">
        <v>433</v>
      </c>
      <c r="J686" t="s">
        <v>456</v>
      </c>
      <c r="K686" s="20">
        <v>79.900000000000006</v>
      </c>
      <c r="L686">
        <f ca="1">TRUNC((TODAY()-tBase[[#This Row],[Data Nascimento]])/365)</f>
        <v>33</v>
      </c>
      <c r="M686" t="str">
        <f ca="1">HLOOKUP(tBase[[#This Row],[Idade]],$O$3:$R$4,2,TRUE)</f>
        <v>24-34</v>
      </c>
    </row>
    <row r="687" spans="2:13">
      <c r="B687" s="19">
        <v>81841428890</v>
      </c>
      <c r="C687" t="s">
        <v>295</v>
      </c>
      <c r="D687" t="s">
        <v>6</v>
      </c>
      <c r="E687" t="s">
        <v>417</v>
      </c>
      <c r="F687" t="s">
        <v>12</v>
      </c>
      <c r="G687" t="s">
        <v>425</v>
      </c>
      <c r="H687" s="1">
        <v>23270</v>
      </c>
      <c r="I687" s="1" t="s">
        <v>433</v>
      </c>
      <c r="J687" t="s">
        <v>456</v>
      </c>
      <c r="K687" s="20">
        <v>79.900000000000006</v>
      </c>
      <c r="L687">
        <f ca="1">TRUNC((TODAY()-tBase[[#This Row],[Data Nascimento]])/365)</f>
        <v>61</v>
      </c>
      <c r="M687" t="str">
        <f ca="1">HLOOKUP(tBase[[#This Row],[Idade]],$O$3:$R$4,2,TRUE)</f>
        <v>54-70</v>
      </c>
    </row>
    <row r="688" spans="2:13">
      <c r="B688" s="19">
        <v>81957095029</v>
      </c>
      <c r="C688" t="s">
        <v>52</v>
      </c>
      <c r="D688" t="s">
        <v>5</v>
      </c>
      <c r="E688" t="s">
        <v>8</v>
      </c>
      <c r="F688" t="s">
        <v>14</v>
      </c>
      <c r="G688" t="s">
        <v>425</v>
      </c>
      <c r="H688" s="1">
        <v>35440</v>
      </c>
      <c r="I688" s="1" t="s">
        <v>433</v>
      </c>
      <c r="J688" t="s">
        <v>453</v>
      </c>
      <c r="K688" s="20">
        <v>29.9</v>
      </c>
      <c r="L688">
        <f ca="1">TRUNC((TODAY()-tBase[[#This Row],[Data Nascimento]])/365)</f>
        <v>28</v>
      </c>
      <c r="M688" t="str">
        <f ca="1">HLOOKUP(tBase[[#This Row],[Idade]],$O$3:$R$4,2,TRUE)</f>
        <v>24-34</v>
      </c>
    </row>
    <row r="689" spans="2:13">
      <c r="B689" s="19">
        <v>81957392796</v>
      </c>
      <c r="C689" t="s">
        <v>232</v>
      </c>
      <c r="D689" t="s">
        <v>5</v>
      </c>
      <c r="E689" t="s">
        <v>8</v>
      </c>
      <c r="F689" t="s">
        <v>14</v>
      </c>
      <c r="G689" t="s">
        <v>425</v>
      </c>
      <c r="H689" s="1">
        <v>33595</v>
      </c>
      <c r="I689" s="1" t="s">
        <v>433</v>
      </c>
      <c r="J689" t="s">
        <v>455</v>
      </c>
      <c r="K689" s="20">
        <v>9.9</v>
      </c>
      <c r="L689">
        <f ca="1">TRUNC((TODAY()-tBase[[#This Row],[Data Nascimento]])/365)</f>
        <v>33</v>
      </c>
      <c r="M689" t="str">
        <f ca="1">HLOOKUP(tBase[[#This Row],[Idade]],$O$3:$R$4,2,TRUE)</f>
        <v>24-34</v>
      </c>
    </row>
    <row r="690" spans="2:13">
      <c r="B690" s="19">
        <v>81986544000</v>
      </c>
      <c r="C690" t="s">
        <v>97</v>
      </c>
      <c r="D690" t="s">
        <v>6</v>
      </c>
      <c r="E690" t="s">
        <v>7</v>
      </c>
      <c r="F690" t="s">
        <v>12</v>
      </c>
      <c r="G690" t="s">
        <v>425</v>
      </c>
      <c r="H690" s="1">
        <v>30529</v>
      </c>
      <c r="I690" s="1" t="s">
        <v>433</v>
      </c>
      <c r="J690" t="s">
        <v>454</v>
      </c>
      <c r="K690" s="20">
        <v>35.9</v>
      </c>
      <c r="L690">
        <f ca="1">TRUNC((TODAY()-tBase[[#This Row],[Data Nascimento]])/365)</f>
        <v>41</v>
      </c>
      <c r="M690" t="str">
        <f ca="1">HLOOKUP(tBase[[#This Row],[Idade]],$O$3:$R$4,2,TRUE)</f>
        <v>35 - 44</v>
      </c>
    </row>
    <row r="691" spans="2:13">
      <c r="B691" s="19">
        <v>82193403599</v>
      </c>
      <c r="C691" t="s">
        <v>113</v>
      </c>
      <c r="D691" t="s">
        <v>5</v>
      </c>
      <c r="E691" t="s">
        <v>7</v>
      </c>
      <c r="F691" t="s">
        <v>427</v>
      </c>
      <c r="G691" t="s">
        <v>424</v>
      </c>
      <c r="H691" s="1">
        <v>23366</v>
      </c>
      <c r="I691" s="1" t="s">
        <v>433</v>
      </c>
      <c r="J691" t="s">
        <v>454</v>
      </c>
      <c r="K691" s="20">
        <v>35.9</v>
      </c>
      <c r="L691">
        <f ca="1">TRUNC((TODAY()-tBase[[#This Row],[Data Nascimento]])/365)</f>
        <v>61</v>
      </c>
      <c r="M691" t="str">
        <f ca="1">HLOOKUP(tBase[[#This Row],[Idade]],$O$3:$R$4,2,TRUE)</f>
        <v>54-70</v>
      </c>
    </row>
    <row r="692" spans="2:13">
      <c r="B692" s="19">
        <v>82208515205</v>
      </c>
      <c r="C692" t="s">
        <v>73</v>
      </c>
      <c r="D692" t="s">
        <v>6</v>
      </c>
      <c r="E692" t="s">
        <v>7</v>
      </c>
      <c r="F692" t="s">
        <v>12</v>
      </c>
      <c r="G692" t="s">
        <v>424</v>
      </c>
      <c r="H692" s="1">
        <v>29738</v>
      </c>
      <c r="I692" s="1" t="s">
        <v>429</v>
      </c>
      <c r="J692" t="s">
        <v>454</v>
      </c>
      <c r="K692" s="20">
        <v>35.9</v>
      </c>
      <c r="L692">
        <f ca="1">TRUNC((TODAY()-tBase[[#This Row],[Data Nascimento]])/365)</f>
        <v>44</v>
      </c>
      <c r="M692" t="str">
        <f ca="1">HLOOKUP(tBase[[#This Row],[Idade]],$O$3:$R$4,2,TRUE)</f>
        <v>44 - 54</v>
      </c>
    </row>
    <row r="693" spans="2:13">
      <c r="B693" s="19">
        <v>82322292165</v>
      </c>
      <c r="C693" t="s">
        <v>197</v>
      </c>
      <c r="D693" t="s">
        <v>5</v>
      </c>
      <c r="E693" t="s">
        <v>7</v>
      </c>
      <c r="F693" t="s">
        <v>427</v>
      </c>
      <c r="G693" t="s">
        <v>425</v>
      </c>
      <c r="H693" s="1">
        <v>22049</v>
      </c>
      <c r="I693" s="1" t="s">
        <v>432</v>
      </c>
      <c r="J693" t="s">
        <v>454</v>
      </c>
      <c r="K693" s="20">
        <v>35.9</v>
      </c>
      <c r="L693">
        <f ca="1">TRUNC((TODAY()-tBase[[#This Row],[Data Nascimento]])/365)</f>
        <v>65</v>
      </c>
      <c r="M693" t="str">
        <f ca="1">HLOOKUP(tBase[[#This Row],[Idade]],$O$3:$R$4,2,TRUE)</f>
        <v>54-70</v>
      </c>
    </row>
    <row r="694" spans="2:13">
      <c r="B694" s="19">
        <v>82534701192</v>
      </c>
      <c r="C694" t="s">
        <v>20</v>
      </c>
      <c r="D694" t="s">
        <v>5</v>
      </c>
      <c r="E694" t="s">
        <v>7</v>
      </c>
      <c r="F694" t="s">
        <v>13</v>
      </c>
      <c r="G694" t="s">
        <v>425</v>
      </c>
      <c r="H694" s="1">
        <v>30524</v>
      </c>
      <c r="I694" s="1" t="s">
        <v>436</v>
      </c>
      <c r="J694" t="s">
        <v>455</v>
      </c>
      <c r="K694" s="20">
        <v>9.9</v>
      </c>
      <c r="L694">
        <f ca="1">TRUNC((TODAY()-tBase[[#This Row],[Data Nascimento]])/365)</f>
        <v>41</v>
      </c>
      <c r="M694" t="str">
        <f ca="1">HLOOKUP(tBase[[#This Row],[Idade]],$O$3:$R$4,2,TRUE)</f>
        <v>35 - 44</v>
      </c>
    </row>
    <row r="695" spans="2:13">
      <c r="B695" s="19">
        <v>82602952057</v>
      </c>
      <c r="C695" t="s">
        <v>83</v>
      </c>
      <c r="D695" t="s">
        <v>6</v>
      </c>
      <c r="E695" t="s">
        <v>7</v>
      </c>
      <c r="F695" t="s">
        <v>13</v>
      </c>
      <c r="G695" t="s">
        <v>424</v>
      </c>
      <c r="H695" s="1">
        <v>27484</v>
      </c>
      <c r="I695" s="1" t="s">
        <v>436</v>
      </c>
      <c r="J695" t="s">
        <v>453</v>
      </c>
      <c r="K695" s="20">
        <v>29.9</v>
      </c>
      <c r="L695">
        <f ca="1">TRUNC((TODAY()-tBase[[#This Row],[Data Nascimento]])/365)</f>
        <v>50</v>
      </c>
      <c r="M695" t="str">
        <f ca="1">HLOOKUP(tBase[[#This Row],[Idade]],$O$3:$R$4,2,TRUE)</f>
        <v>44 - 54</v>
      </c>
    </row>
    <row r="696" spans="2:13">
      <c r="B696" s="19">
        <v>82616416182</v>
      </c>
      <c r="C696" t="s">
        <v>321</v>
      </c>
      <c r="D696" t="s">
        <v>5</v>
      </c>
      <c r="E696" t="s">
        <v>417</v>
      </c>
      <c r="F696" t="s">
        <v>427</v>
      </c>
      <c r="G696" t="s">
        <v>425</v>
      </c>
      <c r="H696" s="1">
        <v>23127</v>
      </c>
      <c r="I696" s="1" t="s">
        <v>436</v>
      </c>
      <c r="J696" t="s">
        <v>455</v>
      </c>
      <c r="K696" s="20">
        <v>9.9</v>
      </c>
      <c r="L696">
        <f ca="1">TRUNC((TODAY()-tBase[[#This Row],[Data Nascimento]])/365)</f>
        <v>62</v>
      </c>
      <c r="M696" t="str">
        <f ca="1">HLOOKUP(tBase[[#This Row],[Idade]],$O$3:$R$4,2,TRUE)</f>
        <v>54-70</v>
      </c>
    </row>
    <row r="697" spans="2:13">
      <c r="B697" s="19">
        <v>82696018618</v>
      </c>
      <c r="C697" t="s">
        <v>396</v>
      </c>
      <c r="D697" t="s">
        <v>5</v>
      </c>
      <c r="E697" t="s">
        <v>7</v>
      </c>
      <c r="F697" t="s">
        <v>13</v>
      </c>
      <c r="G697" t="s">
        <v>426</v>
      </c>
      <c r="H697" s="1">
        <v>32839</v>
      </c>
      <c r="I697" s="1" t="s">
        <v>436</v>
      </c>
      <c r="J697" t="s">
        <v>455</v>
      </c>
      <c r="K697" s="20">
        <v>9.9</v>
      </c>
      <c r="L697">
        <f ca="1">TRUNC((TODAY()-tBase[[#This Row],[Data Nascimento]])/365)</f>
        <v>35</v>
      </c>
      <c r="M697" t="str">
        <f ca="1">HLOOKUP(tBase[[#This Row],[Idade]],$O$3:$R$4,2,TRUE)</f>
        <v>35 - 44</v>
      </c>
    </row>
    <row r="698" spans="2:13">
      <c r="B698" s="19">
        <v>82955592711</v>
      </c>
      <c r="C698" t="s">
        <v>243</v>
      </c>
      <c r="D698" t="s">
        <v>5</v>
      </c>
      <c r="E698" t="s">
        <v>7</v>
      </c>
      <c r="F698" t="s">
        <v>9</v>
      </c>
      <c r="G698" t="s">
        <v>424</v>
      </c>
      <c r="H698" s="1">
        <v>22832</v>
      </c>
      <c r="I698" s="1" t="s">
        <v>436</v>
      </c>
      <c r="J698" t="s">
        <v>455</v>
      </c>
      <c r="K698" s="20">
        <v>9.9</v>
      </c>
      <c r="L698">
        <f ca="1">TRUNC((TODAY()-tBase[[#This Row],[Data Nascimento]])/365)</f>
        <v>62</v>
      </c>
      <c r="M698" t="str">
        <f ca="1">HLOOKUP(tBase[[#This Row],[Idade]],$O$3:$R$4,2,TRUE)</f>
        <v>54-70</v>
      </c>
    </row>
    <row r="699" spans="2:13">
      <c r="B699" s="19">
        <v>83052449006</v>
      </c>
      <c r="C699" t="s">
        <v>157</v>
      </c>
      <c r="D699" t="s">
        <v>6</v>
      </c>
      <c r="E699" t="s">
        <v>7</v>
      </c>
      <c r="F699" t="s">
        <v>427</v>
      </c>
      <c r="G699" t="s">
        <v>425</v>
      </c>
      <c r="H699" s="1">
        <v>22607</v>
      </c>
      <c r="I699" s="1" t="s">
        <v>436</v>
      </c>
      <c r="J699" t="s">
        <v>454</v>
      </c>
      <c r="K699" s="20">
        <v>35.9</v>
      </c>
      <c r="L699">
        <f ca="1">TRUNC((TODAY()-tBase[[#This Row],[Data Nascimento]])/365)</f>
        <v>63</v>
      </c>
      <c r="M699" t="str">
        <f ca="1">HLOOKUP(tBase[[#This Row],[Idade]],$O$3:$R$4,2,TRUE)</f>
        <v>54-70</v>
      </c>
    </row>
    <row r="700" spans="2:13">
      <c r="B700" s="19">
        <v>83212266867</v>
      </c>
      <c r="C700" t="s">
        <v>294</v>
      </c>
      <c r="D700" t="s">
        <v>6</v>
      </c>
      <c r="E700" t="s">
        <v>417</v>
      </c>
      <c r="F700" t="s">
        <v>11</v>
      </c>
      <c r="G700" t="s">
        <v>425</v>
      </c>
      <c r="H700" s="1">
        <v>30196</v>
      </c>
      <c r="I700" s="1" t="s">
        <v>435</v>
      </c>
      <c r="J700" t="s">
        <v>456</v>
      </c>
      <c r="K700" s="20">
        <v>79.900000000000006</v>
      </c>
      <c r="L700">
        <f ca="1">TRUNC((TODAY()-tBase[[#This Row],[Data Nascimento]])/365)</f>
        <v>42</v>
      </c>
      <c r="M700" t="str">
        <f ca="1">HLOOKUP(tBase[[#This Row],[Idade]],$O$3:$R$4,2,TRUE)</f>
        <v>35 - 44</v>
      </c>
    </row>
    <row r="701" spans="2:13">
      <c r="B701" s="19">
        <v>83445012725</v>
      </c>
      <c r="C701" t="s">
        <v>200</v>
      </c>
      <c r="D701" t="s">
        <v>5</v>
      </c>
      <c r="E701" t="s">
        <v>7</v>
      </c>
      <c r="F701" t="s">
        <v>13</v>
      </c>
      <c r="G701" t="s">
        <v>426</v>
      </c>
      <c r="H701" s="1">
        <v>22265</v>
      </c>
      <c r="I701" s="1" t="s">
        <v>433</v>
      </c>
      <c r="J701" t="s">
        <v>453</v>
      </c>
      <c r="K701" s="20">
        <v>29.9</v>
      </c>
      <c r="L701">
        <f ca="1">TRUNC((TODAY()-tBase[[#This Row],[Data Nascimento]])/365)</f>
        <v>64</v>
      </c>
      <c r="M701" t="str">
        <f ca="1">HLOOKUP(tBase[[#This Row],[Idade]],$O$3:$R$4,2,TRUE)</f>
        <v>54-70</v>
      </c>
    </row>
    <row r="702" spans="2:13">
      <c r="B702" s="19">
        <v>83649207260</v>
      </c>
      <c r="C702" t="s">
        <v>29</v>
      </c>
      <c r="D702" t="s">
        <v>6</v>
      </c>
      <c r="E702" t="s">
        <v>8</v>
      </c>
      <c r="F702" t="s">
        <v>427</v>
      </c>
      <c r="G702" t="s">
        <v>426</v>
      </c>
      <c r="H702" s="1">
        <v>28540</v>
      </c>
      <c r="I702" s="1" t="s">
        <v>433</v>
      </c>
      <c r="J702" t="s">
        <v>454</v>
      </c>
      <c r="K702" s="20">
        <v>35.9</v>
      </c>
      <c r="L702">
        <f ca="1">TRUNC((TODAY()-tBase[[#This Row],[Data Nascimento]])/365)</f>
        <v>47</v>
      </c>
      <c r="M702" t="str">
        <f ca="1">HLOOKUP(tBase[[#This Row],[Idade]],$O$3:$R$4,2,TRUE)</f>
        <v>44 - 54</v>
      </c>
    </row>
    <row r="703" spans="2:13">
      <c r="B703" s="19">
        <v>83970499766</v>
      </c>
      <c r="C703" t="s">
        <v>222</v>
      </c>
      <c r="D703" t="s">
        <v>6</v>
      </c>
      <c r="E703" t="s">
        <v>8</v>
      </c>
      <c r="F703" t="s">
        <v>11</v>
      </c>
      <c r="G703" t="s">
        <v>424</v>
      </c>
      <c r="H703" s="1">
        <v>35538</v>
      </c>
      <c r="I703" s="1" t="s">
        <v>433</v>
      </c>
      <c r="J703" t="s">
        <v>456</v>
      </c>
      <c r="K703" s="20">
        <v>79.900000000000006</v>
      </c>
      <c r="L703">
        <f ca="1">TRUNC((TODAY()-tBase[[#This Row],[Data Nascimento]])/365)</f>
        <v>28</v>
      </c>
      <c r="M703" t="str">
        <f ca="1">HLOOKUP(tBase[[#This Row],[Idade]],$O$3:$R$4,2,TRUE)</f>
        <v>24-34</v>
      </c>
    </row>
    <row r="704" spans="2:13">
      <c r="B704" s="19">
        <v>84131868739</v>
      </c>
      <c r="C704" t="s">
        <v>175</v>
      </c>
      <c r="D704" t="s">
        <v>6</v>
      </c>
      <c r="E704" t="s">
        <v>417</v>
      </c>
      <c r="F704" t="s">
        <v>12</v>
      </c>
      <c r="G704" t="s">
        <v>425</v>
      </c>
      <c r="H704" s="1">
        <v>31946</v>
      </c>
      <c r="I704" s="1" t="s">
        <v>433</v>
      </c>
      <c r="J704" t="s">
        <v>456</v>
      </c>
      <c r="K704" s="20">
        <v>79.900000000000006</v>
      </c>
      <c r="L704">
        <f ca="1">TRUNC((TODAY()-tBase[[#This Row],[Data Nascimento]])/365)</f>
        <v>37</v>
      </c>
      <c r="M704" t="str">
        <f ca="1">HLOOKUP(tBase[[#This Row],[Idade]],$O$3:$R$4,2,TRUE)</f>
        <v>35 - 44</v>
      </c>
    </row>
    <row r="705" spans="2:13">
      <c r="B705" s="19">
        <v>84303229207</v>
      </c>
      <c r="C705" t="s">
        <v>405</v>
      </c>
      <c r="D705" t="s">
        <v>6</v>
      </c>
      <c r="E705" t="s">
        <v>7</v>
      </c>
      <c r="F705" t="s">
        <v>427</v>
      </c>
      <c r="G705" t="s">
        <v>425</v>
      </c>
      <c r="H705" s="1">
        <v>25333</v>
      </c>
      <c r="I705" s="1" t="s">
        <v>433</v>
      </c>
      <c r="J705" t="s">
        <v>455</v>
      </c>
      <c r="K705" s="20">
        <v>9.9</v>
      </c>
      <c r="L705">
        <f ca="1">TRUNC((TODAY()-tBase[[#This Row],[Data Nascimento]])/365)</f>
        <v>56</v>
      </c>
      <c r="M705" t="str">
        <f ca="1">HLOOKUP(tBase[[#This Row],[Idade]],$O$3:$R$4,2,TRUE)</f>
        <v>54-70</v>
      </c>
    </row>
    <row r="706" spans="2:13">
      <c r="B706" s="19">
        <v>84709823345</v>
      </c>
      <c r="C706" t="s">
        <v>212</v>
      </c>
      <c r="D706" t="s">
        <v>6</v>
      </c>
      <c r="E706" t="s">
        <v>8</v>
      </c>
      <c r="F706" t="s">
        <v>13</v>
      </c>
      <c r="G706" t="s">
        <v>425</v>
      </c>
      <c r="H706" s="1">
        <v>22787</v>
      </c>
      <c r="I706" s="1" t="s">
        <v>430</v>
      </c>
      <c r="J706" t="s">
        <v>455</v>
      </c>
      <c r="K706" s="20">
        <v>9.9</v>
      </c>
      <c r="L706">
        <f ca="1">TRUNC((TODAY()-tBase[[#This Row],[Data Nascimento]])/365)</f>
        <v>63</v>
      </c>
      <c r="M706" t="str">
        <f ca="1">HLOOKUP(tBase[[#This Row],[Idade]],$O$3:$R$4,2,TRUE)</f>
        <v>54-70</v>
      </c>
    </row>
    <row r="707" spans="2:13">
      <c r="B707" s="19">
        <v>84913009166</v>
      </c>
      <c r="C707" t="s">
        <v>354</v>
      </c>
      <c r="D707" t="s">
        <v>6</v>
      </c>
      <c r="E707" t="s">
        <v>417</v>
      </c>
      <c r="F707" t="s">
        <v>11</v>
      </c>
      <c r="G707" t="s">
        <v>425</v>
      </c>
      <c r="H707" s="1">
        <v>31861</v>
      </c>
      <c r="I707" s="1" t="s">
        <v>429</v>
      </c>
      <c r="J707" t="s">
        <v>456</v>
      </c>
      <c r="K707" s="20">
        <v>79.900000000000006</v>
      </c>
      <c r="L707">
        <f ca="1">TRUNC((TODAY()-tBase[[#This Row],[Data Nascimento]])/365)</f>
        <v>38</v>
      </c>
      <c r="M707" t="str">
        <f ca="1">HLOOKUP(tBase[[#This Row],[Idade]],$O$3:$R$4,2,TRUE)</f>
        <v>35 - 44</v>
      </c>
    </row>
    <row r="708" spans="2:13">
      <c r="B708" s="19">
        <v>84948080328</v>
      </c>
      <c r="C708" t="s">
        <v>257</v>
      </c>
      <c r="D708" t="s">
        <v>5</v>
      </c>
      <c r="E708" t="s">
        <v>7</v>
      </c>
      <c r="F708" t="s">
        <v>427</v>
      </c>
      <c r="G708" t="s">
        <v>425</v>
      </c>
      <c r="H708" s="1">
        <v>34275</v>
      </c>
      <c r="I708" s="1" t="s">
        <v>431</v>
      </c>
      <c r="J708" t="s">
        <v>454</v>
      </c>
      <c r="K708" s="20">
        <v>35.9</v>
      </c>
      <c r="L708">
        <f ca="1">TRUNC((TODAY()-tBase[[#This Row],[Data Nascimento]])/365)</f>
        <v>31</v>
      </c>
      <c r="M708" t="str">
        <f ca="1">HLOOKUP(tBase[[#This Row],[Idade]],$O$3:$R$4,2,TRUE)</f>
        <v>24-34</v>
      </c>
    </row>
    <row r="709" spans="2:13">
      <c r="B709" s="19">
        <v>85098405832</v>
      </c>
      <c r="C709" t="s">
        <v>331</v>
      </c>
      <c r="D709" t="s">
        <v>5</v>
      </c>
      <c r="E709" t="s">
        <v>416</v>
      </c>
      <c r="F709" t="s">
        <v>12</v>
      </c>
      <c r="G709" t="s">
        <v>424</v>
      </c>
      <c r="H709" s="1">
        <v>29566</v>
      </c>
      <c r="I709" s="1" t="s">
        <v>432</v>
      </c>
      <c r="J709" t="s">
        <v>455</v>
      </c>
      <c r="K709" s="20">
        <v>9.9</v>
      </c>
      <c r="L709">
        <f ca="1">TRUNC((TODAY()-tBase[[#This Row],[Data Nascimento]])/365)</f>
        <v>44</v>
      </c>
      <c r="M709" t="str">
        <f ca="1">HLOOKUP(tBase[[#This Row],[Idade]],$O$3:$R$4,2,TRUE)</f>
        <v>44 - 54</v>
      </c>
    </row>
    <row r="710" spans="2:13">
      <c r="B710" s="19">
        <v>85179233460</v>
      </c>
      <c r="C710" t="s">
        <v>372</v>
      </c>
      <c r="D710" t="s">
        <v>5</v>
      </c>
      <c r="E710" t="s">
        <v>8</v>
      </c>
      <c r="F710" t="s">
        <v>13</v>
      </c>
      <c r="G710" t="s">
        <v>425</v>
      </c>
      <c r="H710" s="1">
        <v>32761</v>
      </c>
      <c r="I710" s="1" t="s">
        <v>434</v>
      </c>
      <c r="J710" t="s">
        <v>455</v>
      </c>
      <c r="K710" s="20">
        <v>9.9</v>
      </c>
      <c r="L710">
        <f ca="1">TRUNC((TODAY()-tBase[[#This Row],[Data Nascimento]])/365)</f>
        <v>35</v>
      </c>
      <c r="M710" t="str">
        <f ca="1">HLOOKUP(tBase[[#This Row],[Idade]],$O$3:$R$4,2,TRUE)</f>
        <v>35 - 44</v>
      </c>
    </row>
    <row r="711" spans="2:13">
      <c r="B711" s="19">
        <v>85199827692</v>
      </c>
      <c r="C711" t="s">
        <v>245</v>
      </c>
      <c r="D711" t="s">
        <v>5</v>
      </c>
      <c r="E711" t="s">
        <v>7</v>
      </c>
      <c r="F711" t="s">
        <v>427</v>
      </c>
      <c r="G711" t="s">
        <v>425</v>
      </c>
      <c r="H711" s="1">
        <v>30960</v>
      </c>
      <c r="I711" s="1" t="s">
        <v>430</v>
      </c>
      <c r="J711" t="s">
        <v>454</v>
      </c>
      <c r="K711" s="20">
        <v>35.9</v>
      </c>
      <c r="L711">
        <f ca="1">TRUNC((TODAY()-tBase[[#This Row],[Data Nascimento]])/365)</f>
        <v>40</v>
      </c>
      <c r="M711" t="str">
        <f ca="1">HLOOKUP(tBase[[#This Row],[Idade]],$O$3:$R$4,2,TRUE)</f>
        <v>35 - 44</v>
      </c>
    </row>
    <row r="712" spans="2:13">
      <c r="B712" s="19">
        <v>85294985317</v>
      </c>
      <c r="C712" t="s">
        <v>202</v>
      </c>
      <c r="D712" t="s">
        <v>5</v>
      </c>
      <c r="E712" t="s">
        <v>8</v>
      </c>
      <c r="F712" t="s">
        <v>14</v>
      </c>
      <c r="G712" t="s">
        <v>424</v>
      </c>
      <c r="H712" s="1">
        <v>30014</v>
      </c>
      <c r="I712" s="1" t="s">
        <v>435</v>
      </c>
      <c r="J712" t="s">
        <v>453</v>
      </c>
      <c r="K712" s="20">
        <v>29.9</v>
      </c>
      <c r="L712">
        <f ca="1">TRUNC((TODAY()-tBase[[#This Row],[Data Nascimento]])/365)</f>
        <v>43</v>
      </c>
      <c r="M712" t="str">
        <f ca="1">HLOOKUP(tBase[[#This Row],[Idade]],$O$3:$R$4,2,TRUE)</f>
        <v>35 - 44</v>
      </c>
    </row>
    <row r="713" spans="2:13">
      <c r="B713" s="19">
        <v>85486291852</v>
      </c>
      <c r="C713" t="s">
        <v>355</v>
      </c>
      <c r="D713" t="s">
        <v>5</v>
      </c>
      <c r="E713" t="s">
        <v>417</v>
      </c>
      <c r="F713" t="s">
        <v>12</v>
      </c>
      <c r="G713" t="s">
        <v>425</v>
      </c>
      <c r="H713" s="1">
        <v>27488</v>
      </c>
      <c r="I713" s="1" t="s">
        <v>436</v>
      </c>
      <c r="J713" t="s">
        <v>455</v>
      </c>
      <c r="K713" s="20">
        <v>9.9</v>
      </c>
      <c r="L713">
        <f ca="1">TRUNC((TODAY()-tBase[[#This Row],[Data Nascimento]])/365)</f>
        <v>50</v>
      </c>
      <c r="M713" t="str">
        <f ca="1">HLOOKUP(tBase[[#This Row],[Idade]],$O$3:$R$4,2,TRUE)</f>
        <v>44 - 54</v>
      </c>
    </row>
    <row r="714" spans="2:13">
      <c r="B714" s="19">
        <v>85516322956</v>
      </c>
      <c r="C714" t="s">
        <v>229</v>
      </c>
      <c r="D714" t="s">
        <v>6</v>
      </c>
      <c r="E714" t="s">
        <v>8</v>
      </c>
      <c r="F714" t="s">
        <v>427</v>
      </c>
      <c r="G714" t="s">
        <v>426</v>
      </c>
      <c r="H714" s="1">
        <v>31518</v>
      </c>
      <c r="I714" s="1" t="s">
        <v>430</v>
      </c>
      <c r="J714" t="s">
        <v>454</v>
      </c>
      <c r="K714" s="20">
        <v>35.9</v>
      </c>
      <c r="L714">
        <f ca="1">TRUNC((TODAY()-tBase[[#This Row],[Data Nascimento]])/365)</f>
        <v>39</v>
      </c>
      <c r="M714" t="str">
        <f ca="1">HLOOKUP(tBase[[#This Row],[Idade]],$O$3:$R$4,2,TRUE)</f>
        <v>35 - 44</v>
      </c>
    </row>
    <row r="715" spans="2:13">
      <c r="B715" s="19">
        <v>85643949724</v>
      </c>
      <c r="C715" t="s">
        <v>99</v>
      </c>
      <c r="D715" t="s">
        <v>6</v>
      </c>
      <c r="E715" t="s">
        <v>8</v>
      </c>
      <c r="F715" t="s">
        <v>9</v>
      </c>
      <c r="G715" t="s">
        <v>426</v>
      </c>
      <c r="H715" s="1">
        <v>29776</v>
      </c>
      <c r="I715" s="1" t="s">
        <v>435</v>
      </c>
      <c r="J715" t="s">
        <v>455</v>
      </c>
      <c r="K715" s="20">
        <v>9.9</v>
      </c>
      <c r="L715">
        <f ca="1">TRUNC((TODAY()-tBase[[#This Row],[Data Nascimento]])/365)</f>
        <v>43</v>
      </c>
      <c r="M715" t="str">
        <f ca="1">HLOOKUP(tBase[[#This Row],[Idade]],$O$3:$R$4,2,TRUE)</f>
        <v>35 - 44</v>
      </c>
    </row>
    <row r="716" spans="2:13">
      <c r="B716" s="19">
        <v>85741899575</v>
      </c>
      <c r="C716" t="s">
        <v>313</v>
      </c>
      <c r="D716" t="s">
        <v>6</v>
      </c>
      <c r="E716" t="s">
        <v>7</v>
      </c>
      <c r="F716" t="s">
        <v>12</v>
      </c>
      <c r="G716" t="s">
        <v>424</v>
      </c>
      <c r="H716" s="1">
        <v>23831</v>
      </c>
      <c r="I716" s="1" t="s">
        <v>436</v>
      </c>
      <c r="J716" t="s">
        <v>454</v>
      </c>
      <c r="K716" s="20">
        <v>35.9</v>
      </c>
      <c r="L716">
        <f ca="1">TRUNC((TODAY()-tBase[[#This Row],[Data Nascimento]])/365)</f>
        <v>60</v>
      </c>
      <c r="M716" t="str">
        <f ca="1">HLOOKUP(tBase[[#This Row],[Idade]],$O$3:$R$4,2,TRUE)</f>
        <v>54-70</v>
      </c>
    </row>
    <row r="717" spans="2:13">
      <c r="B717" s="19">
        <v>85811272833</v>
      </c>
      <c r="C717" t="s">
        <v>302</v>
      </c>
      <c r="D717" t="s">
        <v>6</v>
      </c>
      <c r="E717" t="s">
        <v>8</v>
      </c>
      <c r="F717" t="s">
        <v>13</v>
      </c>
      <c r="G717" t="s">
        <v>424</v>
      </c>
      <c r="H717" s="1">
        <v>30075</v>
      </c>
      <c r="I717" s="1" t="s">
        <v>433</v>
      </c>
      <c r="J717" t="s">
        <v>455</v>
      </c>
      <c r="K717" s="20">
        <v>9.9</v>
      </c>
      <c r="L717">
        <f ca="1">TRUNC((TODAY()-tBase[[#This Row],[Data Nascimento]])/365)</f>
        <v>43</v>
      </c>
      <c r="M717" t="str">
        <f ca="1">HLOOKUP(tBase[[#This Row],[Idade]],$O$3:$R$4,2,TRUE)</f>
        <v>35 - 44</v>
      </c>
    </row>
    <row r="718" spans="2:13">
      <c r="B718" s="19">
        <v>85815028040</v>
      </c>
      <c r="C718" t="s">
        <v>119</v>
      </c>
      <c r="D718" t="s">
        <v>6</v>
      </c>
      <c r="E718" t="s">
        <v>8</v>
      </c>
      <c r="F718" t="s">
        <v>427</v>
      </c>
      <c r="G718" t="s">
        <v>425</v>
      </c>
      <c r="H718" s="1">
        <v>22683</v>
      </c>
      <c r="I718" s="1" t="s">
        <v>433</v>
      </c>
      <c r="J718" t="s">
        <v>453</v>
      </c>
      <c r="K718" s="20">
        <v>29.9</v>
      </c>
      <c r="L718">
        <f ca="1">TRUNC((TODAY()-tBase[[#This Row],[Data Nascimento]])/365)</f>
        <v>63</v>
      </c>
      <c r="M718" t="str">
        <f ca="1">HLOOKUP(tBase[[#This Row],[Idade]],$O$3:$R$4,2,TRUE)</f>
        <v>54-70</v>
      </c>
    </row>
    <row r="719" spans="2:13">
      <c r="B719" s="19">
        <v>85835308143</v>
      </c>
      <c r="C719" t="s">
        <v>362</v>
      </c>
      <c r="D719" t="s">
        <v>5</v>
      </c>
      <c r="E719" t="s">
        <v>8</v>
      </c>
      <c r="F719" t="s">
        <v>13</v>
      </c>
      <c r="G719" t="s">
        <v>424</v>
      </c>
      <c r="H719" s="1">
        <v>34414</v>
      </c>
      <c r="I719" s="1" t="s">
        <v>433</v>
      </c>
      <c r="J719" t="s">
        <v>456</v>
      </c>
      <c r="K719" s="20">
        <v>79.900000000000006</v>
      </c>
      <c r="L719">
        <f ca="1">TRUNC((TODAY()-tBase[[#This Row],[Data Nascimento]])/365)</f>
        <v>31</v>
      </c>
      <c r="M719" t="str">
        <f ca="1">HLOOKUP(tBase[[#This Row],[Idade]],$O$3:$R$4,2,TRUE)</f>
        <v>24-34</v>
      </c>
    </row>
    <row r="720" spans="2:13">
      <c r="B720" s="19">
        <v>85880197310</v>
      </c>
      <c r="C720" t="s">
        <v>181</v>
      </c>
      <c r="D720" t="s">
        <v>5</v>
      </c>
      <c r="E720" t="s">
        <v>417</v>
      </c>
      <c r="F720" t="s">
        <v>427</v>
      </c>
      <c r="G720" t="s">
        <v>425</v>
      </c>
      <c r="H720" s="1">
        <v>28279</v>
      </c>
      <c r="I720" s="1" t="s">
        <v>433</v>
      </c>
      <c r="J720" t="s">
        <v>454</v>
      </c>
      <c r="K720" s="20">
        <v>35.9</v>
      </c>
      <c r="L720">
        <f ca="1">TRUNC((TODAY()-tBase[[#This Row],[Data Nascimento]])/365)</f>
        <v>47</v>
      </c>
      <c r="M720" t="str">
        <f ca="1">HLOOKUP(tBase[[#This Row],[Idade]],$O$3:$R$4,2,TRUE)</f>
        <v>44 - 54</v>
      </c>
    </row>
    <row r="721" spans="2:13">
      <c r="B721" s="19">
        <v>86054892010</v>
      </c>
      <c r="C721" t="s">
        <v>253</v>
      </c>
      <c r="D721" t="s">
        <v>5</v>
      </c>
      <c r="E721" t="s">
        <v>7</v>
      </c>
      <c r="F721" t="s">
        <v>427</v>
      </c>
      <c r="G721" t="s">
        <v>424</v>
      </c>
      <c r="H721" s="1">
        <v>30942</v>
      </c>
      <c r="I721" s="1" t="s">
        <v>433</v>
      </c>
      <c r="J721" t="s">
        <v>454</v>
      </c>
      <c r="K721" s="20">
        <v>35.9</v>
      </c>
      <c r="L721">
        <f ca="1">TRUNC((TODAY()-tBase[[#This Row],[Data Nascimento]])/365)</f>
        <v>40</v>
      </c>
      <c r="M721" t="str">
        <f ca="1">HLOOKUP(tBase[[#This Row],[Idade]],$O$3:$R$4,2,TRUE)</f>
        <v>35 - 44</v>
      </c>
    </row>
    <row r="722" spans="2:13">
      <c r="B722" s="19">
        <v>86094864413</v>
      </c>
      <c r="C722" t="s">
        <v>71</v>
      </c>
      <c r="D722" t="s">
        <v>5</v>
      </c>
      <c r="E722" t="s">
        <v>417</v>
      </c>
      <c r="F722" t="s">
        <v>427</v>
      </c>
      <c r="G722" t="s">
        <v>424</v>
      </c>
      <c r="H722" s="1">
        <v>31474</v>
      </c>
      <c r="I722" s="1" t="s">
        <v>433</v>
      </c>
      <c r="J722" t="s">
        <v>453</v>
      </c>
      <c r="K722" s="20">
        <v>29.9</v>
      </c>
      <c r="L722">
        <f ca="1">TRUNC((TODAY()-tBase[[#This Row],[Data Nascimento]])/365)</f>
        <v>39</v>
      </c>
      <c r="M722" t="str">
        <f ca="1">HLOOKUP(tBase[[#This Row],[Idade]],$O$3:$R$4,2,TRUE)</f>
        <v>35 - 44</v>
      </c>
    </row>
    <row r="723" spans="2:13">
      <c r="B723" s="19">
        <v>86499663957</v>
      </c>
      <c r="C723" t="s">
        <v>317</v>
      </c>
      <c r="D723" t="s">
        <v>5</v>
      </c>
      <c r="E723" t="s">
        <v>7</v>
      </c>
      <c r="F723" t="s">
        <v>427</v>
      </c>
      <c r="G723" t="s">
        <v>425</v>
      </c>
      <c r="H723" s="1">
        <v>26710</v>
      </c>
      <c r="I723" s="1" t="s">
        <v>433</v>
      </c>
      <c r="J723" t="s">
        <v>454</v>
      </c>
      <c r="K723" s="20">
        <v>35.9</v>
      </c>
      <c r="L723">
        <f ca="1">TRUNC((TODAY()-tBase[[#This Row],[Data Nascimento]])/365)</f>
        <v>52</v>
      </c>
      <c r="M723" t="str">
        <f ca="1">HLOOKUP(tBase[[#This Row],[Idade]],$O$3:$R$4,2,TRUE)</f>
        <v>44 - 54</v>
      </c>
    </row>
    <row r="724" spans="2:13">
      <c r="B724" s="19">
        <v>86852773998</v>
      </c>
      <c r="C724" t="s">
        <v>407</v>
      </c>
      <c r="D724" t="s">
        <v>6</v>
      </c>
      <c r="E724" t="s">
        <v>7</v>
      </c>
      <c r="F724" t="s">
        <v>427</v>
      </c>
      <c r="G724" t="s">
        <v>425</v>
      </c>
      <c r="H724" s="1">
        <v>26154</v>
      </c>
      <c r="I724" s="1" t="s">
        <v>433</v>
      </c>
      <c r="J724" t="s">
        <v>453</v>
      </c>
      <c r="K724" s="20">
        <v>29.9</v>
      </c>
      <c r="L724">
        <f ca="1">TRUNC((TODAY()-tBase[[#This Row],[Data Nascimento]])/365)</f>
        <v>53</v>
      </c>
      <c r="M724" t="str">
        <f ca="1">HLOOKUP(tBase[[#This Row],[Idade]],$O$3:$R$4,2,TRUE)</f>
        <v>44 - 54</v>
      </c>
    </row>
    <row r="725" spans="2:13">
      <c r="B725" s="19">
        <v>86978937487</v>
      </c>
      <c r="C725" t="s">
        <v>238</v>
      </c>
      <c r="D725" t="s">
        <v>6</v>
      </c>
      <c r="E725" t="s">
        <v>417</v>
      </c>
      <c r="F725" t="s">
        <v>427</v>
      </c>
      <c r="G725" t="s">
        <v>426</v>
      </c>
      <c r="H725" s="1">
        <v>23368</v>
      </c>
      <c r="I725" s="1" t="s">
        <v>433</v>
      </c>
      <c r="J725" t="s">
        <v>453</v>
      </c>
      <c r="K725" s="20">
        <v>29.9</v>
      </c>
      <c r="L725">
        <f ca="1">TRUNC((TODAY()-tBase[[#This Row],[Data Nascimento]])/365)</f>
        <v>61</v>
      </c>
      <c r="M725" t="str">
        <f ca="1">HLOOKUP(tBase[[#This Row],[Idade]],$O$3:$R$4,2,TRUE)</f>
        <v>54-70</v>
      </c>
    </row>
    <row r="726" spans="2:13">
      <c r="B726" s="19">
        <v>87196399314</v>
      </c>
      <c r="C726" t="s">
        <v>264</v>
      </c>
      <c r="D726" t="s">
        <v>6</v>
      </c>
      <c r="E726" t="s">
        <v>417</v>
      </c>
      <c r="F726" t="s">
        <v>13</v>
      </c>
      <c r="G726" t="s">
        <v>425</v>
      </c>
      <c r="H726" s="1">
        <v>23107</v>
      </c>
      <c r="I726" s="1" t="s">
        <v>429</v>
      </c>
      <c r="J726" t="s">
        <v>454</v>
      </c>
      <c r="K726" s="20">
        <v>35.9</v>
      </c>
      <c r="L726">
        <f ca="1">TRUNC((TODAY()-tBase[[#This Row],[Data Nascimento]])/365)</f>
        <v>62</v>
      </c>
      <c r="M726" t="str">
        <f ca="1">HLOOKUP(tBase[[#This Row],[Idade]],$O$3:$R$4,2,TRUE)</f>
        <v>54-70</v>
      </c>
    </row>
    <row r="727" spans="2:13">
      <c r="B727" s="19">
        <v>87285460641</v>
      </c>
      <c r="C727" t="s">
        <v>256</v>
      </c>
      <c r="D727" t="s">
        <v>6</v>
      </c>
      <c r="E727" t="s">
        <v>7</v>
      </c>
      <c r="F727" t="s">
        <v>14</v>
      </c>
      <c r="G727" t="s">
        <v>426</v>
      </c>
      <c r="H727" s="1">
        <v>31436</v>
      </c>
      <c r="I727" s="1" t="s">
        <v>432</v>
      </c>
      <c r="J727" t="s">
        <v>453</v>
      </c>
      <c r="K727" s="20">
        <v>29.9</v>
      </c>
      <c r="L727">
        <f ca="1">TRUNC((TODAY()-tBase[[#This Row],[Data Nascimento]])/365)</f>
        <v>39</v>
      </c>
      <c r="M727" t="str">
        <f ca="1">HLOOKUP(tBase[[#This Row],[Idade]],$O$3:$R$4,2,TRUE)</f>
        <v>35 - 44</v>
      </c>
    </row>
    <row r="728" spans="2:13">
      <c r="B728" s="19">
        <v>87414402435</v>
      </c>
      <c r="C728" t="s">
        <v>259</v>
      </c>
      <c r="D728" t="s">
        <v>5</v>
      </c>
      <c r="E728" t="s">
        <v>8</v>
      </c>
      <c r="F728" t="s">
        <v>12</v>
      </c>
      <c r="G728" t="s">
        <v>426</v>
      </c>
      <c r="H728" s="1">
        <v>28767</v>
      </c>
      <c r="I728" s="1" t="s">
        <v>436</v>
      </c>
      <c r="J728" t="s">
        <v>455</v>
      </c>
      <c r="K728" s="20">
        <v>9.9</v>
      </c>
      <c r="L728">
        <f ca="1">TRUNC((TODAY()-tBase[[#This Row],[Data Nascimento]])/365)</f>
        <v>46</v>
      </c>
      <c r="M728" t="str">
        <f ca="1">HLOOKUP(tBase[[#This Row],[Idade]],$O$3:$R$4,2,TRUE)</f>
        <v>44 - 54</v>
      </c>
    </row>
    <row r="729" spans="2:13">
      <c r="B729" s="19">
        <v>87420964182</v>
      </c>
      <c r="C729" t="s">
        <v>363</v>
      </c>
      <c r="D729" t="s">
        <v>5</v>
      </c>
      <c r="E729" t="s">
        <v>7</v>
      </c>
      <c r="F729" t="s">
        <v>9</v>
      </c>
      <c r="G729" t="s">
        <v>424</v>
      </c>
      <c r="H729" s="1">
        <v>28768</v>
      </c>
      <c r="I729" s="1" t="s">
        <v>436</v>
      </c>
      <c r="J729" t="s">
        <v>455</v>
      </c>
      <c r="K729" s="20">
        <v>9.9</v>
      </c>
      <c r="L729">
        <f ca="1">TRUNC((TODAY()-tBase[[#This Row],[Data Nascimento]])/365)</f>
        <v>46</v>
      </c>
      <c r="M729" t="str">
        <f ca="1">HLOOKUP(tBase[[#This Row],[Idade]],$O$3:$R$4,2,TRUE)</f>
        <v>44 - 54</v>
      </c>
    </row>
    <row r="730" spans="2:13">
      <c r="B730" s="19">
        <v>87436471754</v>
      </c>
      <c r="C730" t="s">
        <v>287</v>
      </c>
      <c r="D730" t="s">
        <v>6</v>
      </c>
      <c r="E730" t="s">
        <v>7</v>
      </c>
      <c r="F730" t="s">
        <v>427</v>
      </c>
      <c r="G730" t="s">
        <v>425</v>
      </c>
      <c r="H730" s="1">
        <v>21950</v>
      </c>
      <c r="I730" s="1" t="s">
        <v>436</v>
      </c>
      <c r="J730" t="s">
        <v>453</v>
      </c>
      <c r="K730" s="20">
        <v>29.9</v>
      </c>
      <c r="L730">
        <f ca="1">TRUNC((TODAY()-tBase[[#This Row],[Data Nascimento]])/365)</f>
        <v>65</v>
      </c>
      <c r="M730" t="str">
        <f ca="1">HLOOKUP(tBase[[#This Row],[Idade]],$O$3:$R$4,2,TRUE)</f>
        <v>54-70</v>
      </c>
    </row>
    <row r="731" spans="2:13">
      <c r="B731" s="19">
        <v>87558717722</v>
      </c>
      <c r="C731" t="s">
        <v>147</v>
      </c>
      <c r="D731" t="s">
        <v>6</v>
      </c>
      <c r="E731" t="s">
        <v>7</v>
      </c>
      <c r="F731" t="s">
        <v>9</v>
      </c>
      <c r="G731" t="s">
        <v>425</v>
      </c>
      <c r="H731" s="1">
        <v>28845</v>
      </c>
      <c r="I731" s="1" t="s">
        <v>436</v>
      </c>
      <c r="J731" t="s">
        <v>455</v>
      </c>
      <c r="K731" s="20">
        <v>9.9</v>
      </c>
      <c r="L731">
        <f ca="1">TRUNC((TODAY()-tBase[[#This Row],[Data Nascimento]])/365)</f>
        <v>46</v>
      </c>
      <c r="M731" t="str">
        <f ca="1">HLOOKUP(tBase[[#This Row],[Idade]],$O$3:$R$4,2,TRUE)</f>
        <v>44 - 54</v>
      </c>
    </row>
    <row r="732" spans="2:13">
      <c r="B732" s="19">
        <v>87686193175</v>
      </c>
      <c r="C732" t="s">
        <v>118</v>
      </c>
      <c r="D732" t="s">
        <v>5</v>
      </c>
      <c r="E732" t="s">
        <v>417</v>
      </c>
      <c r="F732" t="s">
        <v>427</v>
      </c>
      <c r="G732" t="s">
        <v>426</v>
      </c>
      <c r="H732" s="1">
        <v>35825</v>
      </c>
      <c r="I732" s="1" t="s">
        <v>436</v>
      </c>
      <c r="J732" t="s">
        <v>453</v>
      </c>
      <c r="K732" s="20">
        <v>29.9</v>
      </c>
      <c r="L732">
        <f ca="1">TRUNC((TODAY()-tBase[[#This Row],[Data Nascimento]])/365)</f>
        <v>27</v>
      </c>
      <c r="M732" t="str">
        <f ca="1">HLOOKUP(tBase[[#This Row],[Idade]],$O$3:$R$4,2,TRUE)</f>
        <v>24-34</v>
      </c>
    </row>
    <row r="733" spans="2:13">
      <c r="B733" s="19">
        <v>87868289945</v>
      </c>
      <c r="C733" t="s">
        <v>413</v>
      </c>
      <c r="D733" t="s">
        <v>6</v>
      </c>
      <c r="E733" t="s">
        <v>7</v>
      </c>
      <c r="F733" t="s">
        <v>427</v>
      </c>
      <c r="G733" t="s">
        <v>424</v>
      </c>
      <c r="H733" s="1">
        <v>35852</v>
      </c>
      <c r="I733" s="1" t="s">
        <v>436</v>
      </c>
      <c r="J733" t="s">
        <v>454</v>
      </c>
      <c r="K733" s="20">
        <v>35.9</v>
      </c>
      <c r="L733">
        <f ca="1">TRUNC((TODAY()-tBase[[#This Row],[Data Nascimento]])/365)</f>
        <v>27</v>
      </c>
      <c r="M733" t="str">
        <f ca="1">HLOOKUP(tBase[[#This Row],[Idade]],$O$3:$R$4,2,TRUE)</f>
        <v>24-34</v>
      </c>
    </row>
    <row r="734" spans="2:13">
      <c r="B734" s="19">
        <v>87892351305</v>
      </c>
      <c r="C734" t="s">
        <v>47</v>
      </c>
      <c r="D734" t="s">
        <v>6</v>
      </c>
      <c r="E734" t="s">
        <v>7</v>
      </c>
      <c r="F734" t="s">
        <v>427</v>
      </c>
      <c r="G734" t="s">
        <v>425</v>
      </c>
      <c r="H734" s="1">
        <v>32482</v>
      </c>
      <c r="I734" s="1" t="s">
        <v>435</v>
      </c>
      <c r="J734" t="s">
        <v>453</v>
      </c>
      <c r="K734" s="20">
        <v>29.9</v>
      </c>
      <c r="L734">
        <f ca="1">TRUNC((TODAY()-tBase[[#This Row],[Data Nascimento]])/365)</f>
        <v>36</v>
      </c>
      <c r="M734" t="str">
        <f ca="1">HLOOKUP(tBase[[#This Row],[Idade]],$O$3:$R$4,2,TRUE)</f>
        <v>35 - 44</v>
      </c>
    </row>
    <row r="735" spans="2:13">
      <c r="B735" s="19">
        <v>88165679068</v>
      </c>
      <c r="C735" t="s">
        <v>272</v>
      </c>
      <c r="D735" t="s">
        <v>6</v>
      </c>
      <c r="E735" t="s">
        <v>8</v>
      </c>
      <c r="F735" t="s">
        <v>13</v>
      </c>
      <c r="G735" t="s">
        <v>425</v>
      </c>
      <c r="H735" s="1">
        <v>32167</v>
      </c>
      <c r="I735" s="1" t="s">
        <v>433</v>
      </c>
      <c r="J735" t="s">
        <v>453</v>
      </c>
      <c r="K735" s="20">
        <v>29.9</v>
      </c>
      <c r="L735">
        <f ca="1">TRUNC((TODAY()-tBase[[#This Row],[Data Nascimento]])/365)</f>
        <v>37</v>
      </c>
      <c r="M735" t="str">
        <f ca="1">HLOOKUP(tBase[[#This Row],[Idade]],$O$3:$R$4,2,TRUE)</f>
        <v>35 - 44</v>
      </c>
    </row>
    <row r="736" spans="2:13">
      <c r="B736" s="19">
        <v>88238264803</v>
      </c>
      <c r="C736" t="s">
        <v>111</v>
      </c>
      <c r="D736" t="s">
        <v>5</v>
      </c>
      <c r="E736" t="s">
        <v>417</v>
      </c>
      <c r="F736" t="s">
        <v>9</v>
      </c>
      <c r="G736" t="s">
        <v>424</v>
      </c>
      <c r="H736" s="1">
        <v>26611</v>
      </c>
      <c r="I736" s="1" t="s">
        <v>433</v>
      </c>
      <c r="J736" t="s">
        <v>455</v>
      </c>
      <c r="K736" s="20">
        <v>9.9</v>
      </c>
      <c r="L736">
        <f ca="1">TRUNC((TODAY()-tBase[[#This Row],[Data Nascimento]])/365)</f>
        <v>52</v>
      </c>
      <c r="M736" t="str">
        <f ca="1">HLOOKUP(tBase[[#This Row],[Idade]],$O$3:$R$4,2,TRUE)</f>
        <v>44 - 54</v>
      </c>
    </row>
    <row r="737" spans="2:13">
      <c r="B737" s="19">
        <v>88285918314</v>
      </c>
      <c r="C737" t="s">
        <v>357</v>
      </c>
      <c r="D737" t="s">
        <v>5</v>
      </c>
      <c r="E737" t="s">
        <v>7</v>
      </c>
      <c r="F737" t="s">
        <v>427</v>
      </c>
      <c r="G737" t="s">
        <v>425</v>
      </c>
      <c r="H737" s="1">
        <v>32585</v>
      </c>
      <c r="I737" s="1" t="s">
        <v>433</v>
      </c>
      <c r="J737" t="s">
        <v>455</v>
      </c>
      <c r="K737" s="20">
        <v>9.9</v>
      </c>
      <c r="L737">
        <f ca="1">TRUNC((TODAY()-tBase[[#This Row],[Data Nascimento]])/365)</f>
        <v>36</v>
      </c>
      <c r="M737" t="str">
        <f ca="1">HLOOKUP(tBase[[#This Row],[Idade]],$O$3:$R$4,2,TRUE)</f>
        <v>35 - 44</v>
      </c>
    </row>
    <row r="738" spans="2:13">
      <c r="B738" s="19">
        <v>88425685425</v>
      </c>
      <c r="C738" t="s">
        <v>67</v>
      </c>
      <c r="D738" t="s">
        <v>6</v>
      </c>
      <c r="E738" t="s">
        <v>7</v>
      </c>
      <c r="F738" t="s">
        <v>12</v>
      </c>
      <c r="G738" t="s">
        <v>425</v>
      </c>
      <c r="H738" s="1">
        <v>23204</v>
      </c>
      <c r="I738" s="1" t="s">
        <v>433</v>
      </c>
      <c r="J738" t="s">
        <v>455</v>
      </c>
      <c r="K738" s="20">
        <v>9.9</v>
      </c>
      <c r="L738">
        <f ca="1">TRUNC((TODAY()-tBase[[#This Row],[Data Nascimento]])/365)</f>
        <v>61</v>
      </c>
      <c r="M738" t="str">
        <f ca="1">HLOOKUP(tBase[[#This Row],[Idade]],$O$3:$R$4,2,TRUE)</f>
        <v>54-70</v>
      </c>
    </row>
    <row r="739" spans="2:13">
      <c r="B739" s="19">
        <v>88756128664</v>
      </c>
      <c r="C739" t="s">
        <v>254</v>
      </c>
      <c r="D739" t="s">
        <v>6</v>
      </c>
      <c r="E739" t="s">
        <v>417</v>
      </c>
      <c r="F739" t="s">
        <v>13</v>
      </c>
      <c r="G739" t="s">
        <v>425</v>
      </c>
      <c r="H739" s="1">
        <v>29275</v>
      </c>
      <c r="I739" s="1" t="s">
        <v>433</v>
      </c>
      <c r="J739" t="s">
        <v>455</v>
      </c>
      <c r="K739" s="20">
        <v>9.9</v>
      </c>
      <c r="L739">
        <f ca="1">TRUNC((TODAY()-tBase[[#This Row],[Data Nascimento]])/365)</f>
        <v>45</v>
      </c>
      <c r="M739" t="str">
        <f ca="1">HLOOKUP(tBase[[#This Row],[Idade]],$O$3:$R$4,2,TRUE)</f>
        <v>44 - 54</v>
      </c>
    </row>
    <row r="740" spans="2:13">
      <c r="B740" s="19">
        <v>88896839501</v>
      </c>
      <c r="C740" t="s">
        <v>275</v>
      </c>
      <c r="D740" t="s">
        <v>5</v>
      </c>
      <c r="E740" t="s">
        <v>417</v>
      </c>
      <c r="F740" t="s">
        <v>13</v>
      </c>
      <c r="G740" t="s">
        <v>425</v>
      </c>
      <c r="H740" s="1">
        <v>23187</v>
      </c>
      <c r="I740" s="1" t="s">
        <v>430</v>
      </c>
      <c r="J740" t="s">
        <v>453</v>
      </c>
      <c r="K740" s="20">
        <v>29.9</v>
      </c>
      <c r="L740">
        <f ca="1">TRUNC((TODAY()-tBase[[#This Row],[Data Nascimento]])/365)</f>
        <v>61</v>
      </c>
      <c r="M740" t="str">
        <f ca="1">HLOOKUP(tBase[[#This Row],[Idade]],$O$3:$R$4,2,TRUE)</f>
        <v>54-70</v>
      </c>
    </row>
    <row r="741" spans="2:13">
      <c r="B741" s="19">
        <v>89152601477</v>
      </c>
      <c r="C741" t="s">
        <v>380</v>
      </c>
      <c r="D741" t="s">
        <v>5</v>
      </c>
      <c r="E741" t="s">
        <v>7</v>
      </c>
      <c r="F741" t="s">
        <v>13</v>
      </c>
      <c r="G741" t="s">
        <v>425</v>
      </c>
      <c r="H741" s="1">
        <v>32480</v>
      </c>
      <c r="I741" s="1" t="s">
        <v>429</v>
      </c>
      <c r="J741" t="s">
        <v>455</v>
      </c>
      <c r="K741" s="20">
        <v>9.9</v>
      </c>
      <c r="L741">
        <f ca="1">TRUNC((TODAY()-tBase[[#This Row],[Data Nascimento]])/365)</f>
        <v>36</v>
      </c>
      <c r="M741" t="str">
        <f ca="1">HLOOKUP(tBase[[#This Row],[Idade]],$O$3:$R$4,2,TRUE)</f>
        <v>35 - 44</v>
      </c>
    </row>
    <row r="742" spans="2:13">
      <c r="B742" s="19">
        <v>89207609844</v>
      </c>
      <c r="C742" t="s">
        <v>210</v>
      </c>
      <c r="D742" t="s">
        <v>6</v>
      </c>
      <c r="E742" t="s">
        <v>7</v>
      </c>
      <c r="F742" t="s">
        <v>11</v>
      </c>
      <c r="G742" t="s">
        <v>426</v>
      </c>
      <c r="H742" s="1">
        <v>26402</v>
      </c>
      <c r="I742" s="1" t="s">
        <v>431</v>
      </c>
      <c r="J742" t="s">
        <v>456</v>
      </c>
      <c r="K742" s="20">
        <v>79.900000000000006</v>
      </c>
      <c r="L742">
        <f ca="1">TRUNC((TODAY()-tBase[[#This Row],[Data Nascimento]])/365)</f>
        <v>53</v>
      </c>
      <c r="M742" t="str">
        <f ca="1">HLOOKUP(tBase[[#This Row],[Idade]],$O$3:$R$4,2,TRUE)</f>
        <v>44 - 54</v>
      </c>
    </row>
    <row r="743" spans="2:13">
      <c r="B743" s="19">
        <v>89438414320</v>
      </c>
      <c r="C743" t="s">
        <v>144</v>
      </c>
      <c r="D743" t="s">
        <v>6</v>
      </c>
      <c r="E743" t="s">
        <v>417</v>
      </c>
      <c r="F743" t="s">
        <v>13</v>
      </c>
      <c r="G743" t="s">
        <v>425</v>
      </c>
      <c r="H743" s="1">
        <v>35596</v>
      </c>
      <c r="I743" s="1" t="s">
        <v>432</v>
      </c>
      <c r="J743" t="s">
        <v>454</v>
      </c>
      <c r="K743" s="20">
        <v>35.9</v>
      </c>
      <c r="L743">
        <f ca="1">TRUNC((TODAY()-tBase[[#This Row],[Data Nascimento]])/365)</f>
        <v>27</v>
      </c>
      <c r="M743" t="str">
        <f ca="1">HLOOKUP(tBase[[#This Row],[Idade]],$O$3:$R$4,2,TRUE)</f>
        <v>24-34</v>
      </c>
    </row>
    <row r="744" spans="2:13">
      <c r="B744" s="19">
        <v>89439201236</v>
      </c>
      <c r="C744" t="s">
        <v>236</v>
      </c>
      <c r="D744" t="s">
        <v>6</v>
      </c>
      <c r="E744" t="s">
        <v>7</v>
      </c>
      <c r="F744" t="s">
        <v>13</v>
      </c>
      <c r="G744" t="s">
        <v>426</v>
      </c>
      <c r="H744" s="1">
        <v>28810</v>
      </c>
      <c r="I744" s="1" t="s">
        <v>434</v>
      </c>
      <c r="J744" t="s">
        <v>455</v>
      </c>
      <c r="K744" s="20">
        <v>9.9</v>
      </c>
      <c r="L744">
        <f ca="1">TRUNC((TODAY()-tBase[[#This Row],[Data Nascimento]])/365)</f>
        <v>46</v>
      </c>
      <c r="M744" t="str">
        <f ca="1">HLOOKUP(tBase[[#This Row],[Idade]],$O$3:$R$4,2,TRUE)</f>
        <v>44 - 54</v>
      </c>
    </row>
    <row r="745" spans="2:13">
      <c r="B745" s="19">
        <v>89576352486</v>
      </c>
      <c r="C745" t="s">
        <v>258</v>
      </c>
      <c r="D745" t="s">
        <v>6</v>
      </c>
      <c r="E745" t="s">
        <v>417</v>
      </c>
      <c r="F745" t="s">
        <v>11</v>
      </c>
      <c r="G745" t="s">
        <v>426</v>
      </c>
      <c r="H745" s="1">
        <v>34800</v>
      </c>
      <c r="I745" s="1" t="s">
        <v>430</v>
      </c>
      <c r="J745" t="s">
        <v>456</v>
      </c>
      <c r="K745" s="20">
        <v>79.900000000000006</v>
      </c>
      <c r="L745">
        <f ca="1">TRUNC((TODAY()-tBase[[#This Row],[Data Nascimento]])/365)</f>
        <v>30</v>
      </c>
      <c r="M745" t="str">
        <f ca="1">HLOOKUP(tBase[[#This Row],[Idade]],$O$3:$R$4,2,TRUE)</f>
        <v>24-34</v>
      </c>
    </row>
    <row r="746" spans="2:13">
      <c r="B746" s="19">
        <v>89719385812</v>
      </c>
      <c r="C746" t="s">
        <v>19</v>
      </c>
      <c r="D746" t="s">
        <v>6</v>
      </c>
      <c r="E746" t="s">
        <v>8</v>
      </c>
      <c r="F746" t="s">
        <v>12</v>
      </c>
      <c r="G746" t="s">
        <v>426</v>
      </c>
      <c r="H746" s="1">
        <v>24801</v>
      </c>
      <c r="I746" s="1" t="s">
        <v>435</v>
      </c>
      <c r="J746" t="s">
        <v>455</v>
      </c>
      <c r="K746" s="20">
        <v>9.9</v>
      </c>
      <c r="L746">
        <f ca="1">TRUNC((TODAY()-tBase[[#This Row],[Data Nascimento]])/365)</f>
        <v>57</v>
      </c>
      <c r="M746" t="str">
        <f ca="1">HLOOKUP(tBase[[#This Row],[Idade]],$O$3:$R$4,2,TRUE)</f>
        <v>54-70</v>
      </c>
    </row>
    <row r="747" spans="2:13">
      <c r="B747" s="19">
        <v>89961852342</v>
      </c>
      <c r="C747" t="s">
        <v>141</v>
      </c>
      <c r="D747" t="s">
        <v>6</v>
      </c>
      <c r="E747" t="s">
        <v>417</v>
      </c>
      <c r="F747" t="s">
        <v>427</v>
      </c>
      <c r="G747" t="s">
        <v>425</v>
      </c>
      <c r="H747" s="1">
        <v>29447</v>
      </c>
      <c r="I747" s="1" t="s">
        <v>436</v>
      </c>
      <c r="J747" t="s">
        <v>455</v>
      </c>
      <c r="K747" s="20">
        <v>9.9</v>
      </c>
      <c r="L747">
        <f ca="1">TRUNC((TODAY()-tBase[[#This Row],[Data Nascimento]])/365)</f>
        <v>44</v>
      </c>
      <c r="M747" t="str">
        <f ca="1">HLOOKUP(tBase[[#This Row],[Idade]],$O$3:$R$4,2,TRUE)</f>
        <v>44 - 54</v>
      </c>
    </row>
    <row r="748" spans="2:13">
      <c r="B748" s="19">
        <v>90135135538</v>
      </c>
      <c r="C748" t="s">
        <v>408</v>
      </c>
      <c r="D748" t="s">
        <v>5</v>
      </c>
      <c r="E748" t="s">
        <v>416</v>
      </c>
      <c r="F748" t="s">
        <v>13</v>
      </c>
      <c r="G748" t="s">
        <v>425</v>
      </c>
      <c r="H748" s="1">
        <v>23296</v>
      </c>
      <c r="I748" s="1" t="s">
        <v>430</v>
      </c>
      <c r="J748" t="s">
        <v>454</v>
      </c>
      <c r="K748" s="20">
        <v>35.9</v>
      </c>
      <c r="L748">
        <f ca="1">TRUNC((TODAY()-tBase[[#This Row],[Data Nascimento]])/365)</f>
        <v>61</v>
      </c>
      <c r="M748" t="str">
        <f ca="1">HLOOKUP(tBase[[#This Row],[Idade]],$O$3:$R$4,2,TRUE)</f>
        <v>54-70</v>
      </c>
    </row>
    <row r="749" spans="2:13">
      <c r="B749" s="19">
        <v>90226137721</v>
      </c>
      <c r="C749" t="s">
        <v>218</v>
      </c>
      <c r="D749" t="s">
        <v>6</v>
      </c>
      <c r="E749" t="s">
        <v>417</v>
      </c>
      <c r="F749" t="s">
        <v>13</v>
      </c>
      <c r="G749" t="s">
        <v>426</v>
      </c>
      <c r="H749" s="1">
        <v>27142</v>
      </c>
      <c r="I749" s="1" t="s">
        <v>435</v>
      </c>
      <c r="J749" t="s">
        <v>456</v>
      </c>
      <c r="K749" s="20">
        <v>79.900000000000006</v>
      </c>
      <c r="L749">
        <f ca="1">TRUNC((TODAY()-tBase[[#This Row],[Data Nascimento]])/365)</f>
        <v>51</v>
      </c>
      <c r="M749" t="str">
        <f ca="1">HLOOKUP(tBase[[#This Row],[Idade]],$O$3:$R$4,2,TRUE)</f>
        <v>44 - 54</v>
      </c>
    </row>
    <row r="750" spans="2:13">
      <c r="B750" s="19">
        <v>90433255608</v>
      </c>
      <c r="C750" t="s">
        <v>215</v>
      </c>
      <c r="D750" t="s">
        <v>6</v>
      </c>
      <c r="E750" t="s">
        <v>417</v>
      </c>
      <c r="F750" t="s">
        <v>427</v>
      </c>
      <c r="G750" t="s">
        <v>425</v>
      </c>
      <c r="H750" s="1">
        <v>26672</v>
      </c>
      <c r="I750" s="1" t="s">
        <v>436</v>
      </c>
      <c r="J750" t="s">
        <v>453</v>
      </c>
      <c r="K750" s="20">
        <v>29.9</v>
      </c>
      <c r="L750">
        <f ca="1">TRUNC((TODAY()-tBase[[#This Row],[Data Nascimento]])/365)</f>
        <v>52</v>
      </c>
      <c r="M750" t="str">
        <f ca="1">HLOOKUP(tBase[[#This Row],[Idade]],$O$3:$R$4,2,TRUE)</f>
        <v>44 - 54</v>
      </c>
    </row>
    <row r="751" spans="2:13">
      <c r="B751" s="19">
        <v>90471108936</v>
      </c>
      <c r="C751" t="s">
        <v>169</v>
      </c>
      <c r="D751" t="s">
        <v>6</v>
      </c>
      <c r="E751" t="s">
        <v>8</v>
      </c>
      <c r="F751" t="s">
        <v>12</v>
      </c>
      <c r="G751" t="s">
        <v>424</v>
      </c>
      <c r="H751" s="1">
        <v>30379</v>
      </c>
      <c r="I751" s="1" t="s">
        <v>433</v>
      </c>
      <c r="J751" t="s">
        <v>454</v>
      </c>
      <c r="K751" s="20">
        <v>35.9</v>
      </c>
      <c r="L751">
        <f ca="1">TRUNC((TODAY()-tBase[[#This Row],[Data Nascimento]])/365)</f>
        <v>42</v>
      </c>
      <c r="M751" t="str">
        <f ca="1">HLOOKUP(tBase[[#This Row],[Idade]],$O$3:$R$4,2,TRUE)</f>
        <v>35 - 44</v>
      </c>
    </row>
    <row r="752" spans="2:13">
      <c r="B752" s="19">
        <v>90676250589</v>
      </c>
      <c r="C752" t="s">
        <v>209</v>
      </c>
      <c r="D752" t="s">
        <v>6</v>
      </c>
      <c r="E752" t="s">
        <v>8</v>
      </c>
      <c r="F752" t="s">
        <v>427</v>
      </c>
      <c r="G752" t="s">
        <v>424</v>
      </c>
      <c r="H752" s="1">
        <v>23395</v>
      </c>
      <c r="I752" s="1" t="s">
        <v>433</v>
      </c>
      <c r="J752" t="s">
        <v>454</v>
      </c>
      <c r="K752" s="20">
        <v>35.9</v>
      </c>
      <c r="L752">
        <f ca="1">TRUNC((TODAY()-tBase[[#This Row],[Data Nascimento]])/365)</f>
        <v>61</v>
      </c>
      <c r="M752" t="str">
        <f ca="1">HLOOKUP(tBase[[#This Row],[Idade]],$O$3:$R$4,2,TRUE)</f>
        <v>54-70</v>
      </c>
    </row>
    <row r="753" spans="2:13">
      <c r="B753" s="19">
        <v>91279323809</v>
      </c>
      <c r="C753" t="s">
        <v>57</v>
      </c>
      <c r="D753" t="s">
        <v>6</v>
      </c>
      <c r="E753" t="s">
        <v>7</v>
      </c>
      <c r="F753" t="s">
        <v>427</v>
      </c>
      <c r="G753" t="s">
        <v>425</v>
      </c>
      <c r="H753" s="1">
        <v>27443</v>
      </c>
      <c r="I753" s="1" t="s">
        <v>433</v>
      </c>
      <c r="J753" t="s">
        <v>455</v>
      </c>
      <c r="K753" s="20">
        <v>9.9</v>
      </c>
      <c r="L753">
        <f ca="1">TRUNC((TODAY()-tBase[[#This Row],[Data Nascimento]])/365)</f>
        <v>50</v>
      </c>
      <c r="M753" t="str">
        <f ca="1">HLOOKUP(tBase[[#This Row],[Idade]],$O$3:$R$4,2,TRUE)</f>
        <v>44 - 54</v>
      </c>
    </row>
    <row r="754" spans="2:13">
      <c r="B754" s="19">
        <v>91362501845</v>
      </c>
      <c r="C754" t="s">
        <v>54</v>
      </c>
      <c r="D754" t="s">
        <v>5</v>
      </c>
      <c r="E754" t="s">
        <v>417</v>
      </c>
      <c r="F754" t="s">
        <v>11</v>
      </c>
      <c r="G754" t="s">
        <v>425</v>
      </c>
      <c r="H754" s="1">
        <v>28394</v>
      </c>
      <c r="I754" s="1" t="s">
        <v>433</v>
      </c>
      <c r="J754" t="s">
        <v>456</v>
      </c>
      <c r="K754" s="20">
        <v>79.900000000000006</v>
      </c>
      <c r="L754">
        <f ca="1">TRUNC((TODAY()-tBase[[#This Row],[Data Nascimento]])/365)</f>
        <v>47</v>
      </c>
      <c r="M754" t="str">
        <f ca="1">HLOOKUP(tBase[[#This Row],[Idade]],$O$3:$R$4,2,TRUE)</f>
        <v>44 - 54</v>
      </c>
    </row>
    <row r="755" spans="2:13">
      <c r="B755" s="19">
        <v>91518429185</v>
      </c>
      <c r="C755" t="s">
        <v>152</v>
      </c>
      <c r="D755" t="s">
        <v>6</v>
      </c>
      <c r="E755" t="s">
        <v>8</v>
      </c>
      <c r="F755" t="s">
        <v>13</v>
      </c>
      <c r="G755" t="s">
        <v>425</v>
      </c>
      <c r="H755" s="1">
        <v>31840</v>
      </c>
      <c r="I755" s="1" t="s">
        <v>433</v>
      </c>
      <c r="J755" t="s">
        <v>453</v>
      </c>
      <c r="K755" s="20">
        <v>29.9</v>
      </c>
      <c r="L755">
        <f ca="1">TRUNC((TODAY()-tBase[[#This Row],[Data Nascimento]])/365)</f>
        <v>38</v>
      </c>
      <c r="M755" t="str">
        <f ca="1">HLOOKUP(tBase[[#This Row],[Idade]],$O$3:$R$4,2,TRUE)</f>
        <v>35 - 44</v>
      </c>
    </row>
    <row r="756" spans="2:13">
      <c r="B756" s="19">
        <v>92217554531</v>
      </c>
      <c r="C756" t="s">
        <v>230</v>
      </c>
      <c r="D756" t="s">
        <v>6</v>
      </c>
      <c r="E756" t="s">
        <v>7</v>
      </c>
      <c r="F756" t="s">
        <v>13</v>
      </c>
      <c r="G756" t="s">
        <v>426</v>
      </c>
      <c r="H756" s="1">
        <v>29548</v>
      </c>
      <c r="I756" s="1" t="s">
        <v>433</v>
      </c>
      <c r="J756" t="s">
        <v>455</v>
      </c>
      <c r="K756" s="20">
        <v>9.9</v>
      </c>
      <c r="L756">
        <f ca="1">TRUNC((TODAY()-tBase[[#This Row],[Data Nascimento]])/365)</f>
        <v>44</v>
      </c>
      <c r="M756" t="str">
        <f ca="1">HLOOKUP(tBase[[#This Row],[Idade]],$O$3:$R$4,2,TRUE)</f>
        <v>44 - 54</v>
      </c>
    </row>
    <row r="757" spans="2:13">
      <c r="B757" s="19">
        <v>92420051701</v>
      </c>
      <c r="C757" t="s">
        <v>182</v>
      </c>
      <c r="D757" t="s">
        <v>5</v>
      </c>
      <c r="E757" t="s">
        <v>8</v>
      </c>
      <c r="F757" t="s">
        <v>13</v>
      </c>
      <c r="G757" t="s">
        <v>424</v>
      </c>
      <c r="H757" s="1">
        <v>35594</v>
      </c>
      <c r="I757" s="1" t="s">
        <v>433</v>
      </c>
      <c r="J757" t="s">
        <v>455</v>
      </c>
      <c r="K757" s="20">
        <v>9.9</v>
      </c>
      <c r="L757">
        <f ca="1">TRUNC((TODAY()-tBase[[#This Row],[Data Nascimento]])/365)</f>
        <v>27</v>
      </c>
      <c r="M757" t="str">
        <f ca="1">HLOOKUP(tBase[[#This Row],[Idade]],$O$3:$R$4,2,TRUE)</f>
        <v>24-34</v>
      </c>
    </row>
    <row r="758" spans="2:13">
      <c r="B758" s="19">
        <v>92500013367</v>
      </c>
      <c r="C758" t="s">
        <v>131</v>
      </c>
      <c r="D758" t="s">
        <v>6</v>
      </c>
      <c r="E758" t="s">
        <v>416</v>
      </c>
      <c r="F758" t="s">
        <v>13</v>
      </c>
      <c r="G758" t="s">
        <v>424</v>
      </c>
      <c r="H758" s="1">
        <v>22721</v>
      </c>
      <c r="I758" s="1" t="s">
        <v>433</v>
      </c>
      <c r="J758" t="s">
        <v>453</v>
      </c>
      <c r="K758" s="20">
        <v>29.9</v>
      </c>
      <c r="L758">
        <f ca="1">TRUNC((TODAY()-tBase[[#This Row],[Data Nascimento]])/365)</f>
        <v>63</v>
      </c>
      <c r="M758" t="str">
        <f ca="1">HLOOKUP(tBase[[#This Row],[Idade]],$O$3:$R$4,2,TRUE)</f>
        <v>54-70</v>
      </c>
    </row>
    <row r="759" spans="2:13">
      <c r="B759" s="19">
        <v>92768661715</v>
      </c>
      <c r="C759" t="s">
        <v>271</v>
      </c>
      <c r="D759" t="s">
        <v>5</v>
      </c>
      <c r="E759" t="s">
        <v>417</v>
      </c>
      <c r="F759" t="s">
        <v>12</v>
      </c>
      <c r="G759" t="s">
        <v>424</v>
      </c>
      <c r="H759" s="1">
        <v>31078</v>
      </c>
      <c r="I759" s="1" t="s">
        <v>433</v>
      </c>
      <c r="J759" t="s">
        <v>456</v>
      </c>
      <c r="K759" s="20">
        <v>79.900000000000006</v>
      </c>
      <c r="L759">
        <f ca="1">TRUNC((TODAY()-tBase[[#This Row],[Data Nascimento]])/365)</f>
        <v>40</v>
      </c>
      <c r="M759" t="str">
        <f ca="1">HLOOKUP(tBase[[#This Row],[Idade]],$O$3:$R$4,2,TRUE)</f>
        <v>35 - 44</v>
      </c>
    </row>
    <row r="760" spans="2:13">
      <c r="B760" s="19">
        <v>92851862378</v>
      </c>
      <c r="C760" t="s">
        <v>72</v>
      </c>
      <c r="D760" t="s">
        <v>5</v>
      </c>
      <c r="E760" t="s">
        <v>8</v>
      </c>
      <c r="F760" t="s">
        <v>13</v>
      </c>
      <c r="G760" t="s">
        <v>425</v>
      </c>
      <c r="H760" s="1">
        <v>30872</v>
      </c>
      <c r="I760" s="1" t="s">
        <v>429</v>
      </c>
      <c r="J760" t="s">
        <v>454</v>
      </c>
      <c r="K760" s="20">
        <v>35.9</v>
      </c>
      <c r="L760">
        <f ca="1">TRUNC((TODAY()-tBase[[#This Row],[Data Nascimento]])/365)</f>
        <v>40</v>
      </c>
      <c r="M760" t="str">
        <f ca="1">HLOOKUP(tBase[[#This Row],[Idade]],$O$3:$R$4,2,TRUE)</f>
        <v>35 - 44</v>
      </c>
    </row>
    <row r="761" spans="2:13">
      <c r="B761" s="19">
        <v>92908961862</v>
      </c>
      <c r="C761" t="s">
        <v>28</v>
      </c>
      <c r="D761" t="s">
        <v>5</v>
      </c>
      <c r="E761" t="s">
        <v>416</v>
      </c>
      <c r="F761" t="s">
        <v>14</v>
      </c>
      <c r="G761" t="s">
        <v>425</v>
      </c>
      <c r="H761" s="1">
        <v>26841</v>
      </c>
      <c r="I761" s="1" t="s">
        <v>432</v>
      </c>
      <c r="J761" t="s">
        <v>453</v>
      </c>
      <c r="K761" s="20">
        <v>29.9</v>
      </c>
      <c r="L761">
        <f ca="1">TRUNC((TODAY()-tBase[[#This Row],[Data Nascimento]])/365)</f>
        <v>51</v>
      </c>
      <c r="M761" t="str">
        <f ca="1">HLOOKUP(tBase[[#This Row],[Idade]],$O$3:$R$4,2,TRUE)</f>
        <v>44 - 54</v>
      </c>
    </row>
    <row r="762" spans="2:13">
      <c r="B762" s="19">
        <v>92967114176</v>
      </c>
      <c r="C762" t="s">
        <v>208</v>
      </c>
      <c r="D762" t="s">
        <v>6</v>
      </c>
      <c r="E762" t="s">
        <v>416</v>
      </c>
      <c r="F762" t="s">
        <v>14</v>
      </c>
      <c r="G762" t="s">
        <v>425</v>
      </c>
      <c r="H762" s="1">
        <v>34170</v>
      </c>
      <c r="I762" s="1" t="s">
        <v>436</v>
      </c>
      <c r="J762" t="s">
        <v>453</v>
      </c>
      <c r="K762" s="20">
        <v>29.9</v>
      </c>
      <c r="L762">
        <f ca="1">TRUNC((TODAY()-tBase[[#This Row],[Data Nascimento]])/365)</f>
        <v>31</v>
      </c>
      <c r="M762" t="str">
        <f ca="1">HLOOKUP(tBase[[#This Row],[Idade]],$O$3:$R$4,2,TRUE)</f>
        <v>24-34</v>
      </c>
    </row>
    <row r="763" spans="2:13">
      <c r="B763" s="19">
        <v>93080185386</v>
      </c>
      <c r="C763" t="s">
        <v>82</v>
      </c>
      <c r="D763" t="s">
        <v>5</v>
      </c>
      <c r="E763" t="s">
        <v>8</v>
      </c>
      <c r="F763" t="s">
        <v>14</v>
      </c>
      <c r="G763" t="s">
        <v>424</v>
      </c>
      <c r="H763" s="1">
        <v>24809</v>
      </c>
      <c r="I763" s="1" t="s">
        <v>436</v>
      </c>
      <c r="J763" t="s">
        <v>453</v>
      </c>
      <c r="K763" s="20">
        <v>29.9</v>
      </c>
      <c r="L763">
        <f ca="1">TRUNC((TODAY()-tBase[[#This Row],[Data Nascimento]])/365)</f>
        <v>57</v>
      </c>
      <c r="M763" t="str">
        <f ca="1">HLOOKUP(tBase[[#This Row],[Idade]],$O$3:$R$4,2,TRUE)</f>
        <v>54-70</v>
      </c>
    </row>
    <row r="764" spans="2:13">
      <c r="B764" s="19">
        <v>93087822464</v>
      </c>
      <c r="C764" t="s">
        <v>64</v>
      </c>
      <c r="D764" t="s">
        <v>5</v>
      </c>
      <c r="E764" t="s">
        <v>417</v>
      </c>
      <c r="F764" t="s">
        <v>14</v>
      </c>
      <c r="G764" t="s">
        <v>425</v>
      </c>
      <c r="H764" s="1">
        <v>29740</v>
      </c>
      <c r="I764" s="1" t="s">
        <v>436</v>
      </c>
      <c r="J764" t="s">
        <v>453</v>
      </c>
      <c r="K764" s="20">
        <v>29.9</v>
      </c>
      <c r="L764">
        <f ca="1">TRUNC((TODAY()-tBase[[#This Row],[Data Nascimento]])/365)</f>
        <v>43</v>
      </c>
      <c r="M764" t="str">
        <f ca="1">HLOOKUP(tBase[[#This Row],[Idade]],$O$3:$R$4,2,TRUE)</f>
        <v>35 - 44</v>
      </c>
    </row>
    <row r="765" spans="2:13">
      <c r="B765" s="19">
        <v>93174372517</v>
      </c>
      <c r="C765" t="s">
        <v>366</v>
      </c>
      <c r="D765" t="s">
        <v>5</v>
      </c>
      <c r="E765" t="s">
        <v>417</v>
      </c>
      <c r="F765" t="s">
        <v>11</v>
      </c>
      <c r="G765" t="s">
        <v>426</v>
      </c>
      <c r="H765" s="1">
        <v>28633</v>
      </c>
      <c r="I765" s="1" t="s">
        <v>436</v>
      </c>
      <c r="J765" t="s">
        <v>456</v>
      </c>
      <c r="K765" s="20">
        <v>79.900000000000006</v>
      </c>
      <c r="L765">
        <f ca="1">TRUNC((TODAY()-tBase[[#This Row],[Data Nascimento]])/365)</f>
        <v>47</v>
      </c>
      <c r="M765" t="str">
        <f ca="1">HLOOKUP(tBase[[#This Row],[Idade]],$O$3:$R$4,2,TRUE)</f>
        <v>44 - 54</v>
      </c>
    </row>
    <row r="766" spans="2:13">
      <c r="B766" s="19">
        <v>93661850588</v>
      </c>
      <c r="C766" t="s">
        <v>203</v>
      </c>
      <c r="D766" t="s">
        <v>5</v>
      </c>
      <c r="E766" t="s">
        <v>7</v>
      </c>
      <c r="F766" t="s">
        <v>13</v>
      </c>
      <c r="G766" t="s">
        <v>424</v>
      </c>
      <c r="H766" s="1">
        <v>30271</v>
      </c>
      <c r="I766" s="1" t="s">
        <v>436</v>
      </c>
      <c r="J766" t="s">
        <v>453</v>
      </c>
      <c r="K766" s="20">
        <v>29.9</v>
      </c>
      <c r="L766">
        <f ca="1">TRUNC((TODAY()-tBase[[#This Row],[Data Nascimento]])/365)</f>
        <v>42</v>
      </c>
      <c r="M766" t="str">
        <f ca="1">HLOOKUP(tBase[[#This Row],[Idade]],$O$3:$R$4,2,TRUE)</f>
        <v>35 - 44</v>
      </c>
    </row>
    <row r="767" spans="2:13">
      <c r="B767" s="19">
        <v>94266497658</v>
      </c>
      <c r="C767" t="s">
        <v>361</v>
      </c>
      <c r="D767" t="s">
        <v>6</v>
      </c>
      <c r="E767" t="s">
        <v>417</v>
      </c>
      <c r="F767" t="s">
        <v>12</v>
      </c>
      <c r="G767" t="s">
        <v>425</v>
      </c>
      <c r="H767" s="1">
        <v>33715</v>
      </c>
      <c r="I767" s="1" t="s">
        <v>436</v>
      </c>
      <c r="J767" t="s">
        <v>454</v>
      </c>
      <c r="K767" s="20">
        <v>35.9</v>
      </c>
      <c r="L767">
        <f ca="1">TRUNC((TODAY()-tBase[[#This Row],[Data Nascimento]])/365)</f>
        <v>33</v>
      </c>
      <c r="M767" t="str">
        <f ca="1">HLOOKUP(tBase[[#This Row],[Idade]],$O$3:$R$4,2,TRUE)</f>
        <v>24-34</v>
      </c>
    </row>
    <row r="768" spans="2:13">
      <c r="B768" s="19">
        <v>94367151573</v>
      </c>
      <c r="C768" t="s">
        <v>350</v>
      </c>
      <c r="D768" t="s">
        <v>6</v>
      </c>
      <c r="E768" t="s">
        <v>7</v>
      </c>
      <c r="F768" t="s">
        <v>13</v>
      </c>
      <c r="G768" t="s">
        <v>426</v>
      </c>
      <c r="H768" s="1">
        <v>30154</v>
      </c>
      <c r="I768" s="1" t="s">
        <v>435</v>
      </c>
      <c r="J768" t="s">
        <v>455</v>
      </c>
      <c r="K768" s="20">
        <v>9.9</v>
      </c>
      <c r="L768">
        <f ca="1">TRUNC((TODAY()-tBase[[#This Row],[Data Nascimento]])/365)</f>
        <v>42</v>
      </c>
      <c r="M768" t="str">
        <f ca="1">HLOOKUP(tBase[[#This Row],[Idade]],$O$3:$R$4,2,TRUE)</f>
        <v>35 - 44</v>
      </c>
    </row>
    <row r="769" spans="2:13">
      <c r="B769" s="19">
        <v>94460718865</v>
      </c>
      <c r="C769" t="s">
        <v>56</v>
      </c>
      <c r="D769" t="s">
        <v>5</v>
      </c>
      <c r="E769" t="s">
        <v>7</v>
      </c>
      <c r="F769" t="s">
        <v>13</v>
      </c>
      <c r="G769" t="s">
        <v>426</v>
      </c>
      <c r="H769" s="1">
        <v>24035</v>
      </c>
      <c r="I769" s="1" t="s">
        <v>433</v>
      </c>
      <c r="J769" t="s">
        <v>453</v>
      </c>
      <c r="K769" s="20">
        <v>29.9</v>
      </c>
      <c r="L769">
        <f ca="1">TRUNC((TODAY()-tBase[[#This Row],[Data Nascimento]])/365)</f>
        <v>59</v>
      </c>
      <c r="M769" t="str">
        <f ca="1">HLOOKUP(tBase[[#This Row],[Idade]],$O$3:$R$4,2,TRUE)</f>
        <v>54-70</v>
      </c>
    </row>
    <row r="770" spans="2:13">
      <c r="B770" s="19">
        <v>94559470168</v>
      </c>
      <c r="C770" t="s">
        <v>206</v>
      </c>
      <c r="D770" t="s">
        <v>5</v>
      </c>
      <c r="E770" t="s">
        <v>417</v>
      </c>
      <c r="F770" t="s">
        <v>13</v>
      </c>
      <c r="G770" t="s">
        <v>426</v>
      </c>
      <c r="H770" s="1">
        <v>36149</v>
      </c>
      <c r="I770" s="1" t="s">
        <v>433</v>
      </c>
      <c r="J770" t="s">
        <v>455</v>
      </c>
      <c r="K770" s="20">
        <v>9.9</v>
      </c>
      <c r="L770">
        <f ca="1">TRUNC((TODAY()-tBase[[#This Row],[Data Nascimento]])/365)</f>
        <v>26</v>
      </c>
      <c r="M770" t="str">
        <f ca="1">HLOOKUP(tBase[[#This Row],[Idade]],$O$3:$R$4,2,TRUE)</f>
        <v>24-34</v>
      </c>
    </row>
    <row r="771" spans="2:13">
      <c r="B771" s="19">
        <v>94583059920</v>
      </c>
      <c r="C771" t="s">
        <v>329</v>
      </c>
      <c r="D771" t="s">
        <v>5</v>
      </c>
      <c r="E771" t="s">
        <v>8</v>
      </c>
      <c r="F771" t="s">
        <v>427</v>
      </c>
      <c r="G771" t="s">
        <v>424</v>
      </c>
      <c r="H771" s="1">
        <v>28578</v>
      </c>
      <c r="I771" s="1" t="s">
        <v>433</v>
      </c>
      <c r="J771" t="s">
        <v>454</v>
      </c>
      <c r="K771" s="20">
        <v>35.9</v>
      </c>
      <c r="L771">
        <f ca="1">TRUNC((TODAY()-tBase[[#This Row],[Data Nascimento]])/365)</f>
        <v>47</v>
      </c>
      <c r="M771" t="str">
        <f ca="1">HLOOKUP(tBase[[#This Row],[Idade]],$O$3:$R$4,2,TRUE)</f>
        <v>44 - 54</v>
      </c>
    </row>
    <row r="772" spans="2:13">
      <c r="B772" s="19">
        <v>94654130097</v>
      </c>
      <c r="C772" t="s">
        <v>179</v>
      </c>
      <c r="D772" t="s">
        <v>5</v>
      </c>
      <c r="E772" t="s">
        <v>8</v>
      </c>
      <c r="F772" t="s">
        <v>13</v>
      </c>
      <c r="G772" t="s">
        <v>426</v>
      </c>
      <c r="H772" s="1">
        <v>34894</v>
      </c>
      <c r="I772" s="1" t="s">
        <v>433</v>
      </c>
      <c r="J772" t="s">
        <v>453</v>
      </c>
      <c r="K772" s="20">
        <v>29.9</v>
      </c>
      <c r="L772">
        <f ca="1">TRUNC((TODAY()-tBase[[#This Row],[Data Nascimento]])/365)</f>
        <v>29</v>
      </c>
      <c r="M772" t="str">
        <f ca="1">HLOOKUP(tBase[[#This Row],[Idade]],$O$3:$R$4,2,TRUE)</f>
        <v>24-34</v>
      </c>
    </row>
    <row r="773" spans="2:13">
      <c r="B773" s="19">
        <v>95202710429</v>
      </c>
      <c r="C773" t="s">
        <v>226</v>
      </c>
      <c r="D773" t="s">
        <v>5</v>
      </c>
      <c r="E773" t="s">
        <v>417</v>
      </c>
      <c r="F773" t="s">
        <v>14</v>
      </c>
      <c r="G773" t="s">
        <v>426</v>
      </c>
      <c r="H773" s="1">
        <v>24300</v>
      </c>
      <c r="I773" s="1" t="s">
        <v>433</v>
      </c>
      <c r="J773" t="s">
        <v>453</v>
      </c>
      <c r="K773" s="20">
        <v>29.9</v>
      </c>
      <c r="L773">
        <f ca="1">TRUNC((TODAY()-tBase[[#This Row],[Data Nascimento]])/365)</f>
        <v>58</v>
      </c>
      <c r="M773" t="str">
        <f ca="1">HLOOKUP(tBase[[#This Row],[Idade]],$O$3:$R$4,2,TRUE)</f>
        <v>54-70</v>
      </c>
    </row>
    <row r="774" spans="2:13">
      <c r="B774" s="19">
        <v>95305432346</v>
      </c>
      <c r="C774" t="s">
        <v>395</v>
      </c>
      <c r="D774" t="s">
        <v>5</v>
      </c>
      <c r="E774" t="s">
        <v>417</v>
      </c>
      <c r="F774" t="s">
        <v>13</v>
      </c>
      <c r="G774" t="s">
        <v>425</v>
      </c>
      <c r="H774" s="1">
        <v>27046</v>
      </c>
      <c r="I774" s="1" t="s">
        <v>430</v>
      </c>
      <c r="J774" t="s">
        <v>453</v>
      </c>
      <c r="K774" s="20">
        <v>29.9</v>
      </c>
      <c r="L774">
        <f ca="1">TRUNC((TODAY()-tBase[[#This Row],[Data Nascimento]])/365)</f>
        <v>51</v>
      </c>
      <c r="M774" t="str">
        <f ca="1">HLOOKUP(tBase[[#This Row],[Idade]],$O$3:$R$4,2,TRUE)</f>
        <v>44 - 54</v>
      </c>
    </row>
    <row r="775" spans="2:13">
      <c r="B775" s="19">
        <v>95580971716</v>
      </c>
      <c r="C775" t="s">
        <v>214</v>
      </c>
      <c r="D775" t="s">
        <v>6</v>
      </c>
      <c r="E775" t="s">
        <v>417</v>
      </c>
      <c r="F775" t="s">
        <v>427</v>
      </c>
      <c r="G775" t="s">
        <v>425</v>
      </c>
      <c r="H775" s="1">
        <v>32835</v>
      </c>
      <c r="I775" s="1" t="s">
        <v>429</v>
      </c>
      <c r="J775" t="s">
        <v>453</v>
      </c>
      <c r="K775" s="20">
        <v>29.9</v>
      </c>
      <c r="L775">
        <f ca="1">TRUNC((TODAY()-tBase[[#This Row],[Data Nascimento]])/365)</f>
        <v>35</v>
      </c>
      <c r="M775" t="str">
        <f ca="1">HLOOKUP(tBase[[#This Row],[Idade]],$O$3:$R$4,2,TRUE)</f>
        <v>35 - 44</v>
      </c>
    </row>
    <row r="776" spans="2:13">
      <c r="B776" s="19">
        <v>95596945437</v>
      </c>
      <c r="C776" t="s">
        <v>387</v>
      </c>
      <c r="D776" t="s">
        <v>6</v>
      </c>
      <c r="E776" t="s">
        <v>7</v>
      </c>
      <c r="F776" t="s">
        <v>9</v>
      </c>
      <c r="G776" t="s">
        <v>425</v>
      </c>
      <c r="H776" s="1">
        <v>35092</v>
      </c>
      <c r="I776" s="1" t="s">
        <v>431</v>
      </c>
      <c r="J776" t="s">
        <v>455</v>
      </c>
      <c r="K776" s="20">
        <v>9.9</v>
      </c>
      <c r="L776">
        <f ca="1">TRUNC((TODAY()-tBase[[#This Row],[Data Nascimento]])/365)</f>
        <v>29</v>
      </c>
      <c r="M776" t="str">
        <f ca="1">HLOOKUP(tBase[[#This Row],[Idade]],$O$3:$R$4,2,TRUE)</f>
        <v>24-34</v>
      </c>
    </row>
    <row r="777" spans="2:13">
      <c r="B777" s="19">
        <v>95707970101</v>
      </c>
      <c r="C777" t="s">
        <v>79</v>
      </c>
      <c r="D777" t="s">
        <v>6</v>
      </c>
      <c r="E777" t="s">
        <v>8</v>
      </c>
      <c r="F777" t="s">
        <v>12</v>
      </c>
      <c r="G777" t="s">
        <v>425</v>
      </c>
      <c r="H777" s="1">
        <v>23655</v>
      </c>
      <c r="I777" s="1" t="s">
        <v>432</v>
      </c>
      <c r="J777" t="s">
        <v>456</v>
      </c>
      <c r="K777" s="20">
        <v>79.900000000000006</v>
      </c>
      <c r="L777">
        <f ca="1">TRUNC((TODAY()-tBase[[#This Row],[Data Nascimento]])/365)</f>
        <v>60</v>
      </c>
      <c r="M777" t="str">
        <f ca="1">HLOOKUP(tBase[[#This Row],[Idade]],$O$3:$R$4,2,TRUE)</f>
        <v>54-70</v>
      </c>
    </row>
    <row r="778" spans="2:13">
      <c r="B778" s="19">
        <v>95717759227</v>
      </c>
      <c r="C778" t="s">
        <v>146</v>
      </c>
      <c r="D778" t="s">
        <v>6</v>
      </c>
      <c r="E778" t="s">
        <v>417</v>
      </c>
      <c r="F778" t="s">
        <v>13</v>
      </c>
      <c r="G778" t="s">
        <v>426</v>
      </c>
      <c r="H778" s="1">
        <v>31254</v>
      </c>
      <c r="I778" s="1" t="s">
        <v>434</v>
      </c>
      <c r="J778" t="s">
        <v>456</v>
      </c>
      <c r="K778" s="20">
        <v>79.900000000000006</v>
      </c>
      <c r="L778">
        <f ca="1">TRUNC((TODAY()-tBase[[#This Row],[Data Nascimento]])/365)</f>
        <v>39</v>
      </c>
      <c r="M778" t="str">
        <f ca="1">HLOOKUP(tBase[[#This Row],[Idade]],$O$3:$R$4,2,TRUE)</f>
        <v>35 - 44</v>
      </c>
    </row>
    <row r="779" spans="2:13">
      <c r="B779" s="19">
        <v>95777582172</v>
      </c>
      <c r="C779" t="s">
        <v>370</v>
      </c>
      <c r="D779" t="s">
        <v>5</v>
      </c>
      <c r="E779" t="s">
        <v>7</v>
      </c>
      <c r="F779" t="s">
        <v>14</v>
      </c>
      <c r="G779" t="s">
        <v>426</v>
      </c>
      <c r="H779" s="1">
        <v>32769</v>
      </c>
      <c r="I779" s="1" t="s">
        <v>430</v>
      </c>
      <c r="J779" t="s">
        <v>453</v>
      </c>
      <c r="K779" s="20">
        <v>29.9</v>
      </c>
      <c r="L779">
        <f ca="1">TRUNC((TODAY()-tBase[[#This Row],[Data Nascimento]])/365)</f>
        <v>35</v>
      </c>
      <c r="M779" t="str">
        <f ca="1">HLOOKUP(tBase[[#This Row],[Idade]],$O$3:$R$4,2,TRUE)</f>
        <v>35 - 44</v>
      </c>
    </row>
    <row r="780" spans="2:13">
      <c r="B780" s="19">
        <v>96142770610</v>
      </c>
      <c r="C780" t="s">
        <v>301</v>
      </c>
      <c r="D780" t="s">
        <v>5</v>
      </c>
      <c r="E780" t="s">
        <v>417</v>
      </c>
      <c r="F780" t="s">
        <v>427</v>
      </c>
      <c r="G780" t="s">
        <v>425</v>
      </c>
      <c r="H780" s="1">
        <v>24217</v>
      </c>
      <c r="I780" s="1" t="s">
        <v>435</v>
      </c>
      <c r="J780" t="s">
        <v>454</v>
      </c>
      <c r="K780" s="20">
        <v>35.9</v>
      </c>
      <c r="L780">
        <f ca="1">TRUNC((TODAY()-tBase[[#This Row],[Data Nascimento]])/365)</f>
        <v>59</v>
      </c>
      <c r="M780" t="str">
        <f ca="1">HLOOKUP(tBase[[#This Row],[Idade]],$O$3:$R$4,2,TRUE)</f>
        <v>54-70</v>
      </c>
    </row>
    <row r="781" spans="2:13">
      <c r="B781" s="19">
        <v>96189222892</v>
      </c>
      <c r="C781" t="s">
        <v>103</v>
      </c>
      <c r="D781" t="s">
        <v>6</v>
      </c>
      <c r="E781" t="s">
        <v>7</v>
      </c>
      <c r="F781" t="s">
        <v>12</v>
      </c>
      <c r="G781" t="s">
        <v>424</v>
      </c>
      <c r="H781" s="1">
        <v>27862</v>
      </c>
      <c r="I781" s="1" t="s">
        <v>436</v>
      </c>
      <c r="J781" t="s">
        <v>456</v>
      </c>
      <c r="K781" s="20">
        <v>79.900000000000006</v>
      </c>
      <c r="L781">
        <f ca="1">TRUNC((TODAY()-tBase[[#This Row],[Data Nascimento]])/365)</f>
        <v>49</v>
      </c>
      <c r="M781" t="str">
        <f ca="1">HLOOKUP(tBase[[#This Row],[Idade]],$O$3:$R$4,2,TRUE)</f>
        <v>44 - 54</v>
      </c>
    </row>
    <row r="782" spans="2:13">
      <c r="B782" s="19">
        <v>96207993803</v>
      </c>
      <c r="C782" t="s">
        <v>221</v>
      </c>
      <c r="D782" t="s">
        <v>5</v>
      </c>
      <c r="E782" t="s">
        <v>417</v>
      </c>
      <c r="F782" t="s">
        <v>427</v>
      </c>
      <c r="G782" t="s">
        <v>425</v>
      </c>
      <c r="H782" s="1">
        <v>31971</v>
      </c>
      <c r="I782" s="1" t="s">
        <v>430</v>
      </c>
      <c r="J782" t="s">
        <v>454</v>
      </c>
      <c r="K782" s="20">
        <v>35.9</v>
      </c>
      <c r="L782">
        <f ca="1">TRUNC((TODAY()-tBase[[#This Row],[Data Nascimento]])/365)</f>
        <v>37</v>
      </c>
      <c r="M782" t="str">
        <f ca="1">HLOOKUP(tBase[[#This Row],[Idade]],$O$3:$R$4,2,TRUE)</f>
        <v>35 - 44</v>
      </c>
    </row>
    <row r="783" spans="2:13">
      <c r="B783" s="19">
        <v>96469060945</v>
      </c>
      <c r="C783" t="s">
        <v>109</v>
      </c>
      <c r="D783" t="s">
        <v>5</v>
      </c>
      <c r="E783" t="s">
        <v>8</v>
      </c>
      <c r="F783" t="s">
        <v>427</v>
      </c>
      <c r="G783" t="s">
        <v>426</v>
      </c>
      <c r="H783" s="1">
        <v>25830</v>
      </c>
      <c r="I783" s="1" t="s">
        <v>435</v>
      </c>
      <c r="J783" t="s">
        <v>454</v>
      </c>
      <c r="K783" s="20">
        <v>35.9</v>
      </c>
      <c r="L783">
        <f ca="1">TRUNC((TODAY()-tBase[[#This Row],[Data Nascimento]])/365)</f>
        <v>54</v>
      </c>
      <c r="M783" t="str">
        <f ca="1">HLOOKUP(tBase[[#This Row],[Idade]],$O$3:$R$4,2,TRUE)</f>
        <v>54-70</v>
      </c>
    </row>
    <row r="784" spans="2:13">
      <c r="B784" s="19">
        <v>96498559182</v>
      </c>
      <c r="C784" t="s">
        <v>38</v>
      </c>
      <c r="D784" t="s">
        <v>5</v>
      </c>
      <c r="E784" t="s">
        <v>417</v>
      </c>
      <c r="F784" t="s">
        <v>13</v>
      </c>
      <c r="G784" t="s">
        <v>426</v>
      </c>
      <c r="H784" s="1">
        <v>31923</v>
      </c>
      <c r="I784" s="1" t="s">
        <v>436</v>
      </c>
      <c r="J784" t="s">
        <v>455</v>
      </c>
      <c r="K784" s="20">
        <v>9.9</v>
      </c>
      <c r="L784">
        <f ca="1">TRUNC((TODAY()-tBase[[#This Row],[Data Nascimento]])/365)</f>
        <v>38</v>
      </c>
      <c r="M784" t="str">
        <f ca="1">HLOOKUP(tBase[[#This Row],[Idade]],$O$3:$R$4,2,TRUE)</f>
        <v>35 - 44</v>
      </c>
    </row>
    <row r="785" spans="2:13">
      <c r="B785" s="19">
        <v>96683513690</v>
      </c>
      <c r="C785" t="s">
        <v>23</v>
      </c>
      <c r="D785" t="s">
        <v>6</v>
      </c>
      <c r="E785" t="s">
        <v>7</v>
      </c>
      <c r="F785" t="s">
        <v>427</v>
      </c>
      <c r="G785" t="s">
        <v>424</v>
      </c>
      <c r="H785" s="1">
        <v>34631</v>
      </c>
      <c r="I785" s="1" t="s">
        <v>433</v>
      </c>
      <c r="J785" t="s">
        <v>453</v>
      </c>
      <c r="K785" s="20">
        <v>29.9</v>
      </c>
      <c r="L785">
        <f ca="1">TRUNC((TODAY()-tBase[[#This Row],[Data Nascimento]])/365)</f>
        <v>30</v>
      </c>
      <c r="M785" t="str">
        <f ca="1">HLOOKUP(tBase[[#This Row],[Idade]],$O$3:$R$4,2,TRUE)</f>
        <v>24-34</v>
      </c>
    </row>
    <row r="786" spans="2:13">
      <c r="B786" s="19">
        <v>96690867763</v>
      </c>
      <c r="C786" t="s">
        <v>53</v>
      </c>
      <c r="D786" t="s">
        <v>6</v>
      </c>
      <c r="E786" t="s">
        <v>7</v>
      </c>
      <c r="F786" t="s">
        <v>427</v>
      </c>
      <c r="G786" t="s">
        <v>424</v>
      </c>
      <c r="H786" s="1">
        <v>23740</v>
      </c>
      <c r="I786" s="1" t="s">
        <v>433</v>
      </c>
      <c r="J786" t="s">
        <v>454</v>
      </c>
      <c r="K786" s="20">
        <v>35.9</v>
      </c>
      <c r="L786">
        <f ca="1">TRUNC((TODAY()-tBase[[#This Row],[Data Nascimento]])/365)</f>
        <v>60</v>
      </c>
      <c r="M786" t="str">
        <f ca="1">HLOOKUP(tBase[[#This Row],[Idade]],$O$3:$R$4,2,TRUE)</f>
        <v>54-70</v>
      </c>
    </row>
    <row r="787" spans="2:13">
      <c r="B787" s="19">
        <v>96730763444</v>
      </c>
      <c r="C787" t="s">
        <v>189</v>
      </c>
      <c r="D787" t="s">
        <v>5</v>
      </c>
      <c r="E787" t="s">
        <v>418</v>
      </c>
      <c r="F787" t="s">
        <v>427</v>
      </c>
      <c r="G787" t="s">
        <v>426</v>
      </c>
      <c r="H787" s="1">
        <v>27917</v>
      </c>
      <c r="I787" s="1" t="s">
        <v>433</v>
      </c>
      <c r="J787" t="s">
        <v>455</v>
      </c>
      <c r="K787" s="20">
        <v>9.9</v>
      </c>
      <c r="L787">
        <f ca="1">TRUNC((TODAY()-tBase[[#This Row],[Data Nascimento]])/365)</f>
        <v>48</v>
      </c>
      <c r="M787" t="str">
        <f ca="1">HLOOKUP(tBase[[#This Row],[Idade]],$O$3:$R$4,2,TRUE)</f>
        <v>44 - 54</v>
      </c>
    </row>
    <row r="788" spans="2:13">
      <c r="B788" s="19">
        <v>96777910303</v>
      </c>
      <c r="C788" t="s">
        <v>87</v>
      </c>
      <c r="D788" t="s">
        <v>6</v>
      </c>
      <c r="E788" t="s">
        <v>7</v>
      </c>
      <c r="F788" t="s">
        <v>9</v>
      </c>
      <c r="G788" t="s">
        <v>425</v>
      </c>
      <c r="H788" s="1">
        <v>22684</v>
      </c>
      <c r="I788" s="1" t="s">
        <v>433</v>
      </c>
      <c r="J788" t="s">
        <v>453</v>
      </c>
      <c r="K788" s="20">
        <v>29.9</v>
      </c>
      <c r="L788">
        <f ca="1">TRUNC((TODAY()-tBase[[#This Row],[Data Nascimento]])/365)</f>
        <v>63</v>
      </c>
      <c r="M788" t="str">
        <f ca="1">HLOOKUP(tBase[[#This Row],[Idade]],$O$3:$R$4,2,TRUE)</f>
        <v>54-70</v>
      </c>
    </row>
    <row r="789" spans="2:13">
      <c r="B789" s="19">
        <v>97043215141</v>
      </c>
      <c r="C789" t="s">
        <v>306</v>
      </c>
      <c r="D789" t="s">
        <v>6</v>
      </c>
      <c r="E789" t="s">
        <v>416</v>
      </c>
      <c r="F789" t="s">
        <v>11</v>
      </c>
      <c r="G789" t="s">
        <v>426</v>
      </c>
      <c r="H789" s="1">
        <v>29357</v>
      </c>
      <c r="I789" s="1" t="s">
        <v>433</v>
      </c>
      <c r="J789" t="s">
        <v>456</v>
      </c>
      <c r="K789" s="20">
        <v>79.900000000000006</v>
      </c>
      <c r="L789">
        <f ca="1">TRUNC((TODAY()-tBase[[#This Row],[Data Nascimento]])/365)</f>
        <v>45</v>
      </c>
      <c r="M789" t="str">
        <f ca="1">HLOOKUP(tBase[[#This Row],[Idade]],$O$3:$R$4,2,TRUE)</f>
        <v>44 - 54</v>
      </c>
    </row>
    <row r="790" spans="2:13">
      <c r="B790" s="19">
        <v>97361141928</v>
      </c>
      <c r="C790" t="s">
        <v>383</v>
      </c>
      <c r="D790" t="s">
        <v>6</v>
      </c>
      <c r="E790" t="s">
        <v>7</v>
      </c>
      <c r="F790" t="s">
        <v>427</v>
      </c>
      <c r="G790" t="s">
        <v>424</v>
      </c>
      <c r="H790" s="1">
        <v>32123</v>
      </c>
      <c r="I790" s="1" t="s">
        <v>433</v>
      </c>
      <c r="J790" t="s">
        <v>453</v>
      </c>
      <c r="K790" s="20">
        <v>29.9</v>
      </c>
      <c r="L790">
        <f ca="1">TRUNC((TODAY()-tBase[[#This Row],[Data Nascimento]])/365)</f>
        <v>37</v>
      </c>
      <c r="M790" t="str">
        <f ca="1">HLOOKUP(tBase[[#This Row],[Idade]],$O$3:$R$4,2,TRUE)</f>
        <v>35 - 44</v>
      </c>
    </row>
    <row r="791" spans="2:13">
      <c r="B791" s="19">
        <v>97520904627</v>
      </c>
      <c r="C791" t="s">
        <v>348</v>
      </c>
      <c r="D791" t="s">
        <v>6</v>
      </c>
      <c r="E791" t="s">
        <v>416</v>
      </c>
      <c r="F791" t="s">
        <v>13</v>
      </c>
      <c r="G791" t="s">
        <v>425</v>
      </c>
      <c r="H791" s="1">
        <v>28812</v>
      </c>
      <c r="I791" s="1" t="s">
        <v>433</v>
      </c>
      <c r="J791" t="s">
        <v>455</v>
      </c>
      <c r="K791" s="20">
        <v>9.9</v>
      </c>
      <c r="L791">
        <f ca="1">TRUNC((TODAY()-tBase[[#This Row],[Data Nascimento]])/365)</f>
        <v>46</v>
      </c>
      <c r="M791" t="str">
        <f ca="1">HLOOKUP(tBase[[#This Row],[Idade]],$O$3:$R$4,2,TRUE)</f>
        <v>44 - 54</v>
      </c>
    </row>
    <row r="792" spans="2:13">
      <c r="B792" s="19">
        <v>97854794245</v>
      </c>
      <c r="C792" t="s">
        <v>176</v>
      </c>
      <c r="D792" t="s">
        <v>6</v>
      </c>
      <c r="E792" t="s">
        <v>7</v>
      </c>
      <c r="F792" t="s">
        <v>13</v>
      </c>
      <c r="G792" t="s">
        <v>426</v>
      </c>
      <c r="H792" s="1">
        <v>31566</v>
      </c>
      <c r="I792" s="1" t="s">
        <v>433</v>
      </c>
      <c r="J792" t="s">
        <v>453</v>
      </c>
      <c r="K792" s="20">
        <v>29.9</v>
      </c>
      <c r="L792">
        <f ca="1">TRUNC((TODAY()-tBase[[#This Row],[Data Nascimento]])/365)</f>
        <v>38</v>
      </c>
      <c r="M792" t="str">
        <f ca="1">HLOOKUP(tBase[[#This Row],[Idade]],$O$3:$R$4,2,TRUE)</f>
        <v>35 - 44</v>
      </c>
    </row>
    <row r="793" spans="2:13">
      <c r="B793" s="19">
        <v>97867342326</v>
      </c>
      <c r="C793" t="s">
        <v>74</v>
      </c>
      <c r="D793" t="s">
        <v>5</v>
      </c>
      <c r="E793" t="s">
        <v>417</v>
      </c>
      <c r="F793" t="s">
        <v>13</v>
      </c>
      <c r="G793" t="s">
        <v>425</v>
      </c>
      <c r="H793" s="1">
        <v>32872</v>
      </c>
      <c r="I793" s="1" t="s">
        <v>433</v>
      </c>
      <c r="J793" t="s">
        <v>456</v>
      </c>
      <c r="K793" s="20">
        <v>79.900000000000006</v>
      </c>
      <c r="L793">
        <f ca="1">TRUNC((TODAY()-tBase[[#This Row],[Data Nascimento]])/365)</f>
        <v>35</v>
      </c>
      <c r="M793" t="str">
        <f ca="1">HLOOKUP(tBase[[#This Row],[Idade]],$O$3:$R$4,2,TRUE)</f>
        <v>35 - 44</v>
      </c>
    </row>
    <row r="794" spans="2:13">
      <c r="B794" s="19">
        <v>97913428100</v>
      </c>
      <c r="C794" t="s">
        <v>388</v>
      </c>
      <c r="D794" t="s">
        <v>5</v>
      </c>
      <c r="E794" t="s">
        <v>416</v>
      </c>
      <c r="F794" t="s">
        <v>14</v>
      </c>
      <c r="G794" t="s">
        <v>425</v>
      </c>
      <c r="H794" s="1">
        <v>36451</v>
      </c>
      <c r="I794" s="1" t="s">
        <v>429</v>
      </c>
      <c r="J794" t="s">
        <v>453</v>
      </c>
      <c r="K794" s="20">
        <v>29.9</v>
      </c>
      <c r="L794">
        <f ca="1">TRUNC((TODAY()-tBase[[#This Row],[Data Nascimento]])/365)</f>
        <v>25</v>
      </c>
      <c r="M794" t="str">
        <f ca="1">HLOOKUP(tBase[[#This Row],[Idade]],$O$3:$R$4,2,TRUE)</f>
        <v>24-34</v>
      </c>
    </row>
    <row r="795" spans="2:13">
      <c r="B795" s="19">
        <v>98024981881</v>
      </c>
      <c r="C795" t="s">
        <v>160</v>
      </c>
      <c r="D795" t="s">
        <v>5</v>
      </c>
      <c r="E795" t="s">
        <v>7</v>
      </c>
      <c r="F795" t="s">
        <v>14</v>
      </c>
      <c r="G795" t="s">
        <v>426</v>
      </c>
      <c r="H795" s="1">
        <v>24077</v>
      </c>
      <c r="I795" s="1" t="s">
        <v>432</v>
      </c>
      <c r="J795" t="s">
        <v>453</v>
      </c>
      <c r="K795" s="20">
        <v>29.9</v>
      </c>
      <c r="L795">
        <f ca="1">TRUNC((TODAY()-tBase[[#This Row],[Data Nascimento]])/365)</f>
        <v>59</v>
      </c>
      <c r="M795" t="str">
        <f ca="1">HLOOKUP(tBase[[#This Row],[Idade]],$O$3:$R$4,2,TRUE)</f>
        <v>54-70</v>
      </c>
    </row>
    <row r="796" spans="2:13">
      <c r="B796" s="19">
        <v>98384039664</v>
      </c>
      <c r="C796" t="s">
        <v>154</v>
      </c>
      <c r="D796" t="s">
        <v>6</v>
      </c>
      <c r="E796" t="s">
        <v>417</v>
      </c>
      <c r="F796" t="s">
        <v>14</v>
      </c>
      <c r="G796" t="s">
        <v>425</v>
      </c>
      <c r="H796" s="1">
        <v>35468</v>
      </c>
      <c r="I796" s="1" t="s">
        <v>436</v>
      </c>
      <c r="J796" t="s">
        <v>453</v>
      </c>
      <c r="K796" s="20">
        <v>29.9</v>
      </c>
      <c r="L796">
        <f ca="1">TRUNC((TODAY()-tBase[[#This Row],[Data Nascimento]])/365)</f>
        <v>28</v>
      </c>
      <c r="M796" t="str">
        <f ca="1">HLOOKUP(tBase[[#This Row],[Idade]],$O$3:$R$4,2,TRUE)</f>
        <v>24-34</v>
      </c>
    </row>
    <row r="797" spans="2:13">
      <c r="B797" s="19">
        <v>98413368768</v>
      </c>
      <c r="C797" t="s">
        <v>156</v>
      </c>
      <c r="D797" t="s">
        <v>6</v>
      </c>
      <c r="E797" t="s">
        <v>7</v>
      </c>
      <c r="F797" t="s">
        <v>13</v>
      </c>
      <c r="G797" t="s">
        <v>426</v>
      </c>
      <c r="H797" s="1">
        <v>34629</v>
      </c>
      <c r="I797" s="1" t="s">
        <v>436</v>
      </c>
      <c r="J797" t="s">
        <v>455</v>
      </c>
      <c r="K797" s="20">
        <v>9.9</v>
      </c>
      <c r="L797">
        <f ca="1">TRUNC((TODAY()-tBase[[#This Row],[Data Nascimento]])/365)</f>
        <v>30</v>
      </c>
      <c r="M797" t="str">
        <f ca="1">HLOOKUP(tBase[[#This Row],[Idade]],$O$3:$R$4,2,TRUE)</f>
        <v>24-34</v>
      </c>
    </row>
    <row r="798" spans="2:13">
      <c r="B798" s="19">
        <v>98697109512</v>
      </c>
      <c r="C798" t="s">
        <v>411</v>
      </c>
      <c r="D798" t="s">
        <v>6</v>
      </c>
      <c r="E798" t="s">
        <v>416</v>
      </c>
      <c r="F798" t="s">
        <v>9</v>
      </c>
      <c r="G798" t="s">
        <v>424</v>
      </c>
      <c r="H798" s="1">
        <v>32523</v>
      </c>
      <c r="I798" s="1" t="s">
        <v>436</v>
      </c>
      <c r="J798" t="s">
        <v>455</v>
      </c>
      <c r="K798" s="20">
        <v>9.9</v>
      </c>
      <c r="L798">
        <f ca="1">TRUNC((TODAY()-tBase[[#This Row],[Data Nascimento]])/365)</f>
        <v>36</v>
      </c>
      <c r="M798" t="str">
        <f ca="1">HLOOKUP(tBase[[#This Row],[Idade]],$O$3:$R$4,2,TRUE)</f>
        <v>35 - 44</v>
      </c>
    </row>
    <row r="799" spans="2:13">
      <c r="B799" s="19">
        <v>99005827580</v>
      </c>
      <c r="C799" t="s">
        <v>341</v>
      </c>
      <c r="D799" t="s">
        <v>5</v>
      </c>
      <c r="E799" t="s">
        <v>417</v>
      </c>
      <c r="F799" t="s">
        <v>427</v>
      </c>
      <c r="G799" t="s">
        <v>425</v>
      </c>
      <c r="H799" s="1">
        <v>25870</v>
      </c>
      <c r="I799" s="1" t="s">
        <v>436</v>
      </c>
      <c r="J799" t="s">
        <v>454</v>
      </c>
      <c r="K799" s="20">
        <v>35.9</v>
      </c>
      <c r="L799">
        <f ca="1">TRUNC((TODAY()-tBase[[#This Row],[Data Nascimento]])/365)</f>
        <v>54</v>
      </c>
      <c r="M799" t="str">
        <f ca="1">HLOOKUP(tBase[[#This Row],[Idade]],$O$3:$R$4,2,TRUE)</f>
        <v>54-70</v>
      </c>
    </row>
    <row r="800" spans="2:13">
      <c r="B800" s="19">
        <v>99052709620</v>
      </c>
      <c r="C800" t="s">
        <v>284</v>
      </c>
      <c r="D800" t="s">
        <v>5</v>
      </c>
      <c r="E800" t="s">
        <v>418</v>
      </c>
      <c r="F800" t="s">
        <v>13</v>
      </c>
      <c r="G800" t="s">
        <v>425</v>
      </c>
      <c r="H800" s="1">
        <v>34192</v>
      </c>
      <c r="I800" s="1" t="s">
        <v>436</v>
      </c>
      <c r="J800" t="s">
        <v>455</v>
      </c>
      <c r="K800" s="20">
        <v>9.9</v>
      </c>
      <c r="L800">
        <f ca="1">TRUNC((TODAY()-tBase[[#This Row],[Data Nascimento]])/365)</f>
        <v>31</v>
      </c>
      <c r="M800" t="str">
        <f ca="1">HLOOKUP(tBase[[#This Row],[Idade]],$O$3:$R$4,2,TRUE)</f>
        <v>24-34</v>
      </c>
    </row>
    <row r="801" spans="2:13">
      <c r="B801" s="19">
        <v>99391394012</v>
      </c>
      <c r="C801" t="s">
        <v>24</v>
      </c>
      <c r="D801" t="s">
        <v>5</v>
      </c>
      <c r="E801" t="s">
        <v>417</v>
      </c>
      <c r="F801" t="s">
        <v>13</v>
      </c>
      <c r="G801" t="s">
        <v>425</v>
      </c>
      <c r="H801" s="1">
        <v>36312</v>
      </c>
      <c r="I801" s="1" t="s">
        <v>436</v>
      </c>
      <c r="J801" t="s">
        <v>454</v>
      </c>
      <c r="K801" s="20">
        <v>35.9</v>
      </c>
      <c r="L801">
        <f ca="1">TRUNC((TODAY()-tBase[[#This Row],[Data Nascimento]])/365)</f>
        <v>25</v>
      </c>
      <c r="M801" t="str">
        <f ca="1">HLOOKUP(tBase[[#This Row],[Idade]],$O$3:$R$4,2,TRUE)</f>
        <v>24-34</v>
      </c>
    </row>
    <row r="802" spans="2:13">
      <c r="B802" s="19">
        <v>99587124171</v>
      </c>
      <c r="C802" t="s">
        <v>296</v>
      </c>
      <c r="D802" t="s">
        <v>5</v>
      </c>
      <c r="E802" t="s">
        <v>7</v>
      </c>
      <c r="F802" t="s">
        <v>13</v>
      </c>
      <c r="G802" t="s">
        <v>426</v>
      </c>
      <c r="H802" s="1">
        <v>28112</v>
      </c>
      <c r="I802" s="1" t="s">
        <v>435</v>
      </c>
      <c r="J802" t="s">
        <v>453</v>
      </c>
      <c r="K802" s="20">
        <v>29.9</v>
      </c>
      <c r="L802">
        <f ca="1">TRUNC((TODAY()-tBase[[#This Row],[Data Nascimento]])/365)</f>
        <v>48</v>
      </c>
      <c r="M802" t="str">
        <f ca="1">HLOOKUP(tBase[[#This Row],[Idade]],$O$3:$R$4,2,TRUE)</f>
        <v>44 - 54</v>
      </c>
    </row>
    <row r="803" spans="2:13">
      <c r="B803" s="19">
        <v>99659049071</v>
      </c>
      <c r="C803" t="s">
        <v>274</v>
      </c>
      <c r="D803" t="s">
        <v>6</v>
      </c>
      <c r="E803" t="s">
        <v>417</v>
      </c>
      <c r="F803" t="s">
        <v>14</v>
      </c>
      <c r="G803" t="s">
        <v>425</v>
      </c>
      <c r="H803" s="1">
        <v>35229</v>
      </c>
      <c r="I803" s="1" t="s">
        <v>433</v>
      </c>
      <c r="J803" t="s">
        <v>453</v>
      </c>
      <c r="K803" s="20">
        <v>29.9</v>
      </c>
      <c r="L803">
        <f ca="1">TRUNC((TODAY()-tBase[[#This Row],[Data Nascimento]])/365)</f>
        <v>28</v>
      </c>
      <c r="M803" t="str">
        <f ca="1">HLOOKUP(tBase[[#This Row],[Idade]],$O$3:$R$4,2,TRUE)</f>
        <v>24-34</v>
      </c>
    </row>
    <row r="804" spans="2:13">
      <c r="B804" s="19">
        <v>99687496489</v>
      </c>
      <c r="C804" t="s">
        <v>312</v>
      </c>
      <c r="D804" t="s">
        <v>6</v>
      </c>
      <c r="E804" t="s">
        <v>8</v>
      </c>
      <c r="F804" t="s">
        <v>13</v>
      </c>
      <c r="G804" t="s">
        <v>425</v>
      </c>
      <c r="H804" s="1">
        <v>35163</v>
      </c>
      <c r="I804" s="1" t="s">
        <v>433</v>
      </c>
      <c r="J804" t="s">
        <v>454</v>
      </c>
      <c r="K804" s="20">
        <v>35.9</v>
      </c>
      <c r="L804">
        <f ca="1">TRUNC((TODAY()-tBase[[#This Row],[Data Nascimento]])/365)</f>
        <v>29</v>
      </c>
      <c r="M804" t="str">
        <f ca="1">HLOOKUP(tBase[[#This Row],[Idade]],$O$3:$R$4,2,TRUE)</f>
        <v>24-34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A6C0-EA74-4BEC-9B56-B7291FEEF6CA}">
  <sheetPr>
    <tabColor theme="4"/>
  </sheetPr>
  <dimension ref="V27:W41"/>
  <sheetViews>
    <sheetView showGridLines="0" zoomScale="90" zoomScaleNormal="90" workbookViewId="0">
      <selection activeCell="H37" sqref="H37"/>
    </sheetView>
  </sheetViews>
  <sheetFormatPr defaultRowHeight="14.25"/>
  <sheetData>
    <row r="27" spans="22:23" ht="15.75">
      <c r="V27" s="8" t="s">
        <v>443</v>
      </c>
      <c r="W27" s="9"/>
    </row>
    <row r="28" spans="22:23" ht="15">
      <c r="V28" s="10" t="s">
        <v>442</v>
      </c>
      <c r="W28" s="9"/>
    </row>
    <row r="29" spans="22:23" ht="15">
      <c r="V29" s="9"/>
      <c r="W29" s="9"/>
    </row>
    <row r="30" spans="22:23" ht="15">
      <c r="V30" s="9"/>
      <c r="W30" s="9"/>
    </row>
    <row r="31" spans="22:23" ht="15.75">
      <c r="V31" s="8" t="s">
        <v>444</v>
      </c>
      <c r="W31" s="9"/>
    </row>
    <row r="32" spans="22:23" ht="15">
      <c r="V32" s="9"/>
      <c r="W32" s="9"/>
    </row>
    <row r="33" spans="22:23" ht="15">
      <c r="V33" s="11"/>
      <c r="W33" s="9" t="s">
        <v>440</v>
      </c>
    </row>
    <row r="34" spans="22:23" ht="15">
      <c r="V34" s="9"/>
      <c r="W34" s="9"/>
    </row>
    <row r="35" spans="22:23" ht="15">
      <c r="V35" s="12"/>
      <c r="W35" s="9" t="s">
        <v>441</v>
      </c>
    </row>
    <row r="36" spans="22:23" ht="15">
      <c r="V36" s="9"/>
      <c r="W36" s="9"/>
    </row>
    <row r="37" spans="22:23" ht="15">
      <c r="V37" s="13"/>
      <c r="W37" s="9" t="s">
        <v>437</v>
      </c>
    </row>
    <row r="38" spans="22:23" ht="15">
      <c r="V38" s="9"/>
      <c r="W38" s="9"/>
    </row>
    <row r="39" spans="22:23" ht="15">
      <c r="V39" s="14"/>
      <c r="W39" s="9" t="s">
        <v>438</v>
      </c>
    </row>
    <row r="40" spans="22:23" ht="15">
      <c r="V40" s="9"/>
      <c r="W40" s="9"/>
    </row>
    <row r="41" spans="22:23" ht="15">
      <c r="V41" s="15"/>
      <c r="W41" s="9" t="s">
        <v>439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C5797-F41D-4E60-9BC6-4A116B7658FB}">
  <sheetPr>
    <tabColor theme="5"/>
  </sheetPr>
  <dimension ref="B4:AJ23"/>
  <sheetViews>
    <sheetView showGridLines="0" topLeftCell="J1" workbookViewId="0">
      <selection activeCell="H37" sqref="H37"/>
    </sheetView>
  </sheetViews>
  <sheetFormatPr defaultRowHeight="14.25"/>
  <cols>
    <col min="1" max="1" width="1.625" customWidth="1"/>
    <col min="2" max="2" width="16.75" bestFit="1" customWidth="1"/>
    <col min="3" max="3" width="18.5" customWidth="1"/>
    <col min="4" max="4" width="10.5" customWidth="1"/>
    <col min="6" max="8" width="3.5" customWidth="1"/>
    <col min="9" max="9" width="20.125" bestFit="1" customWidth="1"/>
    <col min="10" max="10" width="16.125" bestFit="1" customWidth="1"/>
    <col min="11" max="11" width="9.875" bestFit="1" customWidth="1"/>
    <col min="12" max="12" width="11.375" bestFit="1" customWidth="1"/>
    <col min="13" max="14" width="2.5" customWidth="1"/>
    <col min="15" max="15" width="16.75" bestFit="1" customWidth="1"/>
    <col min="16" max="16" width="21.25" customWidth="1"/>
    <col min="17" max="17" width="11.25" customWidth="1"/>
    <col min="19" max="20" width="1.75" customWidth="1"/>
    <col min="21" max="21" width="16.75" bestFit="1" customWidth="1"/>
    <col min="22" max="22" width="18" bestFit="1" customWidth="1"/>
    <col min="23" max="23" width="10.5" customWidth="1"/>
    <col min="25" max="26" width="2.25" customWidth="1"/>
    <col min="27" max="27" width="19.625" bestFit="1" customWidth="1"/>
    <col min="28" max="28" width="20.5" bestFit="1" customWidth="1"/>
    <col min="31" max="32" width="2.875" customWidth="1"/>
    <col min="33" max="33" width="13.75" bestFit="1" customWidth="1"/>
    <col min="34" max="34" width="15.375" customWidth="1"/>
  </cols>
  <sheetData>
    <row r="4" spans="2:36" ht="15">
      <c r="B4" s="17" t="s">
        <v>446</v>
      </c>
      <c r="C4" s="17"/>
      <c r="D4" s="17"/>
      <c r="E4" s="17"/>
      <c r="I4" s="17" t="s">
        <v>447</v>
      </c>
      <c r="J4" s="17"/>
      <c r="K4" s="17"/>
      <c r="L4" s="17"/>
      <c r="O4" s="17" t="s">
        <v>448</v>
      </c>
      <c r="P4" s="17"/>
      <c r="Q4" s="17"/>
      <c r="R4" s="17"/>
      <c r="U4" s="17" t="s">
        <v>449</v>
      </c>
      <c r="V4" s="17"/>
      <c r="W4" s="17"/>
      <c r="X4" s="17"/>
      <c r="AA4" s="17" t="s">
        <v>450</v>
      </c>
      <c r="AB4" s="17"/>
      <c r="AC4" s="17"/>
      <c r="AD4" s="17"/>
      <c r="AG4" s="17" t="s">
        <v>451</v>
      </c>
      <c r="AH4" s="17"/>
      <c r="AI4" s="17"/>
      <c r="AJ4" s="17"/>
    </row>
    <row r="5" spans="2:36">
      <c r="B5" s="21" t="s">
        <v>470</v>
      </c>
      <c r="C5" t="s">
        <v>460</v>
      </c>
      <c r="I5" s="21" t="s">
        <v>460</v>
      </c>
      <c r="J5" s="21" t="s">
        <v>471</v>
      </c>
      <c r="O5" s="21" t="s">
        <v>470</v>
      </c>
      <c r="P5" t="s">
        <v>461</v>
      </c>
      <c r="U5" s="21" t="s">
        <v>470</v>
      </c>
      <c r="V5" t="s">
        <v>462</v>
      </c>
      <c r="AA5" s="21" t="s">
        <v>470</v>
      </c>
      <c r="AB5" t="s">
        <v>463</v>
      </c>
      <c r="AG5" t="s">
        <v>464</v>
      </c>
      <c r="AH5" s="23" t="s">
        <v>465</v>
      </c>
    </row>
    <row r="6" spans="2:36">
      <c r="B6" s="22" t="s">
        <v>5</v>
      </c>
      <c r="C6" s="31">
        <v>66</v>
      </c>
      <c r="I6" s="21" t="s">
        <v>470</v>
      </c>
      <c r="J6" t="s">
        <v>5</v>
      </c>
      <c r="K6" t="s">
        <v>6</v>
      </c>
      <c r="L6" t="s">
        <v>472</v>
      </c>
      <c r="O6" s="22" t="s">
        <v>455</v>
      </c>
      <c r="P6" s="31">
        <v>266</v>
      </c>
      <c r="U6" s="22" t="s">
        <v>426</v>
      </c>
      <c r="V6" s="31">
        <v>26</v>
      </c>
      <c r="AA6" s="22" t="s">
        <v>433</v>
      </c>
      <c r="AB6" s="31">
        <v>67</v>
      </c>
      <c r="AG6" s="30">
        <v>6031.199999999988</v>
      </c>
      <c r="AH6" s="30">
        <f>GETPIVOTDATA("Mensalidades",$AG$5)*12</f>
        <v>72374.399999999849</v>
      </c>
    </row>
    <row r="7" spans="2:36">
      <c r="B7" s="22" t="s">
        <v>6</v>
      </c>
      <c r="C7" s="31">
        <v>102</v>
      </c>
      <c r="I7" s="22" t="s">
        <v>420</v>
      </c>
      <c r="J7" s="31">
        <v>9</v>
      </c>
      <c r="K7" s="31">
        <v>18</v>
      </c>
      <c r="L7" s="31">
        <v>27</v>
      </c>
      <c r="O7" s="22" t="s">
        <v>453</v>
      </c>
      <c r="P7" s="31">
        <v>232</v>
      </c>
      <c r="U7" s="22" t="s">
        <v>425</v>
      </c>
      <c r="V7" s="31">
        <v>103</v>
      </c>
      <c r="AA7" s="22" t="s">
        <v>436</v>
      </c>
      <c r="AB7" s="31">
        <v>40</v>
      </c>
    </row>
    <row r="8" spans="2:36">
      <c r="I8" s="22" t="s">
        <v>421</v>
      </c>
      <c r="J8" s="31">
        <v>17</v>
      </c>
      <c r="K8" s="31">
        <v>26</v>
      </c>
      <c r="L8" s="31">
        <v>43</v>
      </c>
      <c r="O8" s="22" t="s">
        <v>454</v>
      </c>
      <c r="P8" s="31">
        <v>168</v>
      </c>
      <c r="U8" s="22" t="s">
        <v>424</v>
      </c>
      <c r="V8" s="31">
        <v>39</v>
      </c>
      <c r="AA8" s="22" t="s">
        <v>429</v>
      </c>
      <c r="AB8" s="31">
        <v>15</v>
      </c>
    </row>
    <row r="9" spans="2:36">
      <c r="I9" s="22" t="s">
        <v>422</v>
      </c>
      <c r="J9" s="31">
        <v>25</v>
      </c>
      <c r="K9" s="31">
        <v>25</v>
      </c>
      <c r="L9" s="31">
        <v>50</v>
      </c>
      <c r="O9" s="22" t="s">
        <v>456</v>
      </c>
      <c r="P9" s="31">
        <v>136</v>
      </c>
      <c r="AA9" s="22" t="s">
        <v>430</v>
      </c>
      <c r="AB9" s="31">
        <v>15</v>
      </c>
    </row>
    <row r="10" spans="2:36" ht="15">
      <c r="B10" s="2"/>
      <c r="C10" s="26" t="s">
        <v>466</v>
      </c>
      <c r="D10" s="26" t="s">
        <v>467</v>
      </c>
      <c r="E10" s="26" t="s">
        <v>468</v>
      </c>
      <c r="I10" s="22" t="s">
        <v>423</v>
      </c>
      <c r="J10" s="31">
        <v>15</v>
      </c>
      <c r="K10" s="31">
        <v>33</v>
      </c>
      <c r="L10" s="31">
        <v>48</v>
      </c>
      <c r="AA10" s="22" t="s">
        <v>435</v>
      </c>
      <c r="AB10" s="31">
        <v>15</v>
      </c>
    </row>
    <row r="11" spans="2:36" ht="15">
      <c r="B11" s="26" t="s">
        <v>5</v>
      </c>
      <c r="C11" s="2">
        <f>IFERROR(GETPIVOTDATA("Gênero",$B$5,"Gênero",B11),0)</f>
        <v>66</v>
      </c>
      <c r="D11" s="24">
        <f>C11/C13</f>
        <v>0.39285714285714285</v>
      </c>
      <c r="E11" s="25">
        <f>1-D11</f>
        <v>0.60714285714285721</v>
      </c>
      <c r="I11" s="22" t="s">
        <v>472</v>
      </c>
      <c r="J11" s="31">
        <v>66</v>
      </c>
      <c r="K11" s="31">
        <v>102</v>
      </c>
      <c r="L11" s="31">
        <v>168</v>
      </c>
      <c r="AA11" s="22" t="s">
        <v>432</v>
      </c>
      <c r="AB11" s="31">
        <v>9</v>
      </c>
    </row>
    <row r="12" spans="2:36" ht="15">
      <c r="B12" s="26" t="s">
        <v>6</v>
      </c>
      <c r="C12" s="2">
        <f>IFERROR(GETPIVOTDATA("Gênero",$B$5,"Gênero",B12),0)</f>
        <v>102</v>
      </c>
      <c r="D12" s="24">
        <f>C12/C13</f>
        <v>0.6071428571428571</v>
      </c>
      <c r="E12" s="25">
        <f>1-D12</f>
        <v>0.3928571428571429</v>
      </c>
      <c r="O12" s="28" t="s">
        <v>466</v>
      </c>
      <c r="P12" s="29">
        <f>SUM(P13:P16)</f>
        <v>802</v>
      </c>
      <c r="U12" s="22" t="s">
        <v>426</v>
      </c>
      <c r="V12">
        <f>GETPIVOTDATA("Região",$U$5,"Região",U12)</f>
        <v>26</v>
      </c>
      <c r="W12" s="27">
        <f>IFERROR(V12/SUM($V$12:$V$14),"- -")</f>
        <v>0.15476190476190477</v>
      </c>
      <c r="AA12" s="22" t="s">
        <v>434</v>
      </c>
      <c r="AB12" s="31">
        <v>4</v>
      </c>
    </row>
    <row r="13" spans="2:36" ht="15">
      <c r="B13" s="26" t="s">
        <v>466</v>
      </c>
      <c r="C13" s="2">
        <f>C11+C12</f>
        <v>168</v>
      </c>
      <c r="D13" s="2"/>
      <c r="E13" s="2"/>
      <c r="O13" t="str">
        <f>O6</f>
        <v>Magic Box</v>
      </c>
      <c r="P13">
        <f>P6</f>
        <v>266</v>
      </c>
      <c r="Q13" s="27">
        <f>P13/SUM($P$13:$P$16)</f>
        <v>0.33167082294264338</v>
      </c>
      <c r="U13" s="22" t="s">
        <v>425</v>
      </c>
      <c r="V13">
        <f t="shared" ref="V13:V14" si="0">GETPIVOTDATA("Região",$U$5,"Região",U13)</f>
        <v>103</v>
      </c>
      <c r="W13" s="27">
        <f t="shared" ref="W13:W14" si="1">IFERROR(V13/SUM($V$12:$V$14),"- -")</f>
        <v>0.61309523809523814</v>
      </c>
      <c r="AA13" s="22" t="s">
        <v>431</v>
      </c>
      <c r="AB13" s="31">
        <v>3</v>
      </c>
    </row>
    <row r="14" spans="2:36">
      <c r="O14" t="str">
        <f t="shared" ref="O14:P14" si="2">O7</f>
        <v>Safe Watch</v>
      </c>
      <c r="P14">
        <f t="shared" si="2"/>
        <v>232</v>
      </c>
      <c r="Q14" s="27">
        <f t="shared" ref="Q14:Q16" si="3">P14/SUM($P$13:$P$16)</f>
        <v>0.2892768079800499</v>
      </c>
      <c r="U14" s="22" t="s">
        <v>424</v>
      </c>
      <c r="V14">
        <f t="shared" si="0"/>
        <v>39</v>
      </c>
      <c r="W14" s="27">
        <f t="shared" si="1"/>
        <v>0.23214285714285715</v>
      </c>
    </row>
    <row r="15" spans="2:36">
      <c r="O15" t="str">
        <f t="shared" ref="O15:P15" si="4">O8</f>
        <v>Deluxe Box</v>
      </c>
      <c r="P15">
        <f t="shared" si="4"/>
        <v>168</v>
      </c>
      <c r="Q15" s="27">
        <f t="shared" si="3"/>
        <v>0.20947630922693267</v>
      </c>
    </row>
    <row r="16" spans="2:36">
      <c r="O16" t="str">
        <f t="shared" ref="O16:P16" si="5">O9</f>
        <v>Premium X</v>
      </c>
      <c r="P16">
        <f t="shared" si="5"/>
        <v>136</v>
      </c>
      <c r="Q16" s="27">
        <f t="shared" si="3"/>
        <v>0.16957605985037408</v>
      </c>
      <c r="AA16" t="str">
        <f>IF(AA6="","Não há dados",AA6)</f>
        <v>Produto Excelente</v>
      </c>
      <c r="AB16">
        <f>AB6</f>
        <v>67</v>
      </c>
    </row>
    <row r="17" spans="27:28">
      <c r="AA17" t="str">
        <f t="shared" ref="AA17:AA23" si="6">IF(AA7="","Não há dados",AA7)</f>
        <v>Atendimento Bom</v>
      </c>
      <c r="AB17">
        <f t="shared" ref="AB17" si="7">AB7</f>
        <v>40</v>
      </c>
    </row>
    <row r="18" spans="27:28">
      <c r="AA18" t="str">
        <f t="shared" si="6"/>
        <v>Suporte Ruim</v>
      </c>
      <c r="AB18">
        <f t="shared" ref="AB18" si="8">AB8</f>
        <v>15</v>
      </c>
    </row>
    <row r="19" spans="27:28">
      <c r="AA19" t="str">
        <f t="shared" si="6"/>
        <v>Atraso na Entrega</v>
      </c>
      <c r="AB19">
        <f t="shared" ref="AB19" si="9">AB9</f>
        <v>15</v>
      </c>
    </row>
    <row r="20" spans="27:28">
      <c r="AA20" t="str">
        <f t="shared" si="6"/>
        <v>Faltando Item</v>
      </c>
      <c r="AB20">
        <f t="shared" ref="AB20" si="10">AB10</f>
        <v>15</v>
      </c>
    </row>
    <row r="21" spans="27:28">
      <c r="AA21" t="str">
        <f t="shared" si="6"/>
        <v>Embalagem Danificada</v>
      </c>
      <c r="AB21">
        <f t="shared" ref="AB21" si="11">AB11</f>
        <v>9</v>
      </c>
    </row>
    <row r="22" spans="27:28">
      <c r="AA22" t="str">
        <f t="shared" si="6"/>
        <v>Boa qualidade</v>
      </c>
      <c r="AB22">
        <f t="shared" ref="AB22" si="12">AB12</f>
        <v>4</v>
      </c>
    </row>
    <row r="23" spans="27:28">
      <c r="AA23" t="str">
        <f t="shared" si="6"/>
        <v>Produto com defeito</v>
      </c>
      <c r="AB23">
        <f t="shared" ref="AB23" si="13">AB13</f>
        <v>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C6F6-B3E2-44AF-B406-D60B9ADCDA2F}">
  <sheetPr>
    <tabColor theme="8"/>
  </sheetPr>
  <dimension ref="A1:AI40"/>
  <sheetViews>
    <sheetView tabSelected="1" zoomScale="70" zoomScaleNormal="70" workbookViewId="0">
      <selection activeCell="Z15" sqref="Z15"/>
    </sheetView>
  </sheetViews>
  <sheetFormatPr defaultRowHeight="14.25"/>
  <cols>
    <col min="5" max="5" width="8.875" customWidth="1"/>
  </cols>
  <sheetData>
    <row r="1" spans="1: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4"/>
      <c r="AF1" s="4"/>
      <c r="AG1" s="4"/>
      <c r="AH1" s="4"/>
      <c r="AI1" s="4"/>
    </row>
    <row r="2" spans="1: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4"/>
      <c r="AF2" s="4"/>
      <c r="AG2" s="4"/>
      <c r="AH2" s="4"/>
      <c r="AI2" s="4"/>
    </row>
    <row r="3" spans="1: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4"/>
      <c r="AF3" s="4"/>
      <c r="AG3" s="4"/>
      <c r="AH3" s="4"/>
      <c r="AI3" s="4"/>
    </row>
    <row r="4" spans="1: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4"/>
      <c r="AF4" s="4"/>
      <c r="AG4" s="4"/>
      <c r="AH4" s="4"/>
      <c r="AI4" s="4"/>
    </row>
    <row r="5" spans="1: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4"/>
      <c r="AF5" s="4"/>
      <c r="AG5" s="4"/>
      <c r="AH5" s="4"/>
      <c r="AI5" s="4"/>
    </row>
    <row r="6" spans="1: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4"/>
      <c r="AF6" s="4"/>
      <c r="AG6" s="4"/>
      <c r="AH6" s="4"/>
      <c r="AI6" s="4"/>
    </row>
    <row r="7" spans="1: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4"/>
      <c r="AF7" s="4"/>
      <c r="AG7" s="4"/>
      <c r="AH7" s="4"/>
      <c r="AI7" s="4"/>
    </row>
    <row r="8" spans="1: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4"/>
      <c r="AF8" s="4"/>
      <c r="AG8" s="4"/>
      <c r="AH8" s="4"/>
      <c r="AI8" s="4"/>
    </row>
    <row r="9" spans="1: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Z9" s="6"/>
      <c r="AA9" s="6"/>
      <c r="AB9" s="6"/>
      <c r="AC9" s="6"/>
      <c r="AD9" s="6"/>
      <c r="AE9" s="4"/>
      <c r="AF9" s="4"/>
      <c r="AG9" s="4"/>
      <c r="AH9" s="4"/>
      <c r="AI9" s="4"/>
    </row>
    <row r="10" spans="1: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6"/>
      <c r="Z10" s="6"/>
      <c r="AA10" s="6"/>
      <c r="AB10" s="6"/>
      <c r="AC10" s="6"/>
      <c r="AD10" s="6"/>
      <c r="AE10" s="4"/>
      <c r="AF10" s="4"/>
      <c r="AG10" s="4"/>
      <c r="AH10" s="4"/>
      <c r="AI10" s="4"/>
    </row>
    <row r="11" spans="1: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6"/>
      <c r="Z11" s="6"/>
      <c r="AA11" s="6"/>
      <c r="AB11" s="6"/>
      <c r="AC11" s="6"/>
      <c r="AD11" s="6"/>
      <c r="AE11" s="4"/>
      <c r="AF11" s="4"/>
      <c r="AG11" s="4"/>
      <c r="AH11" s="4"/>
      <c r="AI11" s="4"/>
    </row>
    <row r="12" spans="1: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  <c r="Z12" s="6"/>
      <c r="AA12" s="6"/>
      <c r="AB12" s="6"/>
      <c r="AC12" s="6"/>
      <c r="AD12" s="6"/>
      <c r="AE12" s="4"/>
      <c r="AF12" s="4"/>
      <c r="AG12" s="4"/>
      <c r="AH12" s="4"/>
      <c r="AI12" s="4"/>
    </row>
    <row r="13" spans="1: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Z13" s="6"/>
      <c r="AA13" s="6"/>
      <c r="AB13" s="6"/>
      <c r="AC13" s="6"/>
      <c r="AD13" s="6"/>
      <c r="AE13" s="4"/>
      <c r="AF13" s="4"/>
      <c r="AG13" s="4"/>
      <c r="AH13" s="4"/>
      <c r="AI13" s="4"/>
    </row>
    <row r="14" spans="1: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Z14" s="6"/>
      <c r="AA14" s="6"/>
      <c r="AB14" s="6"/>
      <c r="AC14" s="6"/>
      <c r="AD14" s="6"/>
      <c r="AE14" s="4"/>
      <c r="AF14" s="4"/>
      <c r="AG14" s="4"/>
      <c r="AH14" s="4"/>
      <c r="AI14" s="4"/>
    </row>
    <row r="15" spans="1: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4"/>
      <c r="AF15" s="4"/>
      <c r="AG15" s="4"/>
      <c r="AH15" s="4"/>
      <c r="AI15" s="4"/>
    </row>
    <row r="16" spans="1: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 t="s">
        <v>469</v>
      </c>
      <c r="P16" s="5"/>
      <c r="Q16" s="5"/>
      <c r="R16" s="5"/>
      <c r="S16" s="5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4"/>
      <c r="AF16" s="4"/>
      <c r="AG16" s="4"/>
      <c r="AH16" s="4"/>
      <c r="AI16" s="4"/>
    </row>
    <row r="17" spans="1: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4"/>
      <c r="AF17" s="4"/>
      <c r="AG17" s="4"/>
      <c r="AH17" s="4"/>
      <c r="AI17" s="4"/>
    </row>
    <row r="18" spans="1: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4"/>
      <c r="AF18" s="4"/>
      <c r="AG18" s="4"/>
      <c r="AH18" s="4"/>
      <c r="AI18" s="4"/>
    </row>
    <row r="19" spans="1: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4"/>
      <c r="AF19" s="4"/>
      <c r="AG19" s="4"/>
      <c r="AH19" s="4"/>
      <c r="AI19" s="4"/>
    </row>
    <row r="20" spans="1: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4"/>
      <c r="AF20" s="4"/>
      <c r="AG20" s="4"/>
      <c r="AH20" s="4"/>
      <c r="AI20" s="4"/>
    </row>
    <row r="21" spans="1: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4"/>
      <c r="AF21" s="4"/>
      <c r="AG21" s="4"/>
      <c r="AH21" s="4"/>
      <c r="AI21" s="4"/>
    </row>
    <row r="22" spans="1: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4"/>
      <c r="AF22" s="4"/>
      <c r="AG22" s="4"/>
      <c r="AH22" s="4"/>
      <c r="AI22" s="4"/>
    </row>
    <row r="23" spans="1: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4"/>
      <c r="AF23" s="4"/>
      <c r="AG23" s="4"/>
      <c r="AH23" s="4"/>
      <c r="AI23" s="4"/>
    </row>
    <row r="24" spans="1: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4"/>
      <c r="AF24" s="4"/>
      <c r="AG24" s="4"/>
      <c r="AH24" s="4"/>
      <c r="AI24" s="4"/>
    </row>
    <row r="25" spans="1: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4"/>
      <c r="AF25" s="4"/>
      <c r="AG25" s="4"/>
      <c r="AH25" s="4"/>
      <c r="AI25" s="4"/>
    </row>
    <row r="26" spans="1: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4"/>
      <c r="AF26" s="4"/>
      <c r="AG26" s="4"/>
      <c r="AH26" s="4"/>
      <c r="AI26" s="4"/>
    </row>
    <row r="27" spans="1: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4"/>
      <c r="AF27" s="4"/>
      <c r="AG27" s="4"/>
      <c r="AH27" s="4"/>
      <c r="AI27" s="4"/>
    </row>
    <row r="28" spans="1: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4"/>
      <c r="AF28" s="4"/>
      <c r="AG28" s="4"/>
      <c r="AH28" s="4"/>
      <c r="AI28" s="4"/>
    </row>
    <row r="29" spans="1: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4"/>
      <c r="AF29" s="4"/>
      <c r="AG29" s="4"/>
      <c r="AH29" s="4"/>
      <c r="AI29" s="4"/>
    </row>
    <row r="30" spans="1: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4"/>
      <c r="AF30" s="4"/>
      <c r="AG30" s="4"/>
      <c r="AH30" s="4"/>
      <c r="AI30" s="4"/>
    </row>
    <row r="31" spans="1: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4"/>
      <c r="AF31" s="4"/>
      <c r="AG31" s="4"/>
      <c r="AH31" s="4"/>
      <c r="AI31" s="4"/>
    </row>
    <row r="32" spans="1: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4"/>
      <c r="AF32" s="4"/>
      <c r="AG32" s="4"/>
      <c r="AH32" s="4"/>
      <c r="AI32" s="4"/>
    </row>
    <row r="33" spans="1: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4"/>
      <c r="AF33" s="4"/>
      <c r="AG33" s="4"/>
      <c r="AH33" s="4"/>
      <c r="AI33" s="4"/>
    </row>
    <row r="34" spans="1: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4"/>
      <c r="AF34" s="4"/>
      <c r="AG34" s="4"/>
      <c r="AH34" s="4"/>
      <c r="AI34" s="4"/>
    </row>
    <row r="35" spans="1: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4"/>
      <c r="AF35" s="4"/>
      <c r="AG35" s="4"/>
      <c r="AH35" s="4"/>
      <c r="AI35" s="4"/>
    </row>
    <row r="36" spans="1: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4"/>
      <c r="AF36" s="4"/>
      <c r="AG36" s="4"/>
      <c r="AH36" s="4"/>
      <c r="AI36" s="4"/>
    </row>
    <row r="37" spans="1: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4"/>
      <c r="AF37" s="4"/>
      <c r="AG37" s="4"/>
      <c r="AH37" s="4"/>
      <c r="AI37" s="4"/>
    </row>
    <row r="38" spans="1: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4"/>
      <c r="AF38" s="4"/>
      <c r="AG38" s="4"/>
      <c r="AH38" s="4"/>
      <c r="AI38" s="4"/>
    </row>
    <row r="39" spans="1: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6"/>
      <c r="Z39" s="6"/>
      <c r="AA39" s="6"/>
      <c r="AB39" s="6"/>
      <c r="AC39" s="6"/>
      <c r="AD39" s="6"/>
      <c r="AE39" s="4"/>
      <c r="AF39" s="4"/>
      <c r="AG39" s="4"/>
      <c r="AH39" s="4"/>
      <c r="AI39" s="4"/>
    </row>
    <row r="40" spans="1: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</sheetData>
  <sheetProtection algorithmName="SHA-512" hashValue="1XG/L0L7PYdoH+hv04Qdxj3pOmfkySvP+5OQMMNQaAURuGWigS9Odb2KwbIcX6wnCUE6GFbRJjtKk+zoFz54kg==" saltValue="8rjjM2vGNm1gmfKknVF2sQ==" spinCount="100000" sheet="1" sort="0" autoFilter="0" pivotTables="0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BaseAssinantes</vt:lpstr>
      <vt:lpstr>Planejamento</vt:lpstr>
      <vt:lpstr>Análise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 Sousa</cp:lastModifiedBy>
  <dcterms:created xsi:type="dcterms:W3CDTF">2024-03-18T18:37:37Z</dcterms:created>
  <dcterms:modified xsi:type="dcterms:W3CDTF">2025-05-21T13:59:54Z</dcterms:modified>
</cp:coreProperties>
</file>